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ie.neuman\Desktop\"/>
    </mc:Choice>
  </mc:AlternateContent>
  <xr:revisionPtr revIDLastSave="0" documentId="13_ncr:1_{8B9E044E-A90B-4823-8511-DBF86D4ACAC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A!$A$8:$M$90</definedName>
    <definedName name="_xlnm.Print_Titles" localSheetId="0">A!$1:$7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J83" i="1"/>
  <c r="J79" i="1"/>
  <c r="J75" i="1"/>
  <c r="J74" i="1"/>
  <c r="J72" i="1"/>
  <c r="J70" i="1"/>
  <c r="J68" i="1"/>
  <c r="J62" i="1"/>
  <c r="J87" i="1" s="1"/>
  <c r="J61" i="1"/>
  <c r="G87" i="1"/>
  <c r="H87" i="1"/>
  <c r="I87" i="1"/>
  <c r="I89" i="1" s="1"/>
</calcChain>
</file>

<file path=xl/sharedStrings.xml><?xml version="1.0" encoding="utf-8"?>
<sst xmlns="http://schemas.openxmlformats.org/spreadsheetml/2006/main" count="228" uniqueCount="113">
  <si>
    <t>LOCAL</t>
  </si>
  <si>
    <t>STATE</t>
  </si>
  <si>
    <t>PROJECT</t>
  </si>
  <si>
    <t>SQ. FT.</t>
  </si>
  <si>
    <t>FUNDS</t>
  </si>
  <si>
    <t>STATUS</t>
  </si>
  <si>
    <t>PASS</t>
  </si>
  <si>
    <t>GRAND TOTALS</t>
  </si>
  <si>
    <t>FINANCIAL SUMMARY</t>
  </si>
  <si>
    <t>=</t>
  </si>
  <si>
    <t xml:space="preserve">  New Construction:</t>
  </si>
  <si>
    <t xml:space="preserve">  New-in-Lieu Construction:</t>
  </si>
  <si>
    <t xml:space="preserve">  Mod Construction:</t>
  </si>
  <si>
    <t>-</t>
  </si>
  <si>
    <t>ELIGIBLE</t>
  </si>
  <si>
    <t xml:space="preserve">STATE </t>
  </si>
  <si>
    <t>FUNDING</t>
  </si>
  <si>
    <t>ASSISTANCE</t>
  </si>
  <si>
    <t>%</t>
  </si>
  <si>
    <t>KING COUNTY</t>
  </si>
  <si>
    <t>Renton 403</t>
  </si>
  <si>
    <t xml:space="preserve">  New Middle #4 (N/L) </t>
  </si>
  <si>
    <t>4/12</t>
  </si>
  <si>
    <t>Mercer Island 400</t>
  </si>
  <si>
    <t xml:space="preserve">  Islander Mid Ad</t>
  </si>
  <si>
    <t xml:space="preserve">  Islander Mid Repl (N/L)</t>
  </si>
  <si>
    <t>2/14</t>
  </si>
  <si>
    <t>Northshore 417</t>
  </si>
  <si>
    <t xml:space="preserve">  Woodinville High Mod - Ph. 3</t>
  </si>
  <si>
    <t>Seattle 1</t>
  </si>
  <si>
    <t xml:space="preserve">  T. T. Minor El Mod</t>
  </si>
  <si>
    <t>2/13 Levy</t>
  </si>
  <si>
    <t>BOND/LEVY</t>
  </si>
  <si>
    <t xml:space="preserve">  New High #4</t>
  </si>
  <si>
    <t>BENTON COUNTY</t>
  </si>
  <si>
    <t>Richland 400</t>
  </si>
  <si>
    <t xml:space="preserve">  Marcus Whitman El Ad   </t>
  </si>
  <si>
    <t>2/13</t>
  </si>
  <si>
    <t xml:space="preserve">  Marcus Whitman El Repl (N/L)</t>
  </si>
  <si>
    <t>PIERCE COUNTY</t>
  </si>
  <si>
    <t xml:space="preserve">  Arbor Heights El Repl (N/L)</t>
  </si>
  <si>
    <t xml:space="preserve">  Pinehurst K-8 Repl (N/L)</t>
  </si>
  <si>
    <t>GCCM</t>
  </si>
  <si>
    <t>SNOHOMISH COUNTY</t>
  </si>
  <si>
    <t>Mukilteo 6</t>
  </si>
  <si>
    <t xml:space="preserve">  Lake Stickney El Ad </t>
  </si>
  <si>
    <t xml:space="preserve">  Lake Stickney El Repl (N/L)</t>
  </si>
  <si>
    <t>THURSTON COUNTY</t>
  </si>
  <si>
    <t>North Thurston 3</t>
  </si>
  <si>
    <t xml:space="preserve">  Evergreen Forest El Ad</t>
  </si>
  <si>
    <t xml:space="preserve">  Evergreen Forest El Mod</t>
  </si>
  <si>
    <t xml:space="preserve">  New Middle #5</t>
  </si>
  <si>
    <t xml:space="preserve">  No. Thurston High Ad - Phase 1</t>
  </si>
  <si>
    <t xml:space="preserve">  No. Thurston High Repl (N/L) - Phase 1</t>
  </si>
  <si>
    <t xml:space="preserve">  Wilson Pacific Mid Repl (N/L)</t>
  </si>
  <si>
    <t>Tacoma 10</t>
  </si>
  <si>
    <t xml:space="preserve">  McCarver El Mod</t>
  </si>
  <si>
    <t xml:space="preserve">  Stewart Mid Mod</t>
  </si>
  <si>
    <t xml:space="preserve">  Wilson High Repl (N/L) - Phase 2</t>
  </si>
  <si>
    <t xml:space="preserve">  Wilson High Mod - Phase 2</t>
  </si>
  <si>
    <t>Tumwater 33</t>
  </si>
  <si>
    <t xml:space="preserve">  Peter G Schmidt El Repl (N/L)</t>
  </si>
  <si>
    <t xml:space="preserve">  Tumwater High New PE Facility</t>
  </si>
  <si>
    <t>WHATCOM COUNTY</t>
  </si>
  <si>
    <t>Bellingham 501</t>
  </si>
  <si>
    <t xml:space="preserve">  Happy Valley El Repl (N/L)</t>
  </si>
  <si>
    <t>11/13</t>
  </si>
  <si>
    <t>YAKIMA COUNTY</t>
  </si>
  <si>
    <t>Naches Valley JT3</t>
  </si>
  <si>
    <t xml:space="preserve">  Naches Valley K-4 El Repl (N/L)</t>
  </si>
  <si>
    <t>MASON COUNTY</t>
  </si>
  <si>
    <t>North Mason 403</t>
  </si>
  <si>
    <t xml:space="preserve">  Hawkins Mid Repl (N/L)</t>
  </si>
  <si>
    <t xml:space="preserve">  Hawkins Mid Mod</t>
  </si>
  <si>
    <t>4/13</t>
  </si>
  <si>
    <t>Sunnyside 201</t>
  </si>
  <si>
    <t xml:space="preserve">  Washington El Repl (N/L)</t>
  </si>
  <si>
    <t>Tahoma 409</t>
  </si>
  <si>
    <t xml:space="preserve">  New Tahoma High &amp; Learning Center</t>
  </si>
  <si>
    <t>CHELAN COUNTY</t>
  </si>
  <si>
    <t>Wenatchee 246</t>
  </si>
  <si>
    <t xml:space="preserve">  Lincoln  El Mod</t>
  </si>
  <si>
    <t>Kennewick 17</t>
  </si>
  <si>
    <t>KITSAP COUNTY</t>
  </si>
  <si>
    <t>Central Kitsap 401</t>
  </si>
  <si>
    <t xml:space="preserve">  Silverdale El Repl (N/L)</t>
  </si>
  <si>
    <t xml:space="preserve">  Silverdale El Mod</t>
  </si>
  <si>
    <t>2/11 Levy</t>
  </si>
  <si>
    <t>Edmonds 15</t>
  </si>
  <si>
    <t xml:space="preserve">  Alderwood Mid Repl (N/L)</t>
  </si>
  <si>
    <t>Capital Projects</t>
  </si>
  <si>
    <t>Clover Park 400</t>
  </si>
  <si>
    <t xml:space="preserve">  Evergreen El Repl (N/L)</t>
  </si>
  <si>
    <t>OEA</t>
  </si>
  <si>
    <t>Fed Grant</t>
  </si>
  <si>
    <t xml:space="preserve">  New Elementary #15 (Sage Crest site)</t>
  </si>
  <si>
    <t xml:space="preserve">  T. T. Minor El Repl (N/L)</t>
  </si>
  <si>
    <t xml:space="preserve">  Castle Rock Sp Ed Ctr Mod (@ Wash.)</t>
  </si>
  <si>
    <t>PROJECT RELEASE - JULY 1, 2015</t>
  </si>
  <si>
    <t xml:space="preserve">  TABLE 16-Z 2015</t>
  </si>
  <si>
    <t>PROJ. NO.</t>
  </si>
  <si>
    <t>TOTAL</t>
  </si>
  <si>
    <t>ART</t>
  </si>
  <si>
    <t>ALLOCATION</t>
  </si>
  <si>
    <t>D</t>
  </si>
  <si>
    <t>GRAND TOTAL</t>
  </si>
  <si>
    <t xml:space="preserve">TOTAL STATE </t>
  </si>
  <si>
    <t>D-8</t>
  </si>
  <si>
    <t>D-10</t>
  </si>
  <si>
    <t xml:space="preserve">            GRAND TOTAL LOCAL &amp; STATE</t>
  </si>
  <si>
    <t>S&gt;School Facilities&gt;BuildFac&gt;Tables&gt;Table 16-Z&gt;July 2015 Release&gt;Table 16-Z July 1, 2015 Release (CO-DIST)</t>
  </si>
  <si>
    <t>last updated on 12-9-15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</si>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</sst>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4" formatCode="General_)"/>
    <numFmt numFmtId="165" formatCode="&quot;S03-&quot;000"/>
    <numFmt numFmtId="166" formatCode="&quot;T59-&quot;000"/>
  </numFmts>
  <fonts count="6" x14ac:knownFonts="1">
    <font>
      <sz val="10"/>
      <name val="Tms Rmn"/>
    </font>
    <font>
      <sz val="10"/>
      <name val="Arial"/>
      <family val="2"/>
    </font>
    <font>
      <b/>
      <sz val="10"/>
      <name val="Tms Rmn"/>
    </font>
    <font>
      <sz val="8"/>
      <name val="Tms Rmn"/>
    </font>
    <font>
      <b/>
      <u/>
      <sz val="10"/>
      <name val="Tms Rmn"/>
    </font>
    <font>
      <u/>
      <sz val="10"/>
      <name val="Tms Rm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69">
    <xf numFmtId="164" fontId="0" fillId="0" borderId="0" xfId="0"/>
    <xf numFmtId="5" fontId="0" fillId="0" borderId="0" xfId="0" applyNumberFormat="1" applyProtection="1"/>
    <xf numFmtId="37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>
      <alignment horizontal="center"/>
    </xf>
    <xf numFmtId="5" fontId="0" fillId="0" borderId="0" xfId="0" applyNumberFormat="1" applyAlignment="1" applyProtection="1">
      <alignment horizontal="left"/>
    </xf>
    <xf numFmtId="5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fill"/>
    </xf>
    <xf numFmtId="5" fontId="0" fillId="0" borderId="0" xfId="0" applyNumberFormat="1" applyAlignment="1" applyProtection="1">
      <alignment horizontal="fill"/>
    </xf>
    <xf numFmtId="164" fontId="2" fillId="0" borderId="0" xfId="0" applyNumberFormat="1" applyFont="1" applyProtection="1"/>
    <xf numFmtId="5" fontId="0" fillId="0" borderId="1" xfId="0" applyNumberFormat="1" applyBorder="1" applyProtection="1"/>
    <xf numFmtId="164" fontId="0" fillId="0" borderId="1" xfId="0" applyNumberFormat="1" applyBorder="1" applyProtection="1"/>
    <xf numFmtId="164" fontId="0" fillId="0" borderId="2" xfId="0" applyNumberFormat="1" applyBorder="1" applyAlignment="1" applyProtection="1">
      <alignment horizontal="left"/>
    </xf>
    <xf numFmtId="3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left"/>
    </xf>
    <xf numFmtId="37" fontId="0" fillId="0" borderId="3" xfId="0" applyNumberFormat="1" applyBorder="1" applyProtection="1"/>
    <xf numFmtId="164" fontId="0" fillId="0" borderId="0" xfId="0" quotePrefix="1" applyAlignment="1">
      <alignment horizontal="center"/>
    </xf>
    <xf numFmtId="164" fontId="3" fillId="0" borderId="0" xfId="0" applyFont="1"/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Border="1"/>
    <xf numFmtId="164" fontId="3" fillId="0" borderId="5" xfId="0" quotePrefix="1" applyFont="1" applyBorder="1"/>
    <xf numFmtId="164" fontId="0" fillId="0" borderId="0" xfId="0" applyFill="1" applyBorder="1"/>
    <xf numFmtId="5" fontId="0" fillId="0" borderId="0" xfId="0" applyNumberFormat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Protection="1"/>
    <xf numFmtId="10" fontId="0" fillId="0" borderId="0" xfId="1" applyNumberFormat="1" applyFont="1"/>
    <xf numFmtId="164" fontId="2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left"/>
    </xf>
    <xf numFmtId="164" fontId="3" fillId="0" borderId="0" xfId="0" applyFont="1" applyBorder="1"/>
    <xf numFmtId="164" fontId="3" fillId="0" borderId="0" xfId="0" quotePrefix="1" applyFont="1" applyAlignment="1">
      <alignment horizontal="center"/>
    </xf>
    <xf numFmtId="164" fontId="0" fillId="0" borderId="0" xfId="0" quotePrefix="1" applyFont="1" applyAlignment="1">
      <alignment horizontal="center"/>
    </xf>
    <xf numFmtId="164" fontId="0" fillId="0" borderId="0" xfId="0" applyBorder="1"/>
    <xf numFmtId="164" fontId="0" fillId="0" borderId="0" xfId="0" applyFont="1"/>
    <xf numFmtId="37" fontId="4" fillId="0" borderId="0" xfId="0" applyNumberFormat="1" applyFont="1" applyAlignment="1" applyProtection="1">
      <alignment horizontal="left"/>
    </xf>
    <xf numFmtId="7" fontId="2" fillId="0" borderId="0" xfId="0" applyNumberFormat="1" applyFont="1" applyAlignment="1">
      <alignment horizontal="center"/>
    </xf>
    <xf numFmtId="165" fontId="0" fillId="0" borderId="2" xfId="0" applyNumberFormat="1" applyBorder="1" applyAlignment="1" applyProtection="1">
      <alignment horizontal="left"/>
    </xf>
    <xf numFmtId="165" fontId="0" fillId="0" borderId="0" xfId="0" applyNumberFormat="1"/>
    <xf numFmtId="7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0" fillId="0" borderId="0" xfId="0" quotePrefix="1" applyAlignment="1">
      <alignment horizontal="right"/>
    </xf>
    <xf numFmtId="164" fontId="0" fillId="0" borderId="1" xfId="0" applyNumberFormat="1" applyBorder="1" applyAlignment="1" applyProtection="1">
      <alignment horizontal="right"/>
    </xf>
    <xf numFmtId="7" fontId="0" fillId="0" borderId="0" xfId="0" applyNumberFormat="1" applyAlignment="1">
      <alignment horizontal="left"/>
    </xf>
    <xf numFmtId="7" fontId="2" fillId="0" borderId="0" xfId="0" applyNumberFormat="1" applyFont="1" applyAlignment="1">
      <alignment horizontal="left"/>
    </xf>
    <xf numFmtId="164" fontId="0" fillId="0" borderId="0" xfId="0" quotePrefix="1" applyAlignment="1">
      <alignment horizontal="left"/>
    </xf>
    <xf numFmtId="164" fontId="0" fillId="0" borderId="1" xfId="0" applyNumberFormat="1" applyBorder="1" applyAlignment="1" applyProtection="1">
      <alignment horizontal="left"/>
    </xf>
    <xf numFmtId="7" fontId="0" fillId="0" borderId="0" xfId="0" applyNumberFormat="1" applyProtection="1"/>
    <xf numFmtId="7" fontId="2" fillId="0" borderId="0" xfId="0" applyNumberFormat="1" applyFont="1" applyBorder="1" applyAlignment="1" applyProtection="1">
      <alignment horizontal="right"/>
    </xf>
    <xf numFmtId="37" fontId="0" fillId="0" borderId="1" xfId="0" applyNumberFormat="1" applyBorder="1" applyProtection="1"/>
    <xf numFmtId="7" fontId="0" fillId="0" borderId="1" xfId="0" applyNumberFormat="1" applyBorder="1" applyProtection="1"/>
    <xf numFmtId="37" fontId="0" fillId="0" borderId="0" xfId="0" applyNumberFormat="1" applyBorder="1" applyAlignment="1" applyProtection="1">
      <alignment horizontal="center"/>
    </xf>
    <xf numFmtId="5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Protection="1"/>
    <xf numFmtId="7" fontId="0" fillId="0" borderId="0" xfId="0" applyNumberFormat="1" applyAlignment="1" applyProtection="1">
      <alignment horizontal="fill"/>
    </xf>
    <xf numFmtId="7" fontId="0" fillId="0" borderId="0" xfId="0" applyNumberFormat="1"/>
    <xf numFmtId="7" fontId="0" fillId="0" borderId="0" xfId="0" applyNumberFormat="1" applyAlignment="1" applyProtection="1">
      <alignment horizontal="center"/>
    </xf>
    <xf numFmtId="164" fontId="5" fillId="0" borderId="0" xfId="0" applyFont="1"/>
    <xf numFmtId="7" fontId="0" fillId="0" borderId="0" xfId="0" applyNumberFormat="1" applyAlignment="1" applyProtection="1">
      <alignment horizontal="right"/>
    </xf>
    <xf numFmtId="7" fontId="0" fillId="0" borderId="3" xfId="0" applyNumberFormat="1" applyBorder="1" applyAlignment="1" applyProtection="1">
      <alignment horizontal="right"/>
    </xf>
    <xf numFmtId="37" fontId="0" fillId="0" borderId="0" xfId="0" applyNumberFormat="1"/>
    <xf numFmtId="37" fontId="0" fillId="0" borderId="0" xfId="0" applyNumberFormat="1" applyFill="1" applyBorder="1"/>
    <xf numFmtId="7" fontId="0" fillId="0" borderId="6" xfId="0" applyNumberFormat="1" applyBorder="1" applyProtection="1"/>
    <xf numFmtId="166" fontId="0" fillId="0" borderId="0" xfId="0" applyNumberFormat="1"/>
    <xf numFmtId="166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N126"/>
  <sheetViews>
    <sheetView showGridLines="0" tabSelected="1" zoomScaleNormal="100" workbookViewId="0">
      <selection activeCell="D4" sqref="D4"/>
    </sheetView>
  </sheetViews>
  <sheetFormatPr defaultColWidth="9.796875" defaultRowHeight="13" x14ac:dyDescent="0.3"/>
  <cols>
    <col min="1" max="1" width="5.19921875" customWidth="1"/>
    <col min="2" max="2" width="11.5" bestFit="1" customWidth="1"/>
    <col min="3" max="3" width="11.5" customWidth="1"/>
    <col min="4" max="4" width="32.796875" customWidth="1"/>
    <col min="5" max="5" width="4.796875" customWidth="1"/>
    <col min="6" max="6" width="14.796875" customWidth="1"/>
    <col min="7" max="8" width="15.5" customWidth="1"/>
    <col min="9" max="9" width="17" customWidth="1"/>
    <col min="10" max="10" width="15.796875" customWidth="1"/>
    <col min="11" max="11" width="4.796875" style="42" customWidth="1"/>
    <col min="12" max="12" width="4.796875" style="43" customWidth="1"/>
    <col min="13" max="13" width="6.5" style="43" bestFit="1" customWidth="1"/>
    <col min="14" max="14" width="11.5" style="22" customWidth="1"/>
  </cols>
  <sheetData>
    <row r="1" spans="1:14" x14ac:dyDescent="0.3">
      <c r="G1" s="3"/>
      <c r="K1" s="41" t="s">
        <v>99</v>
      </c>
      <c r="L1" s="46"/>
      <c r="M1" s="46"/>
    </row>
    <row r="2" spans="1:14" x14ac:dyDescent="0.3">
      <c r="F2" s="37" t="s">
        <v>98</v>
      </c>
      <c r="G2" s="5"/>
      <c r="K2" s="38" t="s">
        <v>112</v>
      </c>
      <c r="L2" s="47"/>
      <c r="M2" s="47"/>
    </row>
    <row r="3" spans="1:14" x14ac:dyDescent="0.3">
      <c r="E3" s="21"/>
      <c r="F3" s="21"/>
      <c r="G3" s="2"/>
    </row>
    <row r="4" spans="1:14" x14ac:dyDescent="0.3">
      <c r="C4" s="4" t="s">
        <v>15</v>
      </c>
      <c r="D4" s="35"/>
      <c r="E4" s="21"/>
      <c r="F4" s="21"/>
      <c r="G4" s="2"/>
    </row>
    <row r="5" spans="1:14" x14ac:dyDescent="0.3">
      <c r="C5" s="22" t="s">
        <v>16</v>
      </c>
      <c r="D5" s="30"/>
      <c r="E5" s="11"/>
      <c r="F5" s="11"/>
      <c r="G5" s="2"/>
    </row>
    <row r="6" spans="1:14" x14ac:dyDescent="0.3">
      <c r="C6" s="4" t="s">
        <v>17</v>
      </c>
      <c r="F6" s="6" t="s">
        <v>101</v>
      </c>
      <c r="G6" s="6" t="s">
        <v>14</v>
      </c>
      <c r="H6" s="4" t="s">
        <v>0</v>
      </c>
      <c r="I6" s="4" t="s">
        <v>1</v>
      </c>
      <c r="J6" s="4" t="s">
        <v>102</v>
      </c>
      <c r="N6" s="4" t="s">
        <v>32</v>
      </c>
    </row>
    <row r="7" spans="1:14" ht="13.5" thickBot="1" x14ac:dyDescent="0.35">
      <c r="A7" s="24"/>
      <c r="B7" s="39" t="s">
        <v>100</v>
      </c>
      <c r="C7" s="16" t="s">
        <v>18</v>
      </c>
      <c r="D7" s="16" t="s">
        <v>2</v>
      </c>
      <c r="E7" s="14"/>
      <c r="F7" s="15" t="s">
        <v>3</v>
      </c>
      <c r="G7" s="15" t="s">
        <v>3</v>
      </c>
      <c r="H7" s="16" t="s">
        <v>4</v>
      </c>
      <c r="I7" s="16" t="s">
        <v>4</v>
      </c>
      <c r="J7" s="16" t="s">
        <v>103</v>
      </c>
      <c r="K7" s="14" t="s">
        <v>5</v>
      </c>
      <c r="L7" s="14"/>
      <c r="M7" s="16"/>
      <c r="N7" s="16" t="s">
        <v>6</v>
      </c>
    </row>
    <row r="8" spans="1:14" x14ac:dyDescent="0.3">
      <c r="B8" s="40"/>
      <c r="C8" s="40"/>
      <c r="G8" s="2"/>
      <c r="H8" s="26"/>
      <c r="I8" s="26"/>
      <c r="J8" s="26"/>
    </row>
    <row r="9" spans="1:14" x14ac:dyDescent="0.3">
      <c r="B9" s="40"/>
      <c r="C9" s="40"/>
      <c r="D9" s="23" t="s">
        <v>34</v>
      </c>
      <c r="G9" s="2"/>
      <c r="H9" s="26"/>
      <c r="I9" s="26"/>
      <c r="J9" s="26"/>
    </row>
    <row r="10" spans="1:14" x14ac:dyDescent="0.3">
      <c r="B10" s="40"/>
      <c r="C10" s="40"/>
      <c r="D10" s="35" t="s">
        <v>82</v>
      </c>
      <c r="F10" s="64"/>
      <c r="G10" s="2"/>
      <c r="H10" s="26"/>
      <c r="I10" s="26"/>
      <c r="J10" s="26"/>
    </row>
    <row r="11" spans="1:14" x14ac:dyDescent="0.3">
      <c r="A11" s="42">
        <v>1</v>
      </c>
      <c r="B11" s="67">
        <v>4811</v>
      </c>
      <c r="C11" s="29">
        <v>0.79790000000000005</v>
      </c>
      <c r="D11" s="25" t="s">
        <v>95</v>
      </c>
      <c r="F11" s="64">
        <v>56356</v>
      </c>
      <c r="G11" s="2">
        <v>56356</v>
      </c>
      <c r="H11" s="62">
        <v>6614514.9800000004</v>
      </c>
      <c r="I11" s="62">
        <v>10292967.35</v>
      </c>
      <c r="J11" s="62">
        <v>46486.32</v>
      </c>
      <c r="K11" s="42" t="s">
        <v>104</v>
      </c>
      <c r="L11" s="43">
        <v>10</v>
      </c>
      <c r="N11" s="33" t="s">
        <v>90</v>
      </c>
    </row>
    <row r="12" spans="1:14" x14ac:dyDescent="0.3">
      <c r="A12" s="42"/>
      <c r="C12" s="29"/>
      <c r="D12" t="s">
        <v>35</v>
      </c>
      <c r="F12" s="64"/>
      <c r="G12" s="2"/>
      <c r="H12" s="26"/>
      <c r="I12" s="26"/>
      <c r="J12" s="62"/>
      <c r="N12" s="19"/>
    </row>
    <row r="13" spans="1:14" x14ac:dyDescent="0.3">
      <c r="A13" s="42">
        <v>2</v>
      </c>
      <c r="B13" s="67">
        <v>4808</v>
      </c>
      <c r="C13" s="29">
        <v>0.67630000000000001</v>
      </c>
      <c r="D13" t="s">
        <v>36</v>
      </c>
      <c r="F13" s="64">
        <v>21064</v>
      </c>
      <c r="G13" s="2">
        <v>2909</v>
      </c>
      <c r="H13" s="62">
        <v>5400334.2800000003</v>
      </c>
      <c r="I13" s="62">
        <v>444396.96</v>
      </c>
      <c r="J13" s="62">
        <v>2033.85</v>
      </c>
      <c r="K13" s="42" t="s">
        <v>104</v>
      </c>
      <c r="L13" s="43">
        <v>10</v>
      </c>
      <c r="N13" s="19" t="s">
        <v>37</v>
      </c>
    </row>
    <row r="14" spans="1:14" x14ac:dyDescent="0.3">
      <c r="A14" s="42"/>
      <c r="C14" s="29">
        <v>0.67630000000000001</v>
      </c>
      <c r="D14" t="s">
        <v>38</v>
      </c>
      <c r="F14" s="64">
        <v>43326</v>
      </c>
      <c r="G14" s="2">
        <v>43326</v>
      </c>
      <c r="H14" s="62">
        <v>6887038.71</v>
      </c>
      <c r="I14" s="62">
        <v>7014304.0199999996</v>
      </c>
      <c r="J14" s="62">
        <v>30291.759999999998</v>
      </c>
      <c r="K14" s="42" t="s">
        <v>104</v>
      </c>
      <c r="L14" s="43">
        <v>10</v>
      </c>
      <c r="N14" s="19" t="s">
        <v>37</v>
      </c>
    </row>
    <row r="15" spans="1:14" x14ac:dyDescent="0.3">
      <c r="A15" s="42"/>
      <c r="F15" s="64"/>
      <c r="G15" s="2"/>
      <c r="H15" s="62"/>
      <c r="I15" s="62"/>
      <c r="J15" s="62"/>
    </row>
    <row r="16" spans="1:14" x14ac:dyDescent="0.3">
      <c r="A16" s="42"/>
      <c r="D16" s="23" t="s">
        <v>79</v>
      </c>
      <c r="F16" s="64"/>
      <c r="G16" s="2"/>
      <c r="H16" s="62"/>
      <c r="I16" s="62"/>
      <c r="J16" s="62"/>
    </row>
    <row r="17" spans="1:14" x14ac:dyDescent="0.3">
      <c r="A17" s="42"/>
      <c r="D17" s="25" t="s">
        <v>80</v>
      </c>
      <c r="F17" s="64"/>
      <c r="G17" s="2"/>
      <c r="H17" s="62"/>
      <c r="I17" s="62"/>
      <c r="J17" s="62"/>
    </row>
    <row r="18" spans="1:14" x14ac:dyDescent="0.3">
      <c r="A18" s="42">
        <v>3</v>
      </c>
      <c r="B18" s="67">
        <v>4816</v>
      </c>
      <c r="C18" s="29">
        <v>0.66679999999999995</v>
      </c>
      <c r="D18" s="25" t="s">
        <v>81</v>
      </c>
      <c r="F18" s="64">
        <v>46844</v>
      </c>
      <c r="G18" s="2">
        <v>46844</v>
      </c>
      <c r="H18" s="62">
        <v>16054280.16</v>
      </c>
      <c r="I18" s="62">
        <v>7676535.2599999998</v>
      </c>
      <c r="J18" s="59">
        <v>0</v>
      </c>
      <c r="K18" s="42" t="s">
        <v>104</v>
      </c>
      <c r="L18" s="43">
        <v>10</v>
      </c>
      <c r="M18" s="20" t="s">
        <v>42</v>
      </c>
      <c r="N18" s="19" t="s">
        <v>26</v>
      </c>
    </row>
    <row r="19" spans="1:14" x14ac:dyDescent="0.3">
      <c r="A19" s="42">
        <v>4</v>
      </c>
      <c r="B19" s="67">
        <v>4821</v>
      </c>
      <c r="C19" s="29">
        <v>0.66679999999999995</v>
      </c>
      <c r="D19" s="25" t="s">
        <v>76</v>
      </c>
      <c r="F19" s="64">
        <v>73613</v>
      </c>
      <c r="G19" s="2">
        <v>32844</v>
      </c>
      <c r="H19" s="62">
        <v>24640857.73</v>
      </c>
      <c r="I19" s="62">
        <v>5377076.2699999996</v>
      </c>
      <c r="J19" s="62">
        <v>22640.61</v>
      </c>
      <c r="K19" s="42" t="s">
        <v>104</v>
      </c>
      <c r="L19" s="43">
        <v>10</v>
      </c>
      <c r="M19" s="20" t="s">
        <v>42</v>
      </c>
      <c r="N19" s="19" t="s">
        <v>26</v>
      </c>
    </row>
    <row r="20" spans="1:14" x14ac:dyDescent="0.3">
      <c r="A20" s="42"/>
      <c r="C20" s="29">
        <v>0.66679999999999995</v>
      </c>
      <c r="D20" s="25" t="s">
        <v>97</v>
      </c>
      <c r="F20" s="64">
        <v>18616</v>
      </c>
      <c r="G20" s="2">
        <v>18616</v>
      </c>
      <c r="H20" s="62">
        <v>2316980.7200000002</v>
      </c>
      <c r="I20" s="62">
        <v>2931359.71</v>
      </c>
      <c r="J20" s="59">
        <v>0</v>
      </c>
      <c r="K20" s="42" t="s">
        <v>104</v>
      </c>
      <c r="L20" s="43">
        <v>10</v>
      </c>
      <c r="M20" s="20" t="s">
        <v>42</v>
      </c>
      <c r="N20" s="19" t="s">
        <v>26</v>
      </c>
    </row>
    <row r="21" spans="1:14" x14ac:dyDescent="0.3">
      <c r="A21" s="42"/>
      <c r="F21" s="64"/>
      <c r="G21" s="2"/>
      <c r="H21" s="62"/>
      <c r="I21" s="62"/>
      <c r="J21" s="62"/>
      <c r="M21" s="20"/>
      <c r="N21" s="19"/>
    </row>
    <row r="22" spans="1:14" x14ac:dyDescent="0.3">
      <c r="A22" s="42"/>
      <c r="C22" s="29"/>
      <c r="D22" s="23" t="s">
        <v>19</v>
      </c>
      <c r="F22" s="64"/>
      <c r="G22" s="2"/>
      <c r="H22" s="50"/>
      <c r="I22" s="50"/>
      <c r="J22" s="50"/>
      <c r="M22" s="20"/>
      <c r="N22" s="33"/>
    </row>
    <row r="23" spans="1:14" x14ac:dyDescent="0.3">
      <c r="A23" s="42"/>
      <c r="C23" s="29"/>
      <c r="D23" s="35" t="s">
        <v>29</v>
      </c>
      <c r="F23" s="64"/>
      <c r="G23" s="2"/>
      <c r="H23" s="50"/>
      <c r="I23" s="50"/>
      <c r="J23" s="50"/>
      <c r="M23" s="20"/>
      <c r="N23" s="33"/>
    </row>
    <row r="24" spans="1:14" x14ac:dyDescent="0.3">
      <c r="A24" s="42">
        <v>5</v>
      </c>
      <c r="B24" s="67">
        <v>4818</v>
      </c>
      <c r="C24" s="29">
        <v>0.2</v>
      </c>
      <c r="D24" s="25" t="s">
        <v>96</v>
      </c>
      <c r="F24" s="64">
        <v>9801</v>
      </c>
      <c r="G24" s="2">
        <v>3372</v>
      </c>
      <c r="H24" s="50">
        <v>4257374.58</v>
      </c>
      <c r="I24" s="50">
        <v>162605.20000000001</v>
      </c>
      <c r="J24" s="50">
        <v>697.19</v>
      </c>
      <c r="K24" s="42" t="s">
        <v>104</v>
      </c>
      <c r="L24" s="43">
        <v>10</v>
      </c>
      <c r="M24" s="20"/>
      <c r="N24" s="34" t="s">
        <v>31</v>
      </c>
    </row>
    <row r="25" spans="1:14" x14ac:dyDescent="0.3">
      <c r="A25" s="42"/>
      <c r="B25" s="67"/>
      <c r="C25" s="29">
        <v>0.2</v>
      </c>
      <c r="D25" s="25" t="s">
        <v>30</v>
      </c>
      <c r="F25" s="64">
        <v>48010</v>
      </c>
      <c r="G25" s="2">
        <v>48010</v>
      </c>
      <c r="H25" s="50">
        <v>10472250.51</v>
      </c>
      <c r="I25" s="50">
        <v>2361332.2599999998</v>
      </c>
      <c r="J25" s="59">
        <v>0</v>
      </c>
      <c r="K25" s="42" t="s">
        <v>104</v>
      </c>
      <c r="L25" s="43">
        <v>10</v>
      </c>
      <c r="M25" s="20"/>
      <c r="N25" s="34" t="s">
        <v>31</v>
      </c>
    </row>
    <row r="26" spans="1:14" x14ac:dyDescent="0.3">
      <c r="A26" s="42">
        <v>6</v>
      </c>
      <c r="B26" s="67">
        <v>4806</v>
      </c>
      <c r="C26" s="29">
        <v>0.2</v>
      </c>
      <c r="D26" s="25" t="s">
        <v>40</v>
      </c>
      <c r="F26" s="64">
        <v>91660</v>
      </c>
      <c r="G26" s="2">
        <v>53825</v>
      </c>
      <c r="H26" s="50">
        <v>29839320.109999999</v>
      </c>
      <c r="I26" s="50">
        <v>2559705.63</v>
      </c>
      <c r="J26" s="50">
        <v>11128.86</v>
      </c>
      <c r="K26" s="42" t="s">
        <v>104</v>
      </c>
      <c r="L26" s="43">
        <v>10</v>
      </c>
      <c r="M26" s="20"/>
      <c r="N26" s="34" t="s">
        <v>31</v>
      </c>
    </row>
    <row r="27" spans="1:14" x14ac:dyDescent="0.3">
      <c r="A27" s="42">
        <v>7</v>
      </c>
      <c r="B27" s="67">
        <v>4804</v>
      </c>
      <c r="C27" s="29">
        <v>0.2</v>
      </c>
      <c r="D27" s="25" t="s">
        <v>41</v>
      </c>
      <c r="F27" s="64">
        <v>81897</v>
      </c>
      <c r="G27" s="2">
        <v>34340</v>
      </c>
      <c r="H27" s="50">
        <v>30045859.640000001</v>
      </c>
      <c r="I27" s="50">
        <v>1672275.84</v>
      </c>
      <c r="J27" s="50">
        <v>7100.14</v>
      </c>
      <c r="K27" s="42" t="s">
        <v>104</v>
      </c>
      <c r="L27" s="43">
        <v>10</v>
      </c>
      <c r="M27" s="20"/>
      <c r="N27" s="34" t="s">
        <v>31</v>
      </c>
    </row>
    <row r="28" spans="1:14" x14ac:dyDescent="0.3">
      <c r="A28" s="42">
        <v>8</v>
      </c>
      <c r="B28" s="67">
        <v>4828</v>
      </c>
      <c r="C28" s="29">
        <v>0.2</v>
      </c>
      <c r="D28" s="25" t="s">
        <v>54</v>
      </c>
      <c r="F28" s="64">
        <v>99807</v>
      </c>
      <c r="G28" s="2">
        <v>99807</v>
      </c>
      <c r="H28" s="50">
        <v>56420508.630000003</v>
      </c>
      <c r="I28" s="50">
        <v>4699657.92</v>
      </c>
      <c r="J28" s="50">
        <v>20636.099999999999</v>
      </c>
      <c r="K28" s="42" t="s">
        <v>104</v>
      </c>
      <c r="L28" s="43">
        <v>10</v>
      </c>
      <c r="M28" s="20" t="s">
        <v>42</v>
      </c>
      <c r="N28" s="34" t="s">
        <v>31</v>
      </c>
    </row>
    <row r="29" spans="1:14" x14ac:dyDescent="0.3">
      <c r="A29" s="42"/>
      <c r="B29" s="67"/>
      <c r="C29" s="29"/>
      <c r="D29" s="35" t="s">
        <v>23</v>
      </c>
      <c r="F29" s="64"/>
      <c r="G29" s="2"/>
      <c r="H29" s="50"/>
      <c r="I29" s="50"/>
      <c r="J29" s="50"/>
      <c r="M29" s="20"/>
      <c r="N29" s="33"/>
    </row>
    <row r="30" spans="1:14" x14ac:dyDescent="0.3">
      <c r="A30" s="42">
        <v>9</v>
      </c>
      <c r="B30" s="67">
        <v>4802</v>
      </c>
      <c r="C30" s="29">
        <v>0.2</v>
      </c>
      <c r="D30" s="25" t="s">
        <v>24</v>
      </c>
      <c r="F30" s="64">
        <v>49579</v>
      </c>
      <c r="G30" s="2">
        <v>27151</v>
      </c>
      <c r="H30" s="50">
        <v>21694122.18</v>
      </c>
      <c r="I30" s="50">
        <v>1360275.74</v>
      </c>
      <c r="J30" s="50">
        <v>5613.74</v>
      </c>
      <c r="K30" s="42" t="s">
        <v>104</v>
      </c>
      <c r="L30" s="43">
        <v>10</v>
      </c>
      <c r="M30" s="20"/>
      <c r="N30" s="34" t="s">
        <v>26</v>
      </c>
    </row>
    <row r="31" spans="1:14" x14ac:dyDescent="0.3">
      <c r="A31" s="42"/>
      <c r="B31" s="67"/>
      <c r="C31" s="29">
        <v>0.2</v>
      </c>
      <c r="D31" s="25" t="s">
        <v>25</v>
      </c>
      <c r="F31" s="64">
        <v>39862</v>
      </c>
      <c r="G31" s="2">
        <v>39862</v>
      </c>
      <c r="H31" s="50">
        <v>16616776.48</v>
      </c>
      <c r="I31" s="50">
        <v>1813210.77</v>
      </c>
      <c r="J31" s="50">
        <v>8241.8700000000008</v>
      </c>
      <c r="K31" s="42" t="s">
        <v>104</v>
      </c>
      <c r="L31" s="43">
        <v>10</v>
      </c>
      <c r="M31" s="20"/>
      <c r="N31" s="34" t="s">
        <v>26</v>
      </c>
    </row>
    <row r="32" spans="1:14" x14ac:dyDescent="0.3">
      <c r="A32" s="42"/>
      <c r="B32" s="67"/>
      <c r="C32" s="29"/>
      <c r="D32" s="25" t="s">
        <v>20</v>
      </c>
      <c r="F32" s="64"/>
      <c r="G32" s="2"/>
      <c r="H32" s="50"/>
      <c r="I32" s="50"/>
      <c r="J32" s="50"/>
      <c r="M32" s="20"/>
      <c r="N32" s="33"/>
    </row>
    <row r="33" spans="1:14" x14ac:dyDescent="0.3">
      <c r="A33" s="42">
        <v>10</v>
      </c>
      <c r="B33" s="67">
        <v>4805</v>
      </c>
      <c r="C33" s="29">
        <v>0.40260000000000001</v>
      </c>
      <c r="D33" s="25" t="s">
        <v>21</v>
      </c>
      <c r="F33" s="64">
        <v>117605</v>
      </c>
      <c r="G33" s="2">
        <v>39058</v>
      </c>
      <c r="H33" s="50">
        <v>39169228.759999998</v>
      </c>
      <c r="I33" s="50">
        <v>3911066.21</v>
      </c>
      <c r="J33" s="50">
        <v>16256.25</v>
      </c>
      <c r="K33" s="42" t="s">
        <v>104</v>
      </c>
      <c r="L33" s="43">
        <v>10</v>
      </c>
      <c r="M33" s="20"/>
      <c r="N33" s="34" t="s">
        <v>22</v>
      </c>
    </row>
    <row r="34" spans="1:14" x14ac:dyDescent="0.3">
      <c r="A34" s="42"/>
      <c r="B34" s="67"/>
      <c r="C34" s="29"/>
      <c r="D34" s="25" t="s">
        <v>77</v>
      </c>
      <c r="F34" s="64"/>
      <c r="G34" s="2"/>
      <c r="H34" s="50"/>
      <c r="I34" s="50"/>
      <c r="J34" s="50"/>
      <c r="M34" s="20"/>
      <c r="N34" s="34"/>
    </row>
    <row r="35" spans="1:14" x14ac:dyDescent="0.3">
      <c r="A35" s="42">
        <v>11</v>
      </c>
      <c r="B35" s="67">
        <v>4823</v>
      </c>
      <c r="C35" s="29">
        <v>0.62419999999999998</v>
      </c>
      <c r="D35" s="25" t="s">
        <v>78</v>
      </c>
      <c r="F35" s="64">
        <v>310165</v>
      </c>
      <c r="G35" s="2">
        <v>135184</v>
      </c>
      <c r="H35" s="50">
        <v>119798187.87</v>
      </c>
      <c r="I35" s="50">
        <v>20502741.780000001</v>
      </c>
      <c r="J35" s="50">
        <v>87233.96</v>
      </c>
      <c r="K35" s="42" t="s">
        <v>104</v>
      </c>
      <c r="L35" s="43">
        <v>10</v>
      </c>
      <c r="M35" s="20" t="s">
        <v>42</v>
      </c>
      <c r="N35" s="34" t="s">
        <v>66</v>
      </c>
    </row>
    <row r="36" spans="1:14" x14ac:dyDescent="0.3">
      <c r="A36" s="42"/>
      <c r="B36" s="67"/>
      <c r="C36" s="29"/>
      <c r="D36" s="25" t="s">
        <v>27</v>
      </c>
      <c r="G36" s="2"/>
      <c r="H36" s="50"/>
      <c r="I36" s="50"/>
      <c r="J36" s="50"/>
      <c r="M36" s="20"/>
      <c r="N36" s="34"/>
    </row>
    <row r="37" spans="1:14" x14ac:dyDescent="0.3">
      <c r="A37" s="42">
        <v>12</v>
      </c>
      <c r="B37" s="67">
        <v>4801</v>
      </c>
      <c r="C37" s="29">
        <v>0.42899999999999999</v>
      </c>
      <c r="D37" s="25" t="s">
        <v>33</v>
      </c>
      <c r="F37" s="64">
        <v>233575</v>
      </c>
      <c r="G37" s="2">
        <v>119978</v>
      </c>
      <c r="H37" s="50">
        <v>100962843.79000001</v>
      </c>
      <c r="I37" s="50">
        <v>12260961.699999999</v>
      </c>
      <c r="J37" s="50">
        <v>53210.27</v>
      </c>
      <c r="K37" s="42" t="s">
        <v>104</v>
      </c>
      <c r="L37" s="43">
        <v>10</v>
      </c>
      <c r="M37" s="20" t="s">
        <v>42</v>
      </c>
      <c r="N37" s="34" t="s">
        <v>26</v>
      </c>
    </row>
    <row r="38" spans="1:14" x14ac:dyDescent="0.3">
      <c r="A38" s="42">
        <v>13</v>
      </c>
      <c r="B38" s="67">
        <v>4813</v>
      </c>
      <c r="C38" s="29">
        <v>0.42899999999999999</v>
      </c>
      <c r="D38" s="25" t="s">
        <v>28</v>
      </c>
      <c r="F38" s="64">
        <v>60851</v>
      </c>
      <c r="G38" s="2">
        <v>58174</v>
      </c>
      <c r="H38" s="50">
        <v>12061784.199999999</v>
      </c>
      <c r="I38" s="50">
        <v>6089354.8700000001</v>
      </c>
      <c r="J38" s="59">
        <v>0</v>
      </c>
      <c r="K38" s="42" t="s">
        <v>104</v>
      </c>
      <c r="L38" s="43">
        <v>10</v>
      </c>
      <c r="M38" s="20" t="s">
        <v>42</v>
      </c>
      <c r="N38" s="34" t="s">
        <v>26</v>
      </c>
    </row>
    <row r="39" spans="1:14" x14ac:dyDescent="0.3">
      <c r="A39" s="42"/>
      <c r="B39" s="67"/>
      <c r="C39" s="29"/>
      <c r="D39" s="25"/>
      <c r="F39" s="64"/>
      <c r="G39" s="2"/>
      <c r="H39" s="50"/>
      <c r="I39" s="50"/>
      <c r="J39" s="50"/>
      <c r="M39" s="20"/>
      <c r="N39" s="34"/>
    </row>
    <row r="40" spans="1:14" x14ac:dyDescent="0.3">
      <c r="A40" s="42"/>
      <c r="B40" s="67"/>
      <c r="C40" s="29"/>
      <c r="D40" s="23" t="s">
        <v>83</v>
      </c>
      <c r="F40" s="64"/>
      <c r="G40" s="2"/>
      <c r="H40" s="50"/>
      <c r="I40" s="50"/>
      <c r="J40" s="50"/>
      <c r="M40" s="20"/>
      <c r="N40" s="34"/>
    </row>
    <row r="41" spans="1:14" x14ac:dyDescent="0.3">
      <c r="A41" s="42"/>
      <c r="B41" s="67"/>
      <c r="C41" s="29"/>
      <c r="D41" s="25" t="s">
        <v>84</v>
      </c>
      <c r="F41" s="64"/>
      <c r="G41" s="2"/>
      <c r="H41" s="50"/>
      <c r="I41" s="50"/>
      <c r="J41" s="50"/>
      <c r="M41" s="20"/>
      <c r="N41" s="34"/>
    </row>
    <row r="42" spans="1:14" x14ac:dyDescent="0.3">
      <c r="A42" s="42">
        <v>14</v>
      </c>
      <c r="B42" s="67">
        <v>4822</v>
      </c>
      <c r="C42" s="29">
        <v>0.62739999999999996</v>
      </c>
      <c r="D42" s="25" t="s">
        <v>85</v>
      </c>
      <c r="F42" s="64">
        <v>2501</v>
      </c>
      <c r="G42" s="2">
        <v>2501</v>
      </c>
      <c r="H42" s="50">
        <v>972099.61</v>
      </c>
      <c r="I42" s="50">
        <v>242047.49</v>
      </c>
      <c r="J42" s="50">
        <v>1622.16</v>
      </c>
      <c r="K42" s="42" t="s">
        <v>104</v>
      </c>
      <c r="L42" s="43">
        <v>10</v>
      </c>
      <c r="M42" s="20"/>
      <c r="N42" s="34" t="s">
        <v>87</v>
      </c>
    </row>
    <row r="43" spans="1:14" x14ac:dyDescent="0.3">
      <c r="A43" s="42"/>
      <c r="B43" s="67"/>
      <c r="C43" s="29">
        <v>0.62739999999999996</v>
      </c>
      <c r="D43" s="25" t="s">
        <v>86</v>
      </c>
      <c r="F43" s="64">
        <v>55148</v>
      </c>
      <c r="G43" s="2">
        <v>55148</v>
      </c>
      <c r="H43" s="50">
        <v>6399398.5300000003</v>
      </c>
      <c r="I43" s="50">
        <v>8575830.1600000001</v>
      </c>
      <c r="J43" s="59">
        <v>0</v>
      </c>
      <c r="K43" s="42" t="s">
        <v>104</v>
      </c>
      <c r="L43" s="43">
        <v>10</v>
      </c>
      <c r="M43" s="20"/>
      <c r="N43" s="34" t="s">
        <v>87</v>
      </c>
    </row>
    <row r="44" spans="1:14" x14ac:dyDescent="0.3">
      <c r="A44" s="42"/>
      <c r="B44" s="67"/>
      <c r="C44" s="29"/>
      <c r="D44" s="25"/>
      <c r="F44" s="64"/>
      <c r="G44" s="2"/>
      <c r="H44" s="50"/>
      <c r="I44" s="50"/>
      <c r="J44" s="50"/>
      <c r="M44" s="20"/>
      <c r="N44" s="34"/>
    </row>
    <row r="45" spans="1:14" x14ac:dyDescent="0.3">
      <c r="A45" s="42"/>
      <c r="B45" s="67"/>
      <c r="C45" s="29"/>
      <c r="D45" s="23" t="s">
        <v>70</v>
      </c>
      <c r="F45" s="64"/>
      <c r="G45" s="2"/>
      <c r="H45" s="50"/>
      <c r="I45" s="50"/>
      <c r="J45" s="50"/>
      <c r="M45" s="20"/>
      <c r="N45" s="34"/>
    </row>
    <row r="46" spans="1:14" x14ac:dyDescent="0.3">
      <c r="A46" s="42"/>
      <c r="B46" s="67"/>
      <c r="C46" s="29"/>
      <c r="D46" s="25" t="s">
        <v>71</v>
      </c>
      <c r="F46" s="64"/>
      <c r="G46" s="2"/>
      <c r="H46" s="50"/>
      <c r="I46" s="50"/>
      <c r="J46" s="50"/>
      <c r="M46" s="20"/>
      <c r="N46" s="34"/>
    </row>
    <row r="47" spans="1:14" x14ac:dyDescent="0.3">
      <c r="A47" s="42">
        <v>15</v>
      </c>
      <c r="B47" s="67">
        <v>4826</v>
      </c>
      <c r="C47" s="29">
        <v>0.45929999999999999</v>
      </c>
      <c r="D47" s="25" t="s">
        <v>72</v>
      </c>
      <c r="F47" s="64">
        <v>4518</v>
      </c>
      <c r="G47" s="2">
        <v>4518</v>
      </c>
      <c r="H47" s="50">
        <v>1434999.92</v>
      </c>
      <c r="I47" s="50">
        <v>492019.92</v>
      </c>
      <c r="J47" s="50">
        <v>2145.2600000000002</v>
      </c>
      <c r="K47" s="42" t="s">
        <v>104</v>
      </c>
      <c r="L47" s="43">
        <v>10</v>
      </c>
      <c r="M47" s="20"/>
      <c r="N47" s="34" t="s">
        <v>74</v>
      </c>
    </row>
    <row r="48" spans="1:14" x14ac:dyDescent="0.3">
      <c r="A48" s="42"/>
      <c r="B48" s="67"/>
      <c r="C48" s="29">
        <v>0.45929999999999999</v>
      </c>
      <c r="D48" s="25" t="s">
        <v>73</v>
      </c>
      <c r="F48" s="64">
        <v>58437</v>
      </c>
      <c r="G48" s="2">
        <v>58437</v>
      </c>
      <c r="H48" s="50">
        <v>11490752.27</v>
      </c>
      <c r="I48" s="50">
        <v>6552034.1600000001</v>
      </c>
      <c r="J48" s="59">
        <v>0</v>
      </c>
      <c r="K48" s="42" t="s">
        <v>104</v>
      </c>
      <c r="L48" s="43">
        <v>10</v>
      </c>
      <c r="M48" s="20"/>
      <c r="N48" s="34" t="s">
        <v>74</v>
      </c>
    </row>
    <row r="49" spans="1:14" x14ac:dyDescent="0.3">
      <c r="A49" s="42"/>
      <c r="B49" s="67"/>
      <c r="C49" s="29"/>
      <c r="D49" s="25"/>
      <c r="F49" s="64"/>
      <c r="G49" s="2"/>
      <c r="H49" s="50"/>
      <c r="I49" s="50"/>
      <c r="J49" s="50"/>
      <c r="M49" s="20"/>
      <c r="N49" s="34"/>
    </row>
    <row r="50" spans="1:14" x14ac:dyDescent="0.3">
      <c r="A50" s="42"/>
      <c r="B50" s="67"/>
      <c r="C50" s="29"/>
      <c r="D50" s="23" t="s">
        <v>39</v>
      </c>
      <c r="F50" s="64"/>
      <c r="G50" s="2"/>
      <c r="H50" s="50"/>
      <c r="I50" s="50"/>
      <c r="J50" s="50"/>
      <c r="M50" s="20"/>
      <c r="N50" s="19"/>
    </row>
    <row r="51" spans="1:14" x14ac:dyDescent="0.3">
      <c r="A51" s="42"/>
      <c r="B51" s="67"/>
      <c r="C51" s="29"/>
      <c r="D51" s="25" t="s">
        <v>55</v>
      </c>
      <c r="F51" s="64"/>
      <c r="G51" s="2"/>
      <c r="H51" s="50"/>
      <c r="I51" s="50"/>
      <c r="J51" s="50"/>
      <c r="M51" s="20"/>
      <c r="N51" s="19"/>
    </row>
    <row r="52" spans="1:14" x14ac:dyDescent="0.3">
      <c r="A52" s="42">
        <v>16</v>
      </c>
      <c r="B52" s="67">
        <v>4829</v>
      </c>
      <c r="C52" s="29">
        <v>0.57410000000000005</v>
      </c>
      <c r="D52" s="25" t="s">
        <v>56</v>
      </c>
      <c r="F52" s="64">
        <v>79214</v>
      </c>
      <c r="G52" s="2">
        <v>79214</v>
      </c>
      <c r="H52" s="50">
        <v>20968905.850000001</v>
      </c>
      <c r="I52" s="50">
        <v>10979463.18</v>
      </c>
      <c r="J52" s="59">
        <v>0</v>
      </c>
      <c r="K52" s="42" t="s">
        <v>104</v>
      </c>
      <c r="L52" s="43">
        <v>10</v>
      </c>
      <c r="M52" s="20" t="s">
        <v>42</v>
      </c>
      <c r="N52" s="19" t="s">
        <v>37</v>
      </c>
    </row>
    <row r="53" spans="1:14" x14ac:dyDescent="0.3">
      <c r="A53" s="42">
        <v>17</v>
      </c>
      <c r="B53" s="67">
        <v>4830</v>
      </c>
      <c r="C53" s="29">
        <v>0.57410000000000005</v>
      </c>
      <c r="D53" s="25" t="s">
        <v>57</v>
      </c>
      <c r="F53" s="64">
        <v>108213</v>
      </c>
      <c r="G53" s="2">
        <v>70941</v>
      </c>
      <c r="H53" s="50">
        <v>44658142.579999998</v>
      </c>
      <c r="I53" s="50">
        <v>10052925.59</v>
      </c>
      <c r="J53" s="59">
        <v>0</v>
      </c>
      <c r="K53" s="42" t="s">
        <v>104</v>
      </c>
      <c r="L53" s="43">
        <v>10</v>
      </c>
      <c r="M53" s="20" t="s">
        <v>42</v>
      </c>
      <c r="N53" s="19" t="s">
        <v>37</v>
      </c>
    </row>
    <row r="54" spans="1:14" x14ac:dyDescent="0.3">
      <c r="A54" s="42">
        <v>18</v>
      </c>
      <c r="B54" s="67">
        <v>4820</v>
      </c>
      <c r="C54" s="29">
        <v>0.57410000000000005</v>
      </c>
      <c r="D54" s="25" t="s">
        <v>58</v>
      </c>
      <c r="F54" s="64">
        <v>29513</v>
      </c>
      <c r="G54" s="2">
        <v>29513</v>
      </c>
      <c r="H54" s="50">
        <v>19064652.16</v>
      </c>
      <c r="I54" s="50">
        <v>3923709.16</v>
      </c>
      <c r="J54" s="50">
        <v>17516.099999999999</v>
      </c>
      <c r="K54" s="42" t="s">
        <v>104</v>
      </c>
      <c r="L54" s="43">
        <v>10</v>
      </c>
      <c r="M54" s="20"/>
      <c r="N54" s="19" t="s">
        <v>37</v>
      </c>
    </row>
    <row r="55" spans="1:14" x14ac:dyDescent="0.3">
      <c r="A55" s="42"/>
      <c r="B55" s="67"/>
      <c r="C55" s="29">
        <v>0.57410000000000005</v>
      </c>
      <c r="D55" s="25" t="s">
        <v>59</v>
      </c>
      <c r="F55" s="64">
        <v>52551</v>
      </c>
      <c r="G55" s="2">
        <v>52551</v>
      </c>
      <c r="H55" s="50">
        <v>8004021.6600000001</v>
      </c>
      <c r="I55" s="50">
        <v>7577984.1299999999</v>
      </c>
      <c r="J55" s="59">
        <v>0</v>
      </c>
      <c r="K55" s="42" t="s">
        <v>104</v>
      </c>
      <c r="L55" s="43">
        <v>10</v>
      </c>
      <c r="M55" s="20"/>
      <c r="N55" s="19" t="s">
        <v>37</v>
      </c>
    </row>
    <row r="56" spans="1:14" x14ac:dyDescent="0.3">
      <c r="A56" s="42"/>
      <c r="B56" s="67"/>
      <c r="C56" s="29"/>
      <c r="D56" s="27" t="s">
        <v>91</v>
      </c>
      <c r="E56" s="2"/>
      <c r="F56" s="2"/>
      <c r="G56" s="1"/>
      <c r="H56" s="50"/>
      <c r="I56" s="50"/>
      <c r="J56" s="50"/>
      <c r="K56" s="44"/>
      <c r="L56" s="48"/>
      <c r="M56" s="20"/>
      <c r="N56" s="20"/>
    </row>
    <row r="57" spans="1:14" x14ac:dyDescent="0.3">
      <c r="A57" s="42">
        <v>19</v>
      </c>
      <c r="B57" s="68">
        <v>4827</v>
      </c>
      <c r="C57" s="29">
        <v>0.73809999999999998</v>
      </c>
      <c r="D57" s="27" t="s">
        <v>92</v>
      </c>
      <c r="F57" s="64">
        <v>99886</v>
      </c>
      <c r="G57" s="2">
        <v>99886</v>
      </c>
      <c r="H57" s="50">
        <v>29640110.760000002</v>
      </c>
      <c r="I57" s="50">
        <v>17144345.25</v>
      </c>
      <c r="J57" s="50">
        <v>76217.789999999994</v>
      </c>
      <c r="K57" s="42" t="s">
        <v>104</v>
      </c>
      <c r="L57" s="43">
        <v>10</v>
      </c>
      <c r="M57" s="20" t="s">
        <v>42</v>
      </c>
      <c r="N57" s="19" t="s">
        <v>93</v>
      </c>
    </row>
    <row r="58" spans="1:14" x14ac:dyDescent="0.3">
      <c r="A58" s="42"/>
      <c r="B58" s="67"/>
      <c r="C58" s="29"/>
      <c r="D58" s="25"/>
      <c r="F58" s="64"/>
      <c r="G58" s="2"/>
      <c r="H58" s="50"/>
      <c r="I58" s="50"/>
      <c r="J58" s="50"/>
      <c r="M58" s="20"/>
      <c r="N58" s="19" t="s">
        <v>94</v>
      </c>
    </row>
    <row r="59" spans="1:14" x14ac:dyDescent="0.3">
      <c r="A59" s="42"/>
      <c r="B59" s="67"/>
      <c r="C59" s="29"/>
      <c r="D59" s="23" t="s">
        <v>43</v>
      </c>
      <c r="F59" s="64"/>
      <c r="G59" s="2"/>
      <c r="H59" s="50"/>
      <c r="I59" s="50"/>
      <c r="J59" s="50"/>
      <c r="M59" s="20"/>
      <c r="N59" s="19"/>
    </row>
    <row r="60" spans="1:14" x14ac:dyDescent="0.3">
      <c r="A60" s="42"/>
      <c r="B60" s="67"/>
      <c r="C60" s="29"/>
      <c r="D60" s="25" t="s">
        <v>44</v>
      </c>
      <c r="F60" s="64"/>
      <c r="G60" s="2"/>
      <c r="H60" s="50"/>
      <c r="I60" s="50"/>
      <c r="J60" s="50"/>
      <c r="M60" s="20"/>
      <c r="N60" s="19"/>
    </row>
    <row r="61" spans="1:14" x14ac:dyDescent="0.3">
      <c r="A61" s="42">
        <v>20</v>
      </c>
      <c r="B61" s="67">
        <v>4812</v>
      </c>
      <c r="C61" s="29">
        <v>0.51160000000000005</v>
      </c>
      <c r="D61" s="25" t="s">
        <v>45</v>
      </c>
      <c r="F61" s="64">
        <v>30888</v>
      </c>
      <c r="G61" s="2">
        <v>27513</v>
      </c>
      <c r="H61" s="50">
        <v>7963998.1299999999</v>
      </c>
      <c r="I61" s="50">
        <v>3172206.9</v>
      </c>
      <c r="J61" s="50">
        <f>2910281.56*0.005</f>
        <v>14551.407800000001</v>
      </c>
      <c r="K61" s="42" t="s">
        <v>104</v>
      </c>
      <c r="L61" s="43">
        <v>10</v>
      </c>
      <c r="M61" s="20"/>
      <c r="N61" s="19" t="s">
        <v>26</v>
      </c>
    </row>
    <row r="62" spans="1:14" x14ac:dyDescent="0.3">
      <c r="A62" s="42"/>
      <c r="B62" s="67"/>
      <c r="C62" s="29">
        <v>0.51160000000000005</v>
      </c>
      <c r="D62" s="25" t="s">
        <v>46</v>
      </c>
      <c r="F62" s="64">
        <v>46654</v>
      </c>
      <c r="G62" s="2">
        <v>46654</v>
      </c>
      <c r="H62" s="50">
        <v>12461019.08</v>
      </c>
      <c r="I62" s="50">
        <v>5696624.2699999996</v>
      </c>
      <c r="J62" s="50">
        <f>4934986.22*0.005</f>
        <v>24674.931099999998</v>
      </c>
      <c r="K62" s="42" t="s">
        <v>104</v>
      </c>
      <c r="L62" s="43">
        <v>10</v>
      </c>
      <c r="M62" s="20"/>
      <c r="N62" s="19" t="s">
        <v>26</v>
      </c>
    </row>
    <row r="63" spans="1:14" x14ac:dyDescent="0.3">
      <c r="A63" s="42"/>
      <c r="B63" s="67"/>
      <c r="C63" s="29"/>
      <c r="D63" s="25" t="s">
        <v>88</v>
      </c>
      <c r="F63" s="64"/>
      <c r="G63" s="2"/>
      <c r="H63" s="50"/>
      <c r="I63" s="50"/>
      <c r="J63" s="50"/>
      <c r="M63" s="20"/>
      <c r="N63" s="19"/>
    </row>
    <row r="64" spans="1:14" x14ac:dyDescent="0.3">
      <c r="A64" s="42">
        <v>21</v>
      </c>
      <c r="B64" s="67">
        <v>4824</v>
      </c>
      <c r="C64" s="29">
        <v>0.44779999999999998</v>
      </c>
      <c r="D64" s="25" t="s">
        <v>89</v>
      </c>
      <c r="F64" s="64">
        <v>125902</v>
      </c>
      <c r="G64" s="2">
        <v>93679</v>
      </c>
      <c r="H64" s="50">
        <v>49900304.039999999</v>
      </c>
      <c r="I64" s="50">
        <v>9935527.2699999996</v>
      </c>
      <c r="J64" s="50">
        <v>43367.35</v>
      </c>
      <c r="K64" s="42" t="s">
        <v>104</v>
      </c>
      <c r="L64" s="43">
        <v>10</v>
      </c>
      <c r="M64" s="20" t="s">
        <v>42</v>
      </c>
      <c r="N64" s="19" t="s">
        <v>26</v>
      </c>
    </row>
    <row r="65" spans="1:14" x14ac:dyDescent="0.3">
      <c r="A65" s="42"/>
      <c r="B65" s="67"/>
      <c r="C65" s="29"/>
      <c r="D65" s="25"/>
      <c r="F65" s="64"/>
      <c r="G65" s="2"/>
      <c r="H65" s="50"/>
      <c r="I65" s="50"/>
      <c r="J65" s="50"/>
      <c r="M65" s="20"/>
      <c r="N65" s="19"/>
    </row>
    <row r="66" spans="1:14" x14ac:dyDescent="0.3">
      <c r="A66" s="42"/>
      <c r="B66" s="67"/>
      <c r="C66" s="29"/>
      <c r="D66" s="23" t="s">
        <v>47</v>
      </c>
      <c r="F66" s="64"/>
      <c r="G66" s="2"/>
      <c r="H66" s="50"/>
      <c r="I66" s="50"/>
      <c r="J66" s="50"/>
      <c r="M66" s="20"/>
      <c r="N66" s="19"/>
    </row>
    <row r="67" spans="1:14" x14ac:dyDescent="0.3">
      <c r="A67" s="42"/>
      <c r="B67" s="67"/>
      <c r="C67" s="29"/>
      <c r="D67" s="25" t="s">
        <v>48</v>
      </c>
      <c r="F67" s="64"/>
      <c r="G67" s="2"/>
      <c r="H67" s="50"/>
      <c r="I67" s="50"/>
      <c r="J67" s="50"/>
      <c r="M67" s="20"/>
      <c r="N67" s="19"/>
    </row>
    <row r="68" spans="1:14" x14ac:dyDescent="0.3">
      <c r="A68" s="42">
        <v>22</v>
      </c>
      <c r="B68" s="67">
        <v>4807</v>
      </c>
      <c r="C68" s="29">
        <v>0.60440000000000005</v>
      </c>
      <c r="D68" s="25" t="s">
        <v>49</v>
      </c>
      <c r="F68" s="64">
        <v>6275</v>
      </c>
      <c r="G68" s="2">
        <v>6275</v>
      </c>
      <c r="H68" s="50">
        <v>2966282.38</v>
      </c>
      <c r="I68" s="50">
        <v>874950.64</v>
      </c>
      <c r="J68" s="50">
        <f>784160.04*0.005</f>
        <v>3920.8002000000001</v>
      </c>
      <c r="K68" s="42" t="s">
        <v>104</v>
      </c>
      <c r="L68" s="43">
        <v>10</v>
      </c>
      <c r="M68" s="20"/>
      <c r="N68" s="19" t="s">
        <v>26</v>
      </c>
    </row>
    <row r="69" spans="1:14" x14ac:dyDescent="0.3">
      <c r="A69" s="42"/>
      <c r="B69" s="67"/>
      <c r="C69" s="29">
        <v>0.60440000000000005</v>
      </c>
      <c r="D69" s="25" t="s">
        <v>50</v>
      </c>
      <c r="F69" s="64">
        <v>44008</v>
      </c>
      <c r="G69" s="2">
        <v>44008</v>
      </c>
      <c r="H69" s="50">
        <v>6225140.5</v>
      </c>
      <c r="I69" s="50">
        <v>6487514.1399999997</v>
      </c>
      <c r="J69" s="59">
        <v>0</v>
      </c>
      <c r="K69" s="42" t="s">
        <v>104</v>
      </c>
      <c r="L69" s="43">
        <v>10</v>
      </c>
      <c r="M69" s="20"/>
      <c r="N69" s="19" t="s">
        <v>26</v>
      </c>
    </row>
    <row r="70" spans="1:14" x14ac:dyDescent="0.3">
      <c r="A70" s="42">
        <v>23</v>
      </c>
      <c r="B70" s="67">
        <v>4803</v>
      </c>
      <c r="C70" s="29">
        <v>0.60440000000000005</v>
      </c>
      <c r="D70" s="25" t="s">
        <v>51</v>
      </c>
      <c r="F70" s="64">
        <v>110020</v>
      </c>
      <c r="G70" s="2">
        <v>109000</v>
      </c>
      <c r="H70" s="50">
        <v>18088881.960000001</v>
      </c>
      <c r="I70" s="50">
        <v>15479298.24</v>
      </c>
      <c r="J70" s="50">
        <f>13621266.1*0.005</f>
        <v>68106.330499999996</v>
      </c>
      <c r="K70" s="42" t="s">
        <v>104</v>
      </c>
      <c r="L70" s="43">
        <v>10</v>
      </c>
      <c r="M70" s="20"/>
      <c r="N70" s="19" t="s">
        <v>26</v>
      </c>
    </row>
    <row r="71" spans="1:14" x14ac:dyDescent="0.3">
      <c r="A71" s="42">
        <v>24</v>
      </c>
      <c r="B71" s="67">
        <v>4814</v>
      </c>
      <c r="C71" s="29">
        <v>0.60440000000000005</v>
      </c>
      <c r="D71" s="25" t="s">
        <v>52</v>
      </c>
      <c r="F71" s="64">
        <v>50890</v>
      </c>
      <c r="G71" s="2">
        <v>19518</v>
      </c>
      <c r="H71" s="50">
        <v>14504388.93</v>
      </c>
      <c r="I71" s="50">
        <v>3073073.63</v>
      </c>
      <c r="J71" s="50">
        <v>12195.4</v>
      </c>
      <c r="K71" s="42" t="s">
        <v>104</v>
      </c>
      <c r="L71" s="43">
        <v>10</v>
      </c>
      <c r="M71" s="20"/>
      <c r="N71" s="19" t="s">
        <v>26</v>
      </c>
    </row>
    <row r="72" spans="1:14" x14ac:dyDescent="0.3">
      <c r="A72" s="42"/>
      <c r="B72" s="67"/>
      <c r="C72" s="29">
        <v>0.60440000000000005</v>
      </c>
      <c r="D72" s="25" t="s">
        <v>53</v>
      </c>
      <c r="F72" s="64">
        <v>26532</v>
      </c>
      <c r="G72" s="2">
        <v>26532</v>
      </c>
      <c r="H72" s="50">
        <v>5160688.08</v>
      </c>
      <c r="I72" s="50">
        <v>3680306.14</v>
      </c>
      <c r="J72" s="50">
        <f>3315591.12*0.005</f>
        <v>16577.955600000001</v>
      </c>
      <c r="K72" s="42" t="s">
        <v>104</v>
      </c>
      <c r="L72" s="43">
        <v>10</v>
      </c>
      <c r="M72" s="20"/>
      <c r="N72" s="19" t="s">
        <v>26</v>
      </c>
    </row>
    <row r="73" spans="1:14" x14ac:dyDescent="0.3">
      <c r="A73" s="42"/>
      <c r="B73" s="67"/>
      <c r="C73" s="29"/>
      <c r="D73" s="25" t="s">
        <v>60</v>
      </c>
      <c r="F73" s="64"/>
      <c r="G73" s="2"/>
      <c r="H73" s="50"/>
      <c r="I73" s="50"/>
      <c r="J73" s="50"/>
      <c r="M73" s="20"/>
      <c r="N73" s="19"/>
    </row>
    <row r="74" spans="1:14" x14ac:dyDescent="0.3">
      <c r="A74" s="42">
        <v>25</v>
      </c>
      <c r="B74" s="67">
        <v>4817</v>
      </c>
      <c r="C74" s="29">
        <v>0.59460000000000002</v>
      </c>
      <c r="D74" s="25" t="s">
        <v>61</v>
      </c>
      <c r="F74" s="64">
        <v>61509</v>
      </c>
      <c r="G74" s="2">
        <v>28319</v>
      </c>
      <c r="H74" s="50">
        <v>18950836.129999999</v>
      </c>
      <c r="I74" s="50">
        <v>4061576.9</v>
      </c>
      <c r="J74" s="50">
        <f>3481523.59*0.005</f>
        <v>17407.61795</v>
      </c>
      <c r="K74" s="42" t="s">
        <v>104</v>
      </c>
      <c r="L74" s="43">
        <v>10</v>
      </c>
      <c r="M74" s="20"/>
      <c r="N74" s="19" t="s">
        <v>26</v>
      </c>
    </row>
    <row r="75" spans="1:14" x14ac:dyDescent="0.3">
      <c r="A75" s="42">
        <v>26</v>
      </c>
      <c r="B75" s="67">
        <v>4810</v>
      </c>
      <c r="C75" s="29">
        <v>0.59460000000000002</v>
      </c>
      <c r="D75" s="25" t="s">
        <v>62</v>
      </c>
      <c r="F75" s="64">
        <v>3496</v>
      </c>
      <c r="G75" s="2">
        <v>3496</v>
      </c>
      <c r="H75" s="50">
        <v>1123220.24</v>
      </c>
      <c r="I75" s="50">
        <v>502095.17</v>
      </c>
      <c r="J75" s="50">
        <f>429796.48*0.005</f>
        <v>2148.9823999999999</v>
      </c>
      <c r="K75" s="42" t="s">
        <v>104</v>
      </c>
      <c r="L75" s="43">
        <v>10</v>
      </c>
      <c r="M75" s="20"/>
      <c r="N75" s="19" t="s">
        <v>26</v>
      </c>
    </row>
    <row r="76" spans="1:14" x14ac:dyDescent="0.3">
      <c r="A76" s="42"/>
      <c r="B76" s="67"/>
      <c r="C76" s="29"/>
      <c r="D76" s="25"/>
      <c r="F76" s="64"/>
      <c r="G76" s="2"/>
      <c r="H76" s="50"/>
      <c r="I76" s="50"/>
      <c r="J76" s="50"/>
      <c r="N76" s="19"/>
    </row>
    <row r="77" spans="1:14" x14ac:dyDescent="0.3">
      <c r="A77" s="42"/>
      <c r="B77" s="67"/>
      <c r="C77" s="29"/>
      <c r="D77" s="23" t="s">
        <v>63</v>
      </c>
      <c r="F77" s="64"/>
      <c r="G77" s="2"/>
      <c r="H77" s="50"/>
      <c r="I77" s="50"/>
      <c r="J77" s="50"/>
      <c r="N77" s="19"/>
    </row>
    <row r="78" spans="1:14" x14ac:dyDescent="0.3">
      <c r="A78" s="42"/>
      <c r="B78" s="67"/>
      <c r="C78" s="29"/>
      <c r="D78" s="25" t="s">
        <v>64</v>
      </c>
      <c r="F78" s="64"/>
      <c r="G78" s="2"/>
      <c r="H78" s="50"/>
      <c r="I78" s="50"/>
      <c r="J78" s="50"/>
      <c r="N78" s="19"/>
    </row>
    <row r="79" spans="1:14" x14ac:dyDescent="0.3">
      <c r="A79" s="42">
        <v>27</v>
      </c>
      <c r="B79" s="67">
        <v>4819</v>
      </c>
      <c r="C79" s="29">
        <v>0.37730000000000002</v>
      </c>
      <c r="D79" s="25" t="s">
        <v>65</v>
      </c>
      <c r="F79" s="64">
        <v>55545</v>
      </c>
      <c r="G79" s="2">
        <v>38697</v>
      </c>
      <c r="H79" s="50">
        <v>14177974.890000001</v>
      </c>
      <c r="I79" s="50">
        <v>3492368.03</v>
      </c>
      <c r="J79" s="50">
        <f>3018774.18*0.005</f>
        <v>15093.870900000002</v>
      </c>
      <c r="K79" s="42" t="s">
        <v>104</v>
      </c>
      <c r="L79" s="43">
        <v>10</v>
      </c>
      <c r="N79" s="19" t="s">
        <v>66</v>
      </c>
    </row>
    <row r="80" spans="1:14" x14ac:dyDescent="0.3">
      <c r="A80" s="42"/>
      <c r="B80" s="67"/>
      <c r="C80" s="29"/>
      <c r="D80" s="25"/>
      <c r="F80" s="64"/>
      <c r="G80" s="2"/>
      <c r="H80" s="50"/>
      <c r="I80" s="50"/>
      <c r="J80" s="50"/>
      <c r="N80" s="19"/>
    </row>
    <row r="81" spans="1:14" x14ac:dyDescent="0.3">
      <c r="A81" s="42"/>
      <c r="B81" s="67"/>
      <c r="C81" s="29"/>
      <c r="D81" s="23" t="s">
        <v>67</v>
      </c>
      <c r="F81" s="64"/>
      <c r="G81" s="2"/>
      <c r="H81" s="50"/>
      <c r="I81" s="50"/>
      <c r="J81" s="50"/>
      <c r="N81" s="19"/>
    </row>
    <row r="82" spans="1:14" x14ac:dyDescent="0.3">
      <c r="A82" s="42"/>
      <c r="B82" s="67"/>
      <c r="C82" s="29"/>
      <c r="D82" s="25" t="s">
        <v>68</v>
      </c>
      <c r="F82" s="64"/>
      <c r="G82" s="2"/>
      <c r="H82" s="50"/>
      <c r="I82" s="50"/>
      <c r="J82" s="50"/>
      <c r="N82" s="19"/>
    </row>
    <row r="83" spans="1:14" x14ac:dyDescent="0.3">
      <c r="A83" s="42">
        <v>28</v>
      </c>
      <c r="B83" s="67">
        <v>4815</v>
      </c>
      <c r="C83" s="29">
        <v>0.60899999999999999</v>
      </c>
      <c r="D83" s="25" t="s">
        <v>69</v>
      </c>
      <c r="F83" s="64">
        <v>67643</v>
      </c>
      <c r="G83" s="2">
        <v>22919</v>
      </c>
      <c r="H83" s="50">
        <v>15528305.41</v>
      </c>
      <c r="I83" s="50">
        <v>3478948.24</v>
      </c>
      <c r="J83" s="50">
        <f>2885888.06*0.005</f>
        <v>14429.4403</v>
      </c>
      <c r="K83" s="42" t="s">
        <v>104</v>
      </c>
      <c r="L83" s="43">
        <v>10</v>
      </c>
      <c r="N83" s="19" t="s">
        <v>26</v>
      </c>
    </row>
    <row r="84" spans="1:14" x14ac:dyDescent="0.3">
      <c r="A84" s="42"/>
      <c r="B84" s="67"/>
      <c r="C84" s="29"/>
      <c r="D84" s="25" t="s">
        <v>75</v>
      </c>
      <c r="F84" s="64"/>
      <c r="G84" s="2"/>
      <c r="H84" s="50"/>
      <c r="I84" s="50"/>
      <c r="J84" s="50"/>
      <c r="N84" s="19"/>
    </row>
    <row r="85" spans="1:14" x14ac:dyDescent="0.3">
      <c r="A85" s="42">
        <v>29</v>
      </c>
      <c r="B85" s="67">
        <v>4825</v>
      </c>
      <c r="C85" s="29">
        <v>0.87839999999999996</v>
      </c>
      <c r="D85" s="25" t="s">
        <v>76</v>
      </c>
      <c r="F85" s="64">
        <v>78278</v>
      </c>
      <c r="G85" s="2">
        <v>60882</v>
      </c>
      <c r="H85" s="50">
        <v>8167610.29</v>
      </c>
      <c r="I85" s="50">
        <v>12583607.66</v>
      </c>
      <c r="J85" s="50">
        <v>55286.33</v>
      </c>
      <c r="K85" s="42" t="s">
        <v>104</v>
      </c>
      <c r="L85" s="43">
        <v>10</v>
      </c>
      <c r="N85" s="19" t="s">
        <v>26</v>
      </c>
    </row>
    <row r="86" spans="1:14" ht="13.5" thickBot="1" x14ac:dyDescent="0.35">
      <c r="A86" s="20"/>
      <c r="B86" s="20"/>
      <c r="C86" s="20"/>
      <c r="D86" s="25"/>
      <c r="E86" s="25"/>
      <c r="F86" s="65"/>
      <c r="G86" s="2"/>
      <c r="H86" s="62"/>
      <c r="I86" s="62"/>
      <c r="J86" s="62"/>
      <c r="N86" s="19"/>
    </row>
    <row r="87" spans="1:14" ht="13.5" thickTop="1" x14ac:dyDescent="0.3">
      <c r="D87" s="17" t="s">
        <v>7</v>
      </c>
      <c r="E87" s="17"/>
      <c r="F87" s="18">
        <f>SUM(F8:F86)</f>
        <v>2600252</v>
      </c>
      <c r="G87" s="18">
        <f>SUM(G8:G86)</f>
        <v>1839857</v>
      </c>
      <c r="H87" s="63">
        <f>SUM(H8:H86)</f>
        <v>821103996.7299999</v>
      </c>
      <c r="I87" s="63">
        <f>SUM(I8:I86)</f>
        <v>229188283.75999999</v>
      </c>
      <c r="J87" s="63">
        <f>SUM(J8:J86)</f>
        <v>696832.64674999984</v>
      </c>
    </row>
    <row r="88" spans="1:14" x14ac:dyDescent="0.3">
      <c r="G88" s="2"/>
      <c r="H88" s="50"/>
      <c r="J88" s="1"/>
    </row>
    <row r="89" spans="1:14" ht="13.5" thickBot="1" x14ac:dyDescent="0.35">
      <c r="F89" s="2" t="s">
        <v>109</v>
      </c>
      <c r="H89" s="1"/>
      <c r="I89" s="66">
        <f>+I87+H87</f>
        <v>1050292280.4899999</v>
      </c>
      <c r="J89" s="1"/>
    </row>
    <row r="90" spans="1:14" ht="13.5" thickTop="1" x14ac:dyDescent="0.3">
      <c r="G90" s="2"/>
      <c r="H90" s="1"/>
      <c r="I90" s="1"/>
      <c r="J90" s="1"/>
    </row>
    <row r="91" spans="1:14" x14ac:dyDescent="0.3">
      <c r="I91" s="1"/>
      <c r="J91" s="1"/>
    </row>
    <row r="92" spans="1:14" x14ac:dyDescent="0.3">
      <c r="G92" s="2"/>
      <c r="H92" s="1"/>
      <c r="I92" s="1"/>
      <c r="J92" s="1"/>
    </row>
    <row r="93" spans="1:14" x14ac:dyDescent="0.3">
      <c r="G93" s="2"/>
      <c r="H93" s="1"/>
      <c r="I93" s="1"/>
      <c r="J93" s="1"/>
    </row>
    <row r="94" spans="1:14" x14ac:dyDescent="0.3">
      <c r="G94" s="3"/>
      <c r="H94" s="1"/>
      <c r="I94" s="1"/>
      <c r="J94" s="1"/>
      <c r="K94" s="41" t="s">
        <v>99</v>
      </c>
      <c r="L94" s="46"/>
      <c r="M94" s="46"/>
    </row>
    <row r="95" spans="1:14" x14ac:dyDescent="0.3">
      <c r="E95" s="37" t="s">
        <v>98</v>
      </c>
      <c r="F95" s="7"/>
      <c r="G95" s="1"/>
      <c r="H95" s="50"/>
      <c r="I95" s="38"/>
      <c r="J95" s="42"/>
      <c r="K95" s="38" t="s">
        <v>112</v>
      </c>
      <c r="L95" s="47"/>
      <c r="M95" s="47"/>
    </row>
    <row r="96" spans="1:14" x14ac:dyDescent="0.3">
      <c r="D96" s="21"/>
      <c r="E96" s="36"/>
      <c r="F96" s="1"/>
      <c r="G96" s="1"/>
      <c r="H96" s="50"/>
      <c r="I96" s="51"/>
      <c r="J96" s="42"/>
      <c r="K96" s="43"/>
    </row>
    <row r="97" spans="4:11" ht="13.5" thickBot="1" x14ac:dyDescent="0.35">
      <c r="E97" s="2"/>
      <c r="F97" s="7" t="s">
        <v>8</v>
      </c>
      <c r="G97" s="1"/>
      <c r="H97" s="50"/>
      <c r="I97" s="50"/>
      <c r="J97" s="42"/>
      <c r="K97" s="43"/>
    </row>
    <row r="98" spans="4:11" x14ac:dyDescent="0.3">
      <c r="D98" s="13"/>
      <c r="E98" s="52"/>
      <c r="F98" s="12"/>
      <c r="G98" s="12"/>
      <c r="H98" s="53"/>
      <c r="I98" s="53"/>
      <c r="J98" s="45"/>
      <c r="K98" s="49"/>
    </row>
    <row r="99" spans="4:11" x14ac:dyDescent="0.3">
      <c r="D99" s="28"/>
      <c r="F99" s="54" t="s">
        <v>14</v>
      </c>
      <c r="G99" s="55" t="s">
        <v>0</v>
      </c>
      <c r="H99" s="55" t="s">
        <v>1</v>
      </c>
      <c r="I99" s="56" t="s">
        <v>102</v>
      </c>
      <c r="J99" s="57"/>
      <c r="K99" s="27"/>
    </row>
    <row r="100" spans="4:11" x14ac:dyDescent="0.3">
      <c r="D100" t="s">
        <v>105</v>
      </c>
      <c r="F100" s="6" t="s">
        <v>3</v>
      </c>
      <c r="G100" s="8" t="s">
        <v>4</v>
      </c>
      <c r="H100" s="8" t="s">
        <v>4</v>
      </c>
      <c r="I100" s="41" t="s">
        <v>103</v>
      </c>
      <c r="J100" s="50"/>
      <c r="K100" s="43"/>
    </row>
    <row r="101" spans="4:11" x14ac:dyDescent="0.3">
      <c r="D101" s="3"/>
      <c r="F101" s="9" t="s">
        <v>9</v>
      </c>
      <c r="G101" s="10" t="s">
        <v>9</v>
      </c>
      <c r="H101" s="10" t="s">
        <v>9</v>
      </c>
      <c r="I101" s="58" t="s">
        <v>9</v>
      </c>
      <c r="J101" s="50"/>
      <c r="K101" s="43"/>
    </row>
    <row r="102" spans="4:11" x14ac:dyDescent="0.3">
      <c r="D102" s="3" t="s">
        <v>10</v>
      </c>
      <c r="F102" s="2">
        <v>507380</v>
      </c>
      <c r="G102" s="50">
        <v>299116774.74000001</v>
      </c>
      <c r="H102" s="50">
        <v>67962968.109999999</v>
      </c>
      <c r="I102" s="59">
        <v>295501.06089999998</v>
      </c>
      <c r="J102" s="50"/>
      <c r="K102" s="43"/>
    </row>
    <row r="103" spans="4:11" x14ac:dyDescent="0.3">
      <c r="D103" s="3" t="s">
        <v>11</v>
      </c>
      <c r="F103" s="2">
        <v>800534</v>
      </c>
      <c r="G103" s="50">
        <v>383335565.00999999</v>
      </c>
      <c r="H103" s="50">
        <v>91940982.189999983</v>
      </c>
      <c r="I103" s="59">
        <v>401331.58584999992</v>
      </c>
      <c r="J103" s="50"/>
      <c r="K103" s="43"/>
    </row>
    <row r="104" spans="4:11" x14ac:dyDescent="0.3">
      <c r="D104" s="3" t="s">
        <v>12</v>
      </c>
      <c r="F104" s="2">
        <v>531943</v>
      </c>
      <c r="G104" s="50">
        <v>138651656.98000002</v>
      </c>
      <c r="H104" s="50">
        <v>69284333.459999993</v>
      </c>
      <c r="I104" s="50">
        <v>0</v>
      </c>
      <c r="J104" s="50"/>
      <c r="K104" s="43"/>
    </row>
    <row r="105" spans="4:11" x14ac:dyDescent="0.3">
      <c r="F105" s="9" t="s">
        <v>13</v>
      </c>
      <c r="G105" s="58" t="s">
        <v>13</v>
      </c>
      <c r="H105" s="58" t="s">
        <v>13</v>
      </c>
      <c r="I105" s="58" t="s">
        <v>13</v>
      </c>
      <c r="J105" s="58" t="s">
        <v>13</v>
      </c>
      <c r="K105" s="43"/>
    </row>
    <row r="106" spans="4:11" x14ac:dyDescent="0.3">
      <c r="F106" s="2">
        <v>1839857</v>
      </c>
      <c r="G106" s="50">
        <v>821103996.73000002</v>
      </c>
      <c r="H106" s="50">
        <v>229188283.75999999</v>
      </c>
      <c r="I106" s="50">
        <v>696832.64674999984</v>
      </c>
      <c r="J106" s="50">
        <v>229885116.40674999</v>
      </c>
      <c r="K106" s="43"/>
    </row>
    <row r="107" spans="4:11" x14ac:dyDescent="0.3">
      <c r="F107" s="2"/>
      <c r="G107" s="1"/>
      <c r="H107" s="1"/>
      <c r="I107" s="50"/>
      <c r="J107" s="50"/>
      <c r="K107" s="43"/>
    </row>
    <row r="108" spans="4:11" x14ac:dyDescent="0.3">
      <c r="F108" s="2"/>
      <c r="G108" s="1"/>
      <c r="H108" s="1"/>
      <c r="I108" s="50"/>
      <c r="J108" s="50"/>
      <c r="K108" s="43"/>
    </row>
    <row r="109" spans="4:11" x14ac:dyDescent="0.3">
      <c r="F109" s="2"/>
      <c r="G109" s="55" t="s">
        <v>0</v>
      </c>
      <c r="H109" s="55" t="s">
        <v>1</v>
      </c>
      <c r="I109" s="56" t="s">
        <v>102</v>
      </c>
      <c r="J109" s="60" t="s">
        <v>106</v>
      </c>
      <c r="K109" s="43"/>
    </row>
    <row r="110" spans="4:11" x14ac:dyDescent="0.3">
      <c r="D110" s="61" t="s">
        <v>5</v>
      </c>
      <c r="F110" s="2"/>
      <c r="G110" s="8" t="s">
        <v>4</v>
      </c>
      <c r="H110" s="8" t="s">
        <v>4</v>
      </c>
      <c r="I110" s="41" t="s">
        <v>103</v>
      </c>
      <c r="J110" s="60" t="s">
        <v>4</v>
      </c>
      <c r="K110" s="43"/>
    </row>
    <row r="111" spans="4:11" x14ac:dyDescent="0.3">
      <c r="F111" s="2"/>
      <c r="G111" s="10" t="s">
        <v>9</v>
      </c>
      <c r="H111" s="10" t="s">
        <v>9</v>
      </c>
      <c r="I111" s="58" t="s">
        <v>9</v>
      </c>
      <c r="J111" s="58" t="s">
        <v>9</v>
      </c>
      <c r="K111" s="43"/>
    </row>
    <row r="112" spans="4:11" x14ac:dyDescent="0.3">
      <c r="D112" t="s">
        <v>107</v>
      </c>
      <c r="F112" s="2"/>
      <c r="G112" s="50">
        <v>0</v>
      </c>
      <c r="H112" s="50">
        <v>0</v>
      </c>
      <c r="I112" s="50">
        <v>0</v>
      </c>
      <c r="J112" s="50">
        <v>0</v>
      </c>
      <c r="K112" s="43"/>
    </row>
    <row r="113" spans="1:11" x14ac:dyDescent="0.3">
      <c r="D113" t="s">
        <v>108</v>
      </c>
      <c r="F113" s="2"/>
      <c r="G113" s="50">
        <v>821103996.7299999</v>
      </c>
      <c r="H113" s="50">
        <v>229188283.75999999</v>
      </c>
      <c r="I113" s="50">
        <v>696832.64674999984</v>
      </c>
      <c r="J113" s="50">
        <v>229885116.40674999</v>
      </c>
      <c r="K113" s="43"/>
    </row>
    <row r="114" spans="1:11" x14ac:dyDescent="0.3">
      <c r="F114" s="2"/>
      <c r="G114" s="58" t="s">
        <v>13</v>
      </c>
      <c r="H114" s="58" t="s">
        <v>13</v>
      </c>
      <c r="I114" s="58" t="s">
        <v>13</v>
      </c>
      <c r="J114" s="58" t="s">
        <v>13</v>
      </c>
      <c r="K114" s="43"/>
    </row>
    <row r="115" spans="1:11" x14ac:dyDescent="0.3">
      <c r="F115" s="2"/>
      <c r="G115" s="50">
        <v>821103996.7299999</v>
      </c>
      <c r="H115" s="50">
        <v>229188283.75999999</v>
      </c>
      <c r="I115" s="50">
        <v>696832.64674999984</v>
      </c>
      <c r="J115" s="50">
        <v>229885116.40674999</v>
      </c>
      <c r="K115" s="43"/>
    </row>
    <row r="116" spans="1:11" x14ac:dyDescent="0.3">
      <c r="D116" s="21"/>
      <c r="E116" s="36"/>
      <c r="F116" s="1"/>
      <c r="G116" s="1"/>
      <c r="H116" s="50"/>
      <c r="I116" s="51"/>
      <c r="J116" s="42"/>
      <c r="K116" s="43"/>
    </row>
    <row r="117" spans="1:11" x14ac:dyDescent="0.3">
      <c r="D117" s="21"/>
      <c r="E117" s="36"/>
      <c r="F117" s="1"/>
      <c r="G117" s="1"/>
      <c r="H117" s="50"/>
      <c r="I117" s="51"/>
      <c r="J117" s="42"/>
      <c r="K117" s="43"/>
    </row>
    <row r="118" spans="1:11" x14ac:dyDescent="0.3">
      <c r="D118" s="21"/>
      <c r="E118" s="36"/>
      <c r="F118" s="1"/>
      <c r="G118" s="1"/>
      <c r="H118" s="50"/>
      <c r="I118" s="51"/>
      <c r="J118" s="42"/>
      <c r="K118" s="43"/>
    </row>
    <row r="119" spans="1:11" x14ac:dyDescent="0.3">
      <c r="D119" s="21"/>
      <c r="E119" s="36"/>
      <c r="F119" s="1"/>
      <c r="G119" s="1"/>
      <c r="H119" s="50"/>
      <c r="I119" s="51"/>
      <c r="J119" s="42"/>
      <c r="K119" s="43"/>
    </row>
    <row r="120" spans="1:11" x14ac:dyDescent="0.3">
      <c r="D120" s="21"/>
      <c r="E120" s="36"/>
      <c r="F120" s="1"/>
      <c r="G120" s="1"/>
      <c r="H120" s="50"/>
      <c r="I120" s="51"/>
      <c r="J120" s="42"/>
      <c r="K120" s="43"/>
    </row>
    <row r="121" spans="1:11" x14ac:dyDescent="0.3">
      <c r="D121" s="21"/>
      <c r="E121" s="36"/>
      <c r="F121" s="1"/>
      <c r="G121" s="1"/>
      <c r="H121" s="50"/>
      <c r="I121" s="51"/>
      <c r="J121" s="42"/>
      <c r="K121" s="43"/>
    </row>
    <row r="122" spans="1:11" x14ac:dyDescent="0.3">
      <c r="D122" s="21"/>
      <c r="E122" s="36"/>
      <c r="F122" s="1"/>
      <c r="G122" s="1"/>
      <c r="H122" s="50"/>
      <c r="I122" s="51"/>
      <c r="J122" s="42"/>
      <c r="K122" s="43"/>
    </row>
    <row r="123" spans="1:11" x14ac:dyDescent="0.3">
      <c r="A123" s="31" t="s">
        <v>110</v>
      </c>
      <c r="B123" s="31"/>
      <c r="C123" s="31"/>
      <c r="G123" s="2"/>
      <c r="H123" s="1"/>
      <c r="I123" s="1"/>
      <c r="J123" s="1"/>
    </row>
    <row r="124" spans="1:11" x14ac:dyDescent="0.3">
      <c r="A124" s="32" t="s">
        <v>111</v>
      </c>
      <c r="B124" s="32"/>
      <c r="C124" s="32"/>
      <c r="G124" s="2"/>
      <c r="H124" s="1"/>
      <c r="I124" s="1"/>
      <c r="J124" s="1"/>
    </row>
    <row r="125" spans="1:11" x14ac:dyDescent="0.3">
      <c r="D125" s="21"/>
      <c r="G125" s="2"/>
      <c r="H125" s="1"/>
      <c r="I125" s="1"/>
      <c r="J125" s="1"/>
    </row>
    <row r="126" spans="1:11" x14ac:dyDescent="0.3">
      <c r="D126" s="21"/>
      <c r="H126" s="1"/>
      <c r="I126" s="1"/>
      <c r="J126" s="1"/>
    </row>
  </sheetData>
  <phoneticPr fontId="3" type="noConversion"/>
  <printOptions gridLinesSet="0"/>
  <pageMargins left="0" right="0" top="0.5" bottom="0.2" header="0.25" footer="0.5"/>
  <pageSetup scale="90" orientation="landscape" r:id="rId1"/>
  <headerFooter alignWithMargins="0">
    <oddHeader>&amp;L&amp;D&amp;CSUPERINTENDENT OF PUBLIC INSTRUCTION &amp;RPAGE &amp;P</oddHeader>
  </headerFooter>
  <rowBreaks count="2" manualBreakCount="2">
    <brk id="43" max="12" man="1"/>
    <brk id="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Facilities and Organiza</dc:creator>
  <cp:lastModifiedBy>Shellie Neuman</cp:lastModifiedBy>
  <cp:lastPrinted>2015-11-13T22:23:02Z</cp:lastPrinted>
  <dcterms:created xsi:type="dcterms:W3CDTF">1998-08-13T16:02:44Z</dcterms:created>
  <dcterms:modified xsi:type="dcterms:W3CDTF">2021-01-22T18:22:37Z</dcterms:modified>
</cp:coreProperties>
</file>