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1718 Tot Exp by Prgm by county" sheetId="1" r:id="rId1"/>
  </sheets>
  <externalReferences>
    <externalReference r:id="rId2"/>
  </externalReferences>
  <definedNames>
    <definedName name="_xlnm.Print_Area" localSheetId="0">'1718 Tot Exp by Prgm by county'!$A$1:$CF$432</definedName>
    <definedName name="_xlnm.Print_Titles" localSheetId="0">'1718 Tot Exp by Prgm by county'!$1:$4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431" i="1" l="1"/>
  <c r="CF431" i="1"/>
  <c r="CG431" i="1" s="1"/>
  <c r="CD431" i="1"/>
  <c r="CC431" i="1"/>
  <c r="CE431" i="1" s="1"/>
  <c r="BZ431" i="1"/>
  <c r="BV431" i="1"/>
  <c r="BU431" i="1"/>
  <c r="BT431" i="1"/>
  <c r="BS431" i="1"/>
  <c r="BW431" i="1" s="1"/>
  <c r="BO431" i="1"/>
  <c r="BN431" i="1"/>
  <c r="BM431" i="1"/>
  <c r="BL431" i="1"/>
  <c r="BK431" i="1"/>
  <c r="BJ431" i="1"/>
  <c r="BI431" i="1"/>
  <c r="BP431" i="1" s="1"/>
  <c r="BQ431" i="1" s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BF431" i="1" s="1"/>
  <c r="AL431" i="1"/>
  <c r="AK431" i="1"/>
  <c r="AG431" i="1"/>
  <c r="AF431" i="1"/>
  <c r="AE431" i="1"/>
  <c r="AD431" i="1"/>
  <c r="AH431" i="1" s="1"/>
  <c r="Z431" i="1"/>
  <c r="Y431" i="1"/>
  <c r="X431" i="1"/>
  <c r="W431" i="1"/>
  <c r="V431" i="1"/>
  <c r="U431" i="1"/>
  <c r="AA431" i="1" s="1"/>
  <c r="Q431" i="1"/>
  <c r="P431" i="1"/>
  <c r="O431" i="1"/>
  <c r="N431" i="1"/>
  <c r="R431" i="1" s="1"/>
  <c r="M431" i="1"/>
  <c r="L431" i="1"/>
  <c r="J431" i="1"/>
  <c r="H431" i="1"/>
  <c r="G431" i="1"/>
  <c r="F431" i="1"/>
  <c r="I431" i="1" s="1"/>
  <c r="K431" i="1" s="1"/>
  <c r="E431" i="1"/>
  <c r="D431" i="1"/>
  <c r="CF430" i="1"/>
  <c r="CG430" i="1" s="1"/>
  <c r="CE430" i="1"/>
  <c r="CC430" i="1"/>
  <c r="CA430" i="1"/>
  <c r="BZ430" i="1"/>
  <c r="CB430" i="1" s="1"/>
  <c r="BV430" i="1"/>
  <c r="BU430" i="1"/>
  <c r="BT430" i="1"/>
  <c r="BS430" i="1"/>
  <c r="BW430" i="1" s="1"/>
  <c r="BO430" i="1"/>
  <c r="BN430" i="1"/>
  <c r="BM430" i="1"/>
  <c r="BL430" i="1"/>
  <c r="BK430" i="1"/>
  <c r="BJ430" i="1"/>
  <c r="BI430" i="1"/>
  <c r="BP430" i="1" s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BF430" i="1" s="1"/>
  <c r="BH430" i="1" s="1"/>
  <c r="AM430" i="1"/>
  <c r="AL430" i="1"/>
  <c r="AK430" i="1"/>
  <c r="AG430" i="1"/>
  <c r="AF430" i="1"/>
  <c r="AE430" i="1"/>
  <c r="AD430" i="1"/>
  <c r="AH430" i="1" s="1"/>
  <c r="AJ430" i="1" s="1"/>
  <c r="Z430" i="1"/>
  <c r="Y430" i="1"/>
  <c r="X430" i="1"/>
  <c r="W430" i="1"/>
  <c r="AA430" i="1" s="1"/>
  <c r="V430" i="1"/>
  <c r="U430" i="1"/>
  <c r="Q430" i="1"/>
  <c r="P430" i="1"/>
  <c r="O430" i="1"/>
  <c r="N430" i="1"/>
  <c r="R430" i="1" s="1"/>
  <c r="T430" i="1" s="1"/>
  <c r="M430" i="1"/>
  <c r="L430" i="1"/>
  <c r="H430" i="1"/>
  <c r="G430" i="1"/>
  <c r="F430" i="1"/>
  <c r="I430" i="1" s="1"/>
  <c r="J430" i="1" s="1"/>
  <c r="E430" i="1"/>
  <c r="CD430" i="1" s="1"/>
  <c r="D430" i="1"/>
  <c r="CH430" i="1" s="1"/>
  <c r="CF429" i="1"/>
  <c r="CC429" i="1"/>
  <c r="CA429" i="1"/>
  <c r="BZ429" i="1"/>
  <c r="BV429" i="1"/>
  <c r="BU429" i="1"/>
  <c r="BT429" i="1"/>
  <c r="BS429" i="1"/>
  <c r="BO429" i="1"/>
  <c r="BN429" i="1"/>
  <c r="BM429" i="1"/>
  <c r="BL429" i="1"/>
  <c r="BP429" i="1" s="1"/>
  <c r="BK429" i="1"/>
  <c r="BJ429" i="1"/>
  <c r="BI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BF429" i="1" s="1"/>
  <c r="BG429" i="1" s="1"/>
  <c r="AN429" i="1"/>
  <c r="AM429" i="1"/>
  <c r="AL429" i="1"/>
  <c r="AK429" i="1"/>
  <c r="AG429" i="1"/>
  <c r="AF429" i="1"/>
  <c r="AE429" i="1"/>
  <c r="AD429" i="1"/>
  <c r="Z429" i="1"/>
  <c r="Y429" i="1"/>
  <c r="X429" i="1"/>
  <c r="W429" i="1"/>
  <c r="AA429" i="1" s="1"/>
  <c r="V429" i="1"/>
  <c r="U429" i="1"/>
  <c r="Q429" i="1"/>
  <c r="P429" i="1"/>
  <c r="O429" i="1"/>
  <c r="N429" i="1"/>
  <c r="M429" i="1"/>
  <c r="L429" i="1"/>
  <c r="R429" i="1" s="1"/>
  <c r="S429" i="1" s="1"/>
  <c r="H429" i="1"/>
  <c r="G429" i="1"/>
  <c r="F429" i="1"/>
  <c r="E429" i="1"/>
  <c r="CD429" i="1" s="1"/>
  <c r="D429" i="1"/>
  <c r="CE429" i="1" s="1"/>
  <c r="CF428" i="1"/>
  <c r="CC428" i="1"/>
  <c r="BZ428" i="1"/>
  <c r="CA428" i="1" s="1"/>
  <c r="BV428" i="1"/>
  <c r="BU428" i="1"/>
  <c r="BT428" i="1"/>
  <c r="BS428" i="1"/>
  <c r="BO428" i="1"/>
  <c r="BN428" i="1"/>
  <c r="BM428" i="1"/>
  <c r="BL428" i="1"/>
  <c r="BK428" i="1"/>
  <c r="BJ428" i="1"/>
  <c r="BI428" i="1"/>
  <c r="BP428" i="1" s="1"/>
  <c r="BR428" i="1" s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L428" i="1"/>
  <c r="AK428" i="1"/>
  <c r="AM428" i="1" s="1"/>
  <c r="AN428" i="1" s="1"/>
  <c r="AG428" i="1"/>
  <c r="AF428" i="1"/>
  <c r="AE428" i="1"/>
  <c r="AD428" i="1"/>
  <c r="AH428" i="1" s="1"/>
  <c r="Z428" i="1"/>
  <c r="Y428" i="1"/>
  <c r="X428" i="1"/>
  <c r="W428" i="1"/>
  <c r="V428" i="1"/>
  <c r="U428" i="1"/>
  <c r="AA428" i="1" s="1"/>
  <c r="Q428" i="1"/>
  <c r="P428" i="1"/>
  <c r="O428" i="1"/>
  <c r="N428" i="1"/>
  <c r="M428" i="1"/>
  <c r="L428" i="1"/>
  <c r="I428" i="1"/>
  <c r="H428" i="1"/>
  <c r="G428" i="1"/>
  <c r="F428" i="1"/>
  <c r="E428" i="1"/>
  <c r="CG428" i="1" s="1"/>
  <c r="D428" i="1"/>
  <c r="CB428" i="1" s="1"/>
  <c r="CH427" i="1"/>
  <c r="CF427" i="1"/>
  <c r="CD427" i="1"/>
  <c r="CC427" i="1"/>
  <c r="BZ427" i="1"/>
  <c r="BV427" i="1"/>
  <c r="BU427" i="1"/>
  <c r="BT427" i="1"/>
  <c r="BS427" i="1"/>
  <c r="BW427" i="1" s="1"/>
  <c r="BO427" i="1"/>
  <c r="BN427" i="1"/>
  <c r="BM427" i="1"/>
  <c r="BL427" i="1"/>
  <c r="BK427" i="1"/>
  <c r="BJ427" i="1"/>
  <c r="BI427" i="1"/>
  <c r="BP427" i="1" s="1"/>
  <c r="BQ427" i="1" s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BF427" i="1" s="1"/>
  <c r="AL427" i="1"/>
  <c r="AK427" i="1"/>
  <c r="AG427" i="1"/>
  <c r="AF427" i="1"/>
  <c r="AE427" i="1"/>
  <c r="AD427" i="1"/>
  <c r="AH427" i="1" s="1"/>
  <c r="Z427" i="1"/>
  <c r="Y427" i="1"/>
  <c r="X427" i="1"/>
  <c r="W427" i="1"/>
  <c r="V427" i="1"/>
  <c r="U427" i="1"/>
  <c r="AA427" i="1" s="1"/>
  <c r="Q427" i="1"/>
  <c r="P427" i="1"/>
  <c r="O427" i="1"/>
  <c r="N427" i="1"/>
  <c r="R427" i="1" s="1"/>
  <c r="M427" i="1"/>
  <c r="L427" i="1"/>
  <c r="J427" i="1"/>
  <c r="H427" i="1"/>
  <c r="G427" i="1"/>
  <c r="F427" i="1"/>
  <c r="I427" i="1" s="1"/>
  <c r="K427" i="1" s="1"/>
  <c r="E427" i="1"/>
  <c r="CG427" i="1" s="1"/>
  <c r="D427" i="1"/>
  <c r="CH426" i="1"/>
  <c r="CF426" i="1"/>
  <c r="CG426" i="1" s="1"/>
  <c r="CE426" i="1"/>
  <c r="CD426" i="1"/>
  <c r="CC426" i="1"/>
  <c r="CA426" i="1"/>
  <c r="BZ426" i="1"/>
  <c r="CB426" i="1" s="1"/>
  <c r="BV426" i="1"/>
  <c r="BU426" i="1"/>
  <c r="BT426" i="1"/>
  <c r="BS426" i="1"/>
  <c r="BW426" i="1" s="1"/>
  <c r="BO426" i="1"/>
  <c r="BN426" i="1"/>
  <c r="BM426" i="1"/>
  <c r="BL426" i="1"/>
  <c r="BK426" i="1"/>
  <c r="BJ426" i="1"/>
  <c r="BP426" i="1" s="1"/>
  <c r="BI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BF426" i="1" s="1"/>
  <c r="BH426" i="1" s="1"/>
  <c r="AL426" i="1"/>
  <c r="AM426" i="1" s="1"/>
  <c r="AK426" i="1"/>
  <c r="AG426" i="1"/>
  <c r="AF426" i="1"/>
  <c r="AE426" i="1"/>
  <c r="AD426" i="1"/>
  <c r="AH426" i="1" s="1"/>
  <c r="Z426" i="1"/>
  <c r="Y426" i="1"/>
  <c r="X426" i="1"/>
  <c r="W426" i="1"/>
  <c r="AA426" i="1" s="1"/>
  <c r="V426" i="1"/>
  <c r="U426" i="1"/>
  <c r="Q426" i="1"/>
  <c r="P426" i="1"/>
  <c r="O426" i="1"/>
  <c r="N426" i="1"/>
  <c r="R426" i="1" s="1"/>
  <c r="M426" i="1"/>
  <c r="L426" i="1"/>
  <c r="H426" i="1"/>
  <c r="G426" i="1"/>
  <c r="F426" i="1"/>
  <c r="E426" i="1"/>
  <c r="D426" i="1"/>
  <c r="CF425" i="1"/>
  <c r="CC425" i="1"/>
  <c r="CD425" i="1" s="1"/>
  <c r="CA425" i="1"/>
  <c r="BZ425" i="1"/>
  <c r="BV425" i="1"/>
  <c r="BU425" i="1"/>
  <c r="BT425" i="1"/>
  <c r="BS425" i="1"/>
  <c r="BW425" i="1" s="1"/>
  <c r="BO425" i="1"/>
  <c r="BN425" i="1"/>
  <c r="BM425" i="1"/>
  <c r="BL425" i="1"/>
  <c r="BP425" i="1" s="1"/>
  <c r="BK425" i="1"/>
  <c r="BJ425" i="1"/>
  <c r="BI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N425" i="1"/>
  <c r="AM425" i="1"/>
  <c r="AL425" i="1"/>
  <c r="AK425" i="1"/>
  <c r="AG425" i="1"/>
  <c r="AF425" i="1"/>
  <c r="AE425" i="1"/>
  <c r="AD425" i="1"/>
  <c r="Z425" i="1"/>
  <c r="Y425" i="1"/>
  <c r="X425" i="1"/>
  <c r="W425" i="1"/>
  <c r="AA425" i="1" s="1"/>
  <c r="V425" i="1"/>
  <c r="U425" i="1"/>
  <c r="Q425" i="1"/>
  <c r="P425" i="1"/>
  <c r="O425" i="1"/>
  <c r="N425" i="1"/>
  <c r="M425" i="1"/>
  <c r="L425" i="1"/>
  <c r="H425" i="1"/>
  <c r="G425" i="1"/>
  <c r="I425" i="1" s="1"/>
  <c r="J425" i="1" s="1"/>
  <c r="F425" i="1"/>
  <c r="E425" i="1"/>
  <c r="D425" i="1"/>
  <c r="CB425" i="1" s="1"/>
  <c r="CF424" i="1"/>
  <c r="CC424" i="1"/>
  <c r="BZ424" i="1"/>
  <c r="BV424" i="1"/>
  <c r="BU424" i="1"/>
  <c r="BT424" i="1"/>
  <c r="BS424" i="1"/>
  <c r="BO424" i="1"/>
  <c r="BN424" i="1"/>
  <c r="BM424" i="1"/>
  <c r="BL424" i="1"/>
  <c r="BK424" i="1"/>
  <c r="BJ424" i="1"/>
  <c r="BP424" i="1" s="1"/>
  <c r="BI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BF424" i="1" s="1"/>
  <c r="AL424" i="1"/>
  <c r="AK424" i="1"/>
  <c r="AG424" i="1"/>
  <c r="AF424" i="1"/>
  <c r="AE424" i="1"/>
  <c r="AD424" i="1"/>
  <c r="AH424" i="1" s="1"/>
  <c r="Z424" i="1"/>
  <c r="Y424" i="1"/>
  <c r="X424" i="1"/>
  <c r="W424" i="1"/>
  <c r="V424" i="1"/>
  <c r="U424" i="1"/>
  <c r="Q424" i="1"/>
  <c r="P424" i="1"/>
  <c r="O424" i="1"/>
  <c r="N424" i="1"/>
  <c r="M424" i="1"/>
  <c r="R424" i="1" s="1"/>
  <c r="L424" i="1"/>
  <c r="H424" i="1"/>
  <c r="G424" i="1"/>
  <c r="F424" i="1"/>
  <c r="I424" i="1" s="1"/>
  <c r="E424" i="1"/>
  <c r="D424" i="1"/>
  <c r="CB424" i="1" s="1"/>
  <c r="CF423" i="1"/>
  <c r="CC423" i="1"/>
  <c r="BZ423" i="1"/>
  <c r="CB423" i="1" s="1"/>
  <c r="BV423" i="1"/>
  <c r="BU423" i="1"/>
  <c r="BT423" i="1"/>
  <c r="BS423" i="1"/>
  <c r="BW423" i="1" s="1"/>
  <c r="BO423" i="1"/>
  <c r="BN423" i="1"/>
  <c r="BM423" i="1"/>
  <c r="BL423" i="1"/>
  <c r="BK423" i="1"/>
  <c r="BJ423" i="1"/>
  <c r="BI423" i="1"/>
  <c r="BP423" i="1" s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BF423" i="1" s="1"/>
  <c r="AL423" i="1"/>
  <c r="AK423" i="1"/>
  <c r="AM423" i="1" s="1"/>
  <c r="AG423" i="1"/>
  <c r="AF423" i="1"/>
  <c r="AE423" i="1"/>
  <c r="AD423" i="1"/>
  <c r="AH423" i="1" s="1"/>
  <c r="Z423" i="1"/>
  <c r="Y423" i="1"/>
  <c r="X423" i="1"/>
  <c r="W423" i="1"/>
  <c r="V423" i="1"/>
  <c r="U423" i="1"/>
  <c r="AA423" i="1" s="1"/>
  <c r="Q423" i="1"/>
  <c r="P423" i="1"/>
  <c r="O423" i="1"/>
  <c r="N423" i="1"/>
  <c r="M423" i="1"/>
  <c r="R423" i="1" s="1"/>
  <c r="L423" i="1"/>
  <c r="I423" i="1"/>
  <c r="K423" i="1" s="1"/>
  <c r="H423" i="1"/>
  <c r="G423" i="1"/>
  <c r="F423" i="1"/>
  <c r="E423" i="1"/>
  <c r="CA423" i="1" s="1"/>
  <c r="D423" i="1"/>
  <c r="CH423" i="1" s="1"/>
  <c r="CF422" i="1"/>
  <c r="CG422" i="1" s="1"/>
  <c r="CD422" i="1"/>
  <c r="CC422" i="1"/>
  <c r="BZ422" i="1"/>
  <c r="CB422" i="1" s="1"/>
  <c r="BV422" i="1"/>
  <c r="BU422" i="1"/>
  <c r="BT422" i="1"/>
  <c r="BS422" i="1"/>
  <c r="BW422" i="1" s="1"/>
  <c r="BO422" i="1"/>
  <c r="BN422" i="1"/>
  <c r="BM422" i="1"/>
  <c r="BL422" i="1"/>
  <c r="BK422" i="1"/>
  <c r="BJ422" i="1"/>
  <c r="BP422" i="1" s="1"/>
  <c r="BI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BF422" i="1" s="1"/>
  <c r="AL422" i="1"/>
  <c r="AM422" i="1" s="1"/>
  <c r="AK422" i="1"/>
  <c r="AG422" i="1"/>
  <c r="AF422" i="1"/>
  <c r="AE422" i="1"/>
  <c r="AD422" i="1"/>
  <c r="AH422" i="1" s="1"/>
  <c r="Z422" i="1"/>
  <c r="Y422" i="1"/>
  <c r="X422" i="1"/>
  <c r="W422" i="1"/>
  <c r="V422" i="1"/>
  <c r="AA422" i="1" s="1"/>
  <c r="U422" i="1"/>
  <c r="Q422" i="1"/>
  <c r="P422" i="1"/>
  <c r="O422" i="1"/>
  <c r="N422" i="1"/>
  <c r="R422" i="1" s="1"/>
  <c r="M422" i="1"/>
  <c r="L422" i="1"/>
  <c r="H422" i="1"/>
  <c r="G422" i="1"/>
  <c r="F422" i="1"/>
  <c r="I422" i="1" s="1"/>
  <c r="E422" i="1"/>
  <c r="D422" i="1"/>
  <c r="CE422" i="1" s="1"/>
  <c r="CF421" i="1"/>
  <c r="CH421" i="1" s="1"/>
  <c r="CE421" i="1"/>
  <c r="CC421" i="1"/>
  <c r="CD421" i="1" s="1"/>
  <c r="BZ421" i="1"/>
  <c r="BV421" i="1"/>
  <c r="BU421" i="1"/>
  <c r="BT421" i="1"/>
  <c r="BS421" i="1"/>
  <c r="BW421" i="1" s="1"/>
  <c r="BO421" i="1"/>
  <c r="BN421" i="1"/>
  <c r="BM421" i="1"/>
  <c r="BL421" i="1"/>
  <c r="BK421" i="1"/>
  <c r="BJ421" i="1"/>
  <c r="BI421" i="1"/>
  <c r="BP421" i="1" s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BF421" i="1" s="1"/>
  <c r="AM421" i="1"/>
  <c r="AO421" i="1" s="1"/>
  <c r="AL421" i="1"/>
  <c r="AK421" i="1"/>
  <c r="AG421" i="1"/>
  <c r="AF421" i="1"/>
  <c r="AE421" i="1"/>
  <c r="AD421" i="1"/>
  <c r="AH421" i="1" s="1"/>
  <c r="Z421" i="1"/>
  <c r="Y421" i="1"/>
  <c r="X421" i="1"/>
  <c r="W421" i="1"/>
  <c r="AA421" i="1" s="1"/>
  <c r="V421" i="1"/>
  <c r="U421" i="1"/>
  <c r="Q421" i="1"/>
  <c r="P421" i="1"/>
  <c r="O421" i="1"/>
  <c r="N421" i="1"/>
  <c r="M421" i="1"/>
  <c r="L421" i="1"/>
  <c r="R421" i="1" s="1"/>
  <c r="H421" i="1"/>
  <c r="G421" i="1"/>
  <c r="I421" i="1" s="1"/>
  <c r="F421" i="1"/>
  <c r="E421" i="1"/>
  <c r="CG421" i="1" s="1"/>
  <c r="D421" i="1"/>
  <c r="CB421" i="1" s="1"/>
  <c r="CF420" i="1"/>
  <c r="CD420" i="1"/>
  <c r="CC420" i="1"/>
  <c r="BZ420" i="1"/>
  <c r="CA420" i="1" s="1"/>
  <c r="BV420" i="1"/>
  <c r="BU420" i="1"/>
  <c r="BT420" i="1"/>
  <c r="BS420" i="1"/>
  <c r="BW420" i="1" s="1"/>
  <c r="BO420" i="1"/>
  <c r="BN420" i="1"/>
  <c r="BM420" i="1"/>
  <c r="BL420" i="1"/>
  <c r="BK420" i="1"/>
  <c r="BJ420" i="1"/>
  <c r="BP420" i="1" s="1"/>
  <c r="BI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L420" i="1"/>
  <c r="AK420" i="1"/>
  <c r="AG420" i="1"/>
  <c r="AF420" i="1"/>
  <c r="AE420" i="1"/>
  <c r="AD420" i="1"/>
  <c r="AH420" i="1" s="1"/>
  <c r="Z420" i="1"/>
  <c r="Y420" i="1"/>
  <c r="X420" i="1"/>
  <c r="W420" i="1"/>
  <c r="V420" i="1"/>
  <c r="U420" i="1"/>
  <c r="Q420" i="1"/>
  <c r="P420" i="1"/>
  <c r="O420" i="1"/>
  <c r="N420" i="1"/>
  <c r="M420" i="1"/>
  <c r="L420" i="1"/>
  <c r="R420" i="1" s="1"/>
  <c r="H420" i="1"/>
  <c r="G420" i="1"/>
  <c r="F420" i="1"/>
  <c r="E420" i="1"/>
  <c r="D420" i="1"/>
  <c r="CB420" i="1" s="1"/>
  <c r="CF419" i="1"/>
  <c r="CE419" i="1"/>
  <c r="CC419" i="1"/>
  <c r="BZ419" i="1"/>
  <c r="CB419" i="1" s="1"/>
  <c r="BV419" i="1"/>
  <c r="BU419" i="1"/>
  <c r="BT419" i="1"/>
  <c r="BS419" i="1"/>
  <c r="BW419" i="1" s="1"/>
  <c r="BO419" i="1"/>
  <c r="BN419" i="1"/>
  <c r="BM419" i="1"/>
  <c r="BL419" i="1"/>
  <c r="BK419" i="1"/>
  <c r="BJ419" i="1"/>
  <c r="BI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L419" i="1"/>
  <c r="AK419" i="1"/>
  <c r="AM419" i="1" s="1"/>
  <c r="AG419" i="1"/>
  <c r="AF419" i="1"/>
  <c r="AE419" i="1"/>
  <c r="AD419" i="1"/>
  <c r="AH419" i="1" s="1"/>
  <c r="AJ419" i="1" s="1"/>
  <c r="Z419" i="1"/>
  <c r="Y419" i="1"/>
  <c r="X419" i="1"/>
  <c r="W419" i="1"/>
  <c r="V419" i="1"/>
  <c r="U419" i="1"/>
  <c r="AA419" i="1" s="1"/>
  <c r="Q419" i="1"/>
  <c r="P419" i="1"/>
  <c r="O419" i="1"/>
  <c r="N419" i="1"/>
  <c r="M419" i="1"/>
  <c r="L419" i="1"/>
  <c r="H419" i="1"/>
  <c r="G419" i="1"/>
  <c r="I419" i="1" s="1"/>
  <c r="F419" i="1"/>
  <c r="E419" i="1"/>
  <c r="CG419" i="1" s="1"/>
  <c r="D419" i="1"/>
  <c r="CH419" i="1" s="1"/>
  <c r="CF418" i="1"/>
  <c r="CC418" i="1"/>
  <c r="BZ418" i="1"/>
  <c r="BV418" i="1"/>
  <c r="BU418" i="1"/>
  <c r="BT418" i="1"/>
  <c r="BS418" i="1"/>
  <c r="BW418" i="1" s="1"/>
  <c r="BO418" i="1"/>
  <c r="BN418" i="1"/>
  <c r="BM418" i="1"/>
  <c r="BL418" i="1"/>
  <c r="BK418" i="1"/>
  <c r="BJ418" i="1"/>
  <c r="BP418" i="1" s="1"/>
  <c r="BI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BF418" i="1" s="1"/>
  <c r="AL418" i="1"/>
  <c r="AK418" i="1"/>
  <c r="AM418" i="1" s="1"/>
  <c r="AG418" i="1"/>
  <c r="AF418" i="1"/>
  <c r="AE418" i="1"/>
  <c r="AD418" i="1"/>
  <c r="AH418" i="1" s="1"/>
  <c r="Z418" i="1"/>
  <c r="Y418" i="1"/>
  <c r="X418" i="1"/>
  <c r="W418" i="1"/>
  <c r="V418" i="1"/>
  <c r="U418" i="1"/>
  <c r="AA418" i="1" s="1"/>
  <c r="Q418" i="1"/>
  <c r="P418" i="1"/>
  <c r="O418" i="1"/>
  <c r="N418" i="1"/>
  <c r="M418" i="1"/>
  <c r="R418" i="1" s="1"/>
  <c r="L418" i="1"/>
  <c r="I418" i="1"/>
  <c r="J418" i="1" s="1"/>
  <c r="H418" i="1"/>
  <c r="G418" i="1"/>
  <c r="F418" i="1"/>
  <c r="E418" i="1"/>
  <c r="CD418" i="1" s="1"/>
  <c r="D418" i="1"/>
  <c r="CE418" i="1" s="1"/>
  <c r="CF417" i="1"/>
  <c r="CF432" i="1" s="1"/>
  <c r="CC417" i="1"/>
  <c r="CC432" i="1" s="1"/>
  <c r="BZ417" i="1"/>
  <c r="BZ432" i="1" s="1"/>
  <c r="BV417" i="1"/>
  <c r="BV432" i="1" s="1"/>
  <c r="BU417" i="1"/>
  <c r="BU432" i="1" s="1"/>
  <c r="BT417" i="1"/>
  <c r="BT432" i="1" s="1"/>
  <c r="BS417" i="1"/>
  <c r="BS432" i="1" s="1"/>
  <c r="BO417" i="1"/>
  <c r="BO432" i="1" s="1"/>
  <c r="BN417" i="1"/>
  <c r="BN432" i="1" s="1"/>
  <c r="BM417" i="1"/>
  <c r="BM432" i="1" s="1"/>
  <c r="BL417" i="1"/>
  <c r="BL432" i="1" s="1"/>
  <c r="BK417" i="1"/>
  <c r="BK432" i="1" s="1"/>
  <c r="BJ417" i="1"/>
  <c r="BJ432" i="1" s="1"/>
  <c r="BI417" i="1"/>
  <c r="BI432" i="1" s="1"/>
  <c r="BE417" i="1"/>
  <c r="BE432" i="1" s="1"/>
  <c r="BD417" i="1"/>
  <c r="BD432" i="1" s="1"/>
  <c r="BC417" i="1"/>
  <c r="BC432" i="1" s="1"/>
  <c r="BB417" i="1"/>
  <c r="BB432" i="1" s="1"/>
  <c r="BA417" i="1"/>
  <c r="BA432" i="1" s="1"/>
  <c r="AZ417" i="1"/>
  <c r="AZ432" i="1" s="1"/>
  <c r="AY417" i="1"/>
  <c r="AY432" i="1" s="1"/>
  <c r="AX417" i="1"/>
  <c r="AX432" i="1" s="1"/>
  <c r="AW417" i="1"/>
  <c r="AW432" i="1" s="1"/>
  <c r="AV417" i="1"/>
  <c r="AV432" i="1" s="1"/>
  <c r="AU417" i="1"/>
  <c r="AU432" i="1" s="1"/>
  <c r="AT417" i="1"/>
  <c r="AT432" i="1" s="1"/>
  <c r="AS417" i="1"/>
  <c r="AS432" i="1" s="1"/>
  <c r="AR417" i="1"/>
  <c r="AR432" i="1" s="1"/>
  <c r="AQ417" i="1"/>
  <c r="AQ432" i="1" s="1"/>
  <c r="AP417" i="1"/>
  <c r="AP432" i="1" s="1"/>
  <c r="BF432" i="1" s="1"/>
  <c r="AL417" i="1"/>
  <c r="AL432" i="1" s="1"/>
  <c r="AK417" i="1"/>
  <c r="AK432" i="1" s="1"/>
  <c r="AG417" i="1"/>
  <c r="AG432" i="1" s="1"/>
  <c r="AF417" i="1"/>
  <c r="AF432" i="1" s="1"/>
  <c r="AE417" i="1"/>
  <c r="AE432" i="1" s="1"/>
  <c r="AD417" i="1"/>
  <c r="AD432" i="1" s="1"/>
  <c r="AH432" i="1" s="1"/>
  <c r="Z417" i="1"/>
  <c r="Z432" i="1" s="1"/>
  <c r="Y417" i="1"/>
  <c r="Y432" i="1" s="1"/>
  <c r="X417" i="1"/>
  <c r="X432" i="1" s="1"/>
  <c r="W417" i="1"/>
  <c r="W432" i="1" s="1"/>
  <c r="V417" i="1"/>
  <c r="V432" i="1" s="1"/>
  <c r="U417" i="1"/>
  <c r="U432" i="1" s="1"/>
  <c r="Q417" i="1"/>
  <c r="Q432" i="1" s="1"/>
  <c r="P417" i="1"/>
  <c r="P432" i="1" s="1"/>
  <c r="O417" i="1"/>
  <c r="O432" i="1" s="1"/>
  <c r="N417" i="1"/>
  <c r="N432" i="1" s="1"/>
  <c r="M417" i="1"/>
  <c r="M432" i="1" s="1"/>
  <c r="L417" i="1"/>
  <c r="L432" i="1" s="1"/>
  <c r="H417" i="1"/>
  <c r="H432" i="1" s="1"/>
  <c r="G417" i="1"/>
  <c r="G432" i="1" s="1"/>
  <c r="F417" i="1"/>
  <c r="F432" i="1" s="1"/>
  <c r="I432" i="1" s="1"/>
  <c r="E417" i="1"/>
  <c r="E432" i="1" s="1"/>
  <c r="D417" i="1"/>
  <c r="D432" i="1" s="1"/>
  <c r="CF416" i="1"/>
  <c r="CF415" i="1"/>
  <c r="CF413" i="1"/>
  <c r="CC413" i="1"/>
  <c r="CE413" i="1" s="1"/>
  <c r="BZ413" i="1"/>
  <c r="CA413" i="1" s="1"/>
  <c r="BV413" i="1"/>
  <c r="BU413" i="1"/>
  <c r="BT413" i="1"/>
  <c r="BS413" i="1"/>
  <c r="BW413" i="1" s="1"/>
  <c r="BO413" i="1"/>
  <c r="BN413" i="1"/>
  <c r="BM413" i="1"/>
  <c r="BL413" i="1"/>
  <c r="BK413" i="1"/>
  <c r="BJ413" i="1"/>
  <c r="BI413" i="1"/>
  <c r="BP413" i="1" s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BF413" i="1" s="1"/>
  <c r="AL413" i="1"/>
  <c r="AK413" i="1"/>
  <c r="AM413" i="1" s="1"/>
  <c r="AG413" i="1"/>
  <c r="AF413" i="1"/>
  <c r="AE413" i="1"/>
  <c r="AD413" i="1"/>
  <c r="AH413" i="1" s="1"/>
  <c r="Z413" i="1"/>
  <c r="Y413" i="1"/>
  <c r="X413" i="1"/>
  <c r="W413" i="1"/>
  <c r="V413" i="1"/>
  <c r="U413" i="1"/>
  <c r="AA413" i="1" s="1"/>
  <c r="Q413" i="1"/>
  <c r="P413" i="1"/>
  <c r="O413" i="1"/>
  <c r="N413" i="1"/>
  <c r="M413" i="1"/>
  <c r="R413" i="1" s="1"/>
  <c r="L413" i="1"/>
  <c r="I413" i="1"/>
  <c r="K413" i="1" s="1"/>
  <c r="H413" i="1"/>
  <c r="G413" i="1"/>
  <c r="F413" i="1"/>
  <c r="E413" i="1"/>
  <c r="CD413" i="1" s="1"/>
  <c r="D413" i="1"/>
  <c r="CH413" i="1" s="1"/>
  <c r="CH412" i="1"/>
  <c r="CF412" i="1"/>
  <c r="CE412" i="1"/>
  <c r="CC412" i="1"/>
  <c r="BZ412" i="1"/>
  <c r="CB412" i="1" s="1"/>
  <c r="BV412" i="1"/>
  <c r="BU412" i="1"/>
  <c r="BT412" i="1"/>
  <c r="BS412" i="1"/>
  <c r="BW412" i="1" s="1"/>
  <c r="BO412" i="1"/>
  <c r="BN412" i="1"/>
  <c r="BM412" i="1"/>
  <c r="BL412" i="1"/>
  <c r="BK412" i="1"/>
  <c r="BJ412" i="1"/>
  <c r="BI412" i="1"/>
  <c r="BP412" i="1" s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BF412" i="1" s="1"/>
  <c r="AL412" i="1"/>
  <c r="AM412" i="1" s="1"/>
  <c r="AK412" i="1"/>
  <c r="AG412" i="1"/>
  <c r="AF412" i="1"/>
  <c r="AE412" i="1"/>
  <c r="AD412" i="1"/>
  <c r="AH412" i="1" s="1"/>
  <c r="Z412" i="1"/>
  <c r="Y412" i="1"/>
  <c r="X412" i="1"/>
  <c r="W412" i="1"/>
  <c r="V412" i="1"/>
  <c r="AA412" i="1" s="1"/>
  <c r="U412" i="1"/>
  <c r="Q412" i="1"/>
  <c r="P412" i="1"/>
  <c r="O412" i="1"/>
  <c r="N412" i="1"/>
  <c r="R412" i="1" s="1"/>
  <c r="M412" i="1"/>
  <c r="L412" i="1"/>
  <c r="H412" i="1"/>
  <c r="G412" i="1"/>
  <c r="F412" i="1"/>
  <c r="I412" i="1" s="1"/>
  <c r="E412" i="1"/>
  <c r="CD412" i="1" s="1"/>
  <c r="D412" i="1"/>
  <c r="CF411" i="1"/>
  <c r="CG411" i="1" s="1"/>
  <c r="CC411" i="1"/>
  <c r="CA411" i="1"/>
  <c r="BZ411" i="1"/>
  <c r="BV411" i="1"/>
  <c r="BU411" i="1"/>
  <c r="BT411" i="1"/>
  <c r="BS411" i="1"/>
  <c r="BW411" i="1" s="1"/>
  <c r="BO411" i="1"/>
  <c r="BN411" i="1"/>
  <c r="BM411" i="1"/>
  <c r="BL411" i="1"/>
  <c r="BK411" i="1"/>
  <c r="BP411" i="1" s="1"/>
  <c r="BJ411" i="1"/>
  <c r="BI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M411" i="1"/>
  <c r="AL411" i="1"/>
  <c r="AK411" i="1"/>
  <c r="AG411" i="1"/>
  <c r="AF411" i="1"/>
  <c r="AE411" i="1"/>
  <c r="AD411" i="1"/>
  <c r="Z411" i="1"/>
  <c r="Y411" i="1"/>
  <c r="X411" i="1"/>
  <c r="W411" i="1"/>
  <c r="AA411" i="1" s="1"/>
  <c r="V411" i="1"/>
  <c r="U411" i="1"/>
  <c r="Q411" i="1"/>
  <c r="P411" i="1"/>
  <c r="O411" i="1"/>
  <c r="N411" i="1"/>
  <c r="M411" i="1"/>
  <c r="L411" i="1"/>
  <c r="H411" i="1"/>
  <c r="G411" i="1"/>
  <c r="F411" i="1"/>
  <c r="E411" i="1"/>
  <c r="CD411" i="1" s="1"/>
  <c r="D411" i="1"/>
  <c r="CB411" i="1" s="1"/>
  <c r="CF410" i="1"/>
  <c r="CC410" i="1"/>
  <c r="BZ410" i="1"/>
  <c r="BV410" i="1"/>
  <c r="BU410" i="1"/>
  <c r="BT410" i="1"/>
  <c r="BS410" i="1"/>
  <c r="BW410" i="1" s="1"/>
  <c r="BY410" i="1" s="1"/>
  <c r="BO410" i="1"/>
  <c r="BN410" i="1"/>
  <c r="BM410" i="1"/>
  <c r="BL410" i="1"/>
  <c r="BK410" i="1"/>
  <c r="BJ410" i="1"/>
  <c r="BI410" i="1"/>
  <c r="BP410" i="1" s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L410" i="1"/>
  <c r="AK410" i="1"/>
  <c r="AM410" i="1" s="1"/>
  <c r="AG410" i="1"/>
  <c r="AF410" i="1"/>
  <c r="AE410" i="1"/>
  <c r="AD410" i="1"/>
  <c r="AH410" i="1" s="1"/>
  <c r="Z410" i="1"/>
  <c r="Y410" i="1"/>
  <c r="X410" i="1"/>
  <c r="W410" i="1"/>
  <c r="V410" i="1"/>
  <c r="U410" i="1"/>
  <c r="AA410" i="1" s="1"/>
  <c r="AC410" i="1" s="1"/>
  <c r="Q410" i="1"/>
  <c r="P410" i="1"/>
  <c r="O410" i="1"/>
  <c r="N410" i="1"/>
  <c r="M410" i="1"/>
  <c r="L410" i="1"/>
  <c r="I410" i="1"/>
  <c r="H410" i="1"/>
  <c r="G410" i="1"/>
  <c r="F410" i="1"/>
  <c r="E410" i="1"/>
  <c r="CA410" i="1" s="1"/>
  <c r="D410" i="1"/>
  <c r="AO410" i="1" s="1"/>
  <c r="CF409" i="1"/>
  <c r="CH409" i="1" s="1"/>
  <c r="CC409" i="1"/>
  <c r="BZ409" i="1"/>
  <c r="BV409" i="1"/>
  <c r="BU409" i="1"/>
  <c r="BT409" i="1"/>
  <c r="BS409" i="1"/>
  <c r="BO409" i="1"/>
  <c r="BN409" i="1"/>
  <c r="BM409" i="1"/>
  <c r="BL409" i="1"/>
  <c r="BK409" i="1"/>
  <c r="BJ409" i="1"/>
  <c r="BI409" i="1"/>
  <c r="BP409" i="1" s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BF409" i="1" s="1"/>
  <c r="AL409" i="1"/>
  <c r="AM409" i="1" s="1"/>
  <c r="AK409" i="1"/>
  <c r="AG409" i="1"/>
  <c r="AF409" i="1"/>
  <c r="AE409" i="1"/>
  <c r="AD409" i="1"/>
  <c r="AH409" i="1" s="1"/>
  <c r="Z409" i="1"/>
  <c r="Y409" i="1"/>
  <c r="X409" i="1"/>
  <c r="W409" i="1"/>
  <c r="V409" i="1"/>
  <c r="U409" i="1"/>
  <c r="AA409" i="1" s="1"/>
  <c r="Q409" i="1"/>
  <c r="P409" i="1"/>
  <c r="O409" i="1"/>
  <c r="N409" i="1"/>
  <c r="M409" i="1"/>
  <c r="L409" i="1"/>
  <c r="R409" i="1" s="1"/>
  <c r="H409" i="1"/>
  <c r="G409" i="1"/>
  <c r="F409" i="1"/>
  <c r="I409" i="1" s="1"/>
  <c r="E409" i="1"/>
  <c r="D409" i="1"/>
  <c r="CF408" i="1"/>
  <c r="CC408" i="1"/>
  <c r="CD408" i="1" s="1"/>
  <c r="BZ408" i="1"/>
  <c r="CB408" i="1" s="1"/>
  <c r="BV408" i="1"/>
  <c r="BU408" i="1"/>
  <c r="BT408" i="1"/>
  <c r="BS408" i="1"/>
  <c r="BW408" i="1" s="1"/>
  <c r="BO408" i="1"/>
  <c r="BN408" i="1"/>
  <c r="BM408" i="1"/>
  <c r="BL408" i="1"/>
  <c r="BK408" i="1"/>
  <c r="BJ408" i="1"/>
  <c r="BI408" i="1"/>
  <c r="BP408" i="1" s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BF408" i="1" s="1"/>
  <c r="AL408" i="1"/>
  <c r="AK408" i="1"/>
  <c r="AM408" i="1" s="1"/>
  <c r="AG408" i="1"/>
  <c r="AF408" i="1"/>
  <c r="AE408" i="1"/>
  <c r="AD408" i="1"/>
  <c r="AH408" i="1" s="1"/>
  <c r="Z408" i="1"/>
  <c r="Y408" i="1"/>
  <c r="X408" i="1"/>
  <c r="W408" i="1"/>
  <c r="V408" i="1"/>
  <c r="U408" i="1"/>
  <c r="AA408" i="1" s="1"/>
  <c r="Q408" i="1"/>
  <c r="P408" i="1"/>
  <c r="O408" i="1"/>
  <c r="N408" i="1"/>
  <c r="M408" i="1"/>
  <c r="R408" i="1" s="1"/>
  <c r="L408" i="1"/>
  <c r="I408" i="1"/>
  <c r="J408" i="1" s="1"/>
  <c r="H408" i="1"/>
  <c r="G408" i="1"/>
  <c r="F408" i="1"/>
  <c r="E408" i="1"/>
  <c r="CG408" i="1" s="1"/>
  <c r="D408" i="1"/>
  <c r="CH408" i="1" s="1"/>
  <c r="CF407" i="1"/>
  <c r="CC407" i="1"/>
  <c r="BZ407" i="1"/>
  <c r="CA407" i="1" s="1"/>
  <c r="BV407" i="1"/>
  <c r="BU407" i="1"/>
  <c r="BT407" i="1"/>
  <c r="BS407" i="1"/>
  <c r="BW407" i="1" s="1"/>
  <c r="BO407" i="1"/>
  <c r="BN407" i="1"/>
  <c r="BM407" i="1"/>
  <c r="BL407" i="1"/>
  <c r="BK407" i="1"/>
  <c r="BJ407" i="1"/>
  <c r="BP407" i="1" s="1"/>
  <c r="BI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BF407" i="1" s="1"/>
  <c r="AL407" i="1"/>
  <c r="AM407" i="1" s="1"/>
  <c r="AK407" i="1"/>
  <c r="AG407" i="1"/>
  <c r="AF407" i="1"/>
  <c r="AE407" i="1"/>
  <c r="AD407" i="1"/>
  <c r="AH407" i="1" s="1"/>
  <c r="Z407" i="1"/>
  <c r="Y407" i="1"/>
  <c r="X407" i="1"/>
  <c r="W407" i="1"/>
  <c r="V407" i="1"/>
  <c r="U407" i="1"/>
  <c r="AA407" i="1" s="1"/>
  <c r="Q407" i="1"/>
  <c r="P407" i="1"/>
  <c r="O407" i="1"/>
  <c r="N407" i="1"/>
  <c r="R407" i="1" s="1"/>
  <c r="M407" i="1"/>
  <c r="L407" i="1"/>
  <c r="H407" i="1"/>
  <c r="G407" i="1"/>
  <c r="F407" i="1"/>
  <c r="I407" i="1" s="1"/>
  <c r="E407" i="1"/>
  <c r="CD407" i="1" s="1"/>
  <c r="D407" i="1"/>
  <c r="CE407" i="1" s="1"/>
  <c r="CF406" i="1"/>
  <c r="CE406" i="1"/>
  <c r="CC406" i="1"/>
  <c r="CD406" i="1" s="1"/>
  <c r="BZ406" i="1"/>
  <c r="CB406" i="1" s="1"/>
  <c r="BV406" i="1"/>
  <c r="BU406" i="1"/>
  <c r="BT406" i="1"/>
  <c r="BS406" i="1"/>
  <c r="BW406" i="1" s="1"/>
  <c r="BO406" i="1"/>
  <c r="BN406" i="1"/>
  <c r="BM406" i="1"/>
  <c r="BL406" i="1"/>
  <c r="BK406" i="1"/>
  <c r="BJ406" i="1"/>
  <c r="BI406" i="1"/>
  <c r="BP406" i="1" s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BF406" i="1" s="1"/>
  <c r="AL406" i="1"/>
  <c r="AK406" i="1"/>
  <c r="AM406" i="1" s="1"/>
  <c r="AG406" i="1"/>
  <c r="AF406" i="1"/>
  <c r="AE406" i="1"/>
  <c r="AD406" i="1"/>
  <c r="AH406" i="1" s="1"/>
  <c r="Z406" i="1"/>
  <c r="Y406" i="1"/>
  <c r="X406" i="1"/>
  <c r="W406" i="1"/>
  <c r="V406" i="1"/>
  <c r="U406" i="1"/>
  <c r="AA406" i="1" s="1"/>
  <c r="Q406" i="1"/>
  <c r="P406" i="1"/>
  <c r="O406" i="1"/>
  <c r="N406" i="1"/>
  <c r="M406" i="1"/>
  <c r="R406" i="1" s="1"/>
  <c r="L406" i="1"/>
  <c r="I406" i="1"/>
  <c r="K406" i="1" s="1"/>
  <c r="H406" i="1"/>
  <c r="G406" i="1"/>
  <c r="F406" i="1"/>
  <c r="E406" i="1"/>
  <c r="CA406" i="1" s="1"/>
  <c r="D406" i="1"/>
  <c r="CH406" i="1" s="1"/>
  <c r="CF405" i="1"/>
  <c r="CG405" i="1" s="1"/>
  <c r="CD405" i="1"/>
  <c r="CC405" i="1"/>
  <c r="BZ405" i="1"/>
  <c r="CB405" i="1" s="1"/>
  <c r="BV405" i="1"/>
  <c r="BU405" i="1"/>
  <c r="BT405" i="1"/>
  <c r="BS405" i="1"/>
  <c r="BW405" i="1" s="1"/>
  <c r="BO405" i="1"/>
  <c r="BN405" i="1"/>
  <c r="BM405" i="1"/>
  <c r="BL405" i="1"/>
  <c r="BK405" i="1"/>
  <c r="BJ405" i="1"/>
  <c r="BP405" i="1" s="1"/>
  <c r="BI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BF405" i="1" s="1"/>
  <c r="AL405" i="1"/>
  <c r="AM405" i="1" s="1"/>
  <c r="AK405" i="1"/>
  <c r="AG405" i="1"/>
  <c r="AF405" i="1"/>
  <c r="AE405" i="1"/>
  <c r="AD405" i="1"/>
  <c r="AH405" i="1" s="1"/>
  <c r="Z405" i="1"/>
  <c r="Y405" i="1"/>
  <c r="X405" i="1"/>
  <c r="W405" i="1"/>
  <c r="V405" i="1"/>
  <c r="U405" i="1"/>
  <c r="AA405" i="1" s="1"/>
  <c r="Q405" i="1"/>
  <c r="P405" i="1"/>
  <c r="O405" i="1"/>
  <c r="N405" i="1"/>
  <c r="R405" i="1" s="1"/>
  <c r="M405" i="1"/>
  <c r="L405" i="1"/>
  <c r="H405" i="1"/>
  <c r="G405" i="1"/>
  <c r="F405" i="1"/>
  <c r="I405" i="1" s="1"/>
  <c r="E405" i="1"/>
  <c r="D405" i="1"/>
  <c r="CE405" i="1" s="1"/>
  <c r="CF404" i="1"/>
  <c r="CE404" i="1"/>
  <c r="CC404" i="1"/>
  <c r="CD404" i="1" s="1"/>
  <c r="BZ404" i="1"/>
  <c r="CB404" i="1" s="1"/>
  <c r="BV404" i="1"/>
  <c r="BU404" i="1"/>
  <c r="BT404" i="1"/>
  <c r="BS404" i="1"/>
  <c r="BW404" i="1" s="1"/>
  <c r="BO404" i="1"/>
  <c r="BN404" i="1"/>
  <c r="BM404" i="1"/>
  <c r="BL404" i="1"/>
  <c r="BK404" i="1"/>
  <c r="BJ404" i="1"/>
  <c r="BI404" i="1"/>
  <c r="BP404" i="1" s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BF404" i="1" s="1"/>
  <c r="AM404" i="1"/>
  <c r="AO404" i="1" s="1"/>
  <c r="AL404" i="1"/>
  <c r="AK404" i="1"/>
  <c r="AG404" i="1"/>
  <c r="AF404" i="1"/>
  <c r="AE404" i="1"/>
  <c r="AD404" i="1"/>
  <c r="AH404" i="1" s="1"/>
  <c r="Z404" i="1"/>
  <c r="Y404" i="1"/>
  <c r="X404" i="1"/>
  <c r="W404" i="1"/>
  <c r="AA404" i="1" s="1"/>
  <c r="V404" i="1"/>
  <c r="U404" i="1"/>
  <c r="Q404" i="1"/>
  <c r="P404" i="1"/>
  <c r="O404" i="1"/>
  <c r="N404" i="1"/>
  <c r="M404" i="1"/>
  <c r="R404" i="1" s="1"/>
  <c r="L404" i="1"/>
  <c r="H404" i="1"/>
  <c r="G404" i="1"/>
  <c r="I404" i="1" s="1"/>
  <c r="F404" i="1"/>
  <c r="E404" i="1"/>
  <c r="CG404" i="1" s="1"/>
  <c r="D404" i="1"/>
  <c r="CH404" i="1" s="1"/>
  <c r="CF403" i="1"/>
  <c r="CD403" i="1"/>
  <c r="CC403" i="1"/>
  <c r="BZ403" i="1"/>
  <c r="CA403" i="1" s="1"/>
  <c r="BV403" i="1"/>
  <c r="BU403" i="1"/>
  <c r="BT403" i="1"/>
  <c r="BS403" i="1"/>
  <c r="BW403" i="1" s="1"/>
  <c r="BO403" i="1"/>
  <c r="BN403" i="1"/>
  <c r="BM403" i="1"/>
  <c r="BL403" i="1"/>
  <c r="BP403" i="1" s="1"/>
  <c r="BK403" i="1"/>
  <c r="BJ403" i="1"/>
  <c r="BI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L403" i="1"/>
  <c r="AM403" i="1" s="1"/>
  <c r="AO403" i="1" s="1"/>
  <c r="AK403" i="1"/>
  <c r="AG403" i="1"/>
  <c r="AF403" i="1"/>
  <c r="AE403" i="1"/>
  <c r="AD403" i="1"/>
  <c r="Z403" i="1"/>
  <c r="Y403" i="1"/>
  <c r="X403" i="1"/>
  <c r="W403" i="1"/>
  <c r="V403" i="1"/>
  <c r="U403" i="1"/>
  <c r="Q403" i="1"/>
  <c r="P403" i="1"/>
  <c r="O403" i="1"/>
  <c r="N403" i="1"/>
  <c r="M403" i="1"/>
  <c r="L403" i="1"/>
  <c r="R403" i="1" s="1"/>
  <c r="H403" i="1"/>
  <c r="G403" i="1"/>
  <c r="F403" i="1"/>
  <c r="I403" i="1" s="1"/>
  <c r="K403" i="1" s="1"/>
  <c r="E403" i="1"/>
  <c r="D403" i="1"/>
  <c r="CF402" i="1"/>
  <c r="CC402" i="1"/>
  <c r="CD402" i="1" s="1"/>
  <c r="BZ402" i="1"/>
  <c r="CB402" i="1" s="1"/>
  <c r="BV402" i="1"/>
  <c r="BU402" i="1"/>
  <c r="BT402" i="1"/>
  <c r="BS402" i="1"/>
  <c r="BW402" i="1" s="1"/>
  <c r="BO402" i="1"/>
  <c r="BN402" i="1"/>
  <c r="BM402" i="1"/>
  <c r="BL402" i="1"/>
  <c r="BK402" i="1"/>
  <c r="BJ402" i="1"/>
  <c r="BI402" i="1"/>
  <c r="BP402" i="1" s="1"/>
  <c r="BR402" i="1" s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L402" i="1"/>
  <c r="AK402" i="1"/>
  <c r="AM402" i="1" s="1"/>
  <c r="AG402" i="1"/>
  <c r="AF402" i="1"/>
  <c r="AE402" i="1"/>
  <c r="AD402" i="1"/>
  <c r="AH402" i="1" s="1"/>
  <c r="AJ402" i="1" s="1"/>
  <c r="Z402" i="1"/>
  <c r="Y402" i="1"/>
  <c r="X402" i="1"/>
  <c r="W402" i="1"/>
  <c r="AA402" i="1" s="1"/>
  <c r="V402" i="1"/>
  <c r="U402" i="1"/>
  <c r="Q402" i="1"/>
  <c r="P402" i="1"/>
  <c r="O402" i="1"/>
  <c r="N402" i="1"/>
  <c r="M402" i="1"/>
  <c r="R402" i="1" s="1"/>
  <c r="T402" i="1" s="1"/>
  <c r="L402" i="1"/>
  <c r="H402" i="1"/>
  <c r="G402" i="1"/>
  <c r="I402" i="1" s="1"/>
  <c r="F402" i="1"/>
  <c r="E402" i="1"/>
  <c r="CG402" i="1" s="1"/>
  <c r="D402" i="1"/>
  <c r="CH402" i="1" s="1"/>
  <c r="CF401" i="1"/>
  <c r="CC401" i="1"/>
  <c r="BZ401" i="1"/>
  <c r="BV401" i="1"/>
  <c r="BV414" i="1" s="1"/>
  <c r="BU401" i="1"/>
  <c r="BT401" i="1"/>
  <c r="BT414" i="1" s="1"/>
  <c r="BS401" i="1"/>
  <c r="BO401" i="1"/>
  <c r="BN401" i="1"/>
  <c r="BN414" i="1" s="1"/>
  <c r="BM401" i="1"/>
  <c r="BL401" i="1"/>
  <c r="BL414" i="1" s="1"/>
  <c r="BK401" i="1"/>
  <c r="BJ401" i="1"/>
  <c r="BJ414" i="1" s="1"/>
  <c r="BI401" i="1"/>
  <c r="BE401" i="1"/>
  <c r="BD401" i="1"/>
  <c r="BD414" i="1" s="1"/>
  <c r="BC401" i="1"/>
  <c r="BB401" i="1"/>
  <c r="BB414" i="1" s="1"/>
  <c r="BA401" i="1"/>
  <c r="AZ401" i="1"/>
  <c r="AZ414" i="1" s="1"/>
  <c r="AY401" i="1"/>
  <c r="AX401" i="1"/>
  <c r="AX414" i="1" s="1"/>
  <c r="AW401" i="1"/>
  <c r="AV401" i="1"/>
  <c r="AV414" i="1" s="1"/>
  <c r="AU401" i="1"/>
  <c r="AT401" i="1"/>
  <c r="AT414" i="1" s="1"/>
  <c r="AS401" i="1"/>
  <c r="AR401" i="1"/>
  <c r="AR414" i="1" s="1"/>
  <c r="AQ401" i="1"/>
  <c r="AP401" i="1"/>
  <c r="AP414" i="1" s="1"/>
  <c r="AL401" i="1"/>
  <c r="AK401" i="1"/>
  <c r="AG401" i="1"/>
  <c r="AG414" i="1" s="1"/>
  <c r="AF401" i="1"/>
  <c r="AF414" i="1" s="1"/>
  <c r="AE401" i="1"/>
  <c r="AE414" i="1" s="1"/>
  <c r="AD401" i="1"/>
  <c r="AD414" i="1" s="1"/>
  <c r="AH414" i="1" s="1"/>
  <c r="Z401" i="1"/>
  <c r="Z414" i="1" s="1"/>
  <c r="Y401" i="1"/>
  <c r="Y414" i="1" s="1"/>
  <c r="X401" i="1"/>
  <c r="X414" i="1" s="1"/>
  <c r="W401" i="1"/>
  <c r="W414" i="1" s="1"/>
  <c r="V401" i="1"/>
  <c r="V414" i="1" s="1"/>
  <c r="U401" i="1"/>
  <c r="U414" i="1" s="1"/>
  <c r="Q401" i="1"/>
  <c r="Q414" i="1" s="1"/>
  <c r="P401" i="1"/>
  <c r="P414" i="1" s="1"/>
  <c r="O401" i="1"/>
  <c r="O414" i="1" s="1"/>
  <c r="N401" i="1"/>
  <c r="N414" i="1" s="1"/>
  <c r="M401" i="1"/>
  <c r="M414" i="1" s="1"/>
  <c r="L401" i="1"/>
  <c r="L414" i="1" s="1"/>
  <c r="H401" i="1"/>
  <c r="H414" i="1" s="1"/>
  <c r="G401" i="1"/>
  <c r="G414" i="1" s="1"/>
  <c r="F401" i="1"/>
  <c r="F414" i="1" s="1"/>
  <c r="I414" i="1" s="1"/>
  <c r="E401" i="1"/>
  <c r="E414" i="1" s="1"/>
  <c r="D401" i="1"/>
  <c r="CF400" i="1"/>
  <c r="CF399" i="1"/>
  <c r="CF397" i="1"/>
  <c r="CG397" i="1" s="1"/>
  <c r="CC397" i="1"/>
  <c r="BZ397" i="1"/>
  <c r="CB397" i="1" s="1"/>
  <c r="BV397" i="1"/>
  <c r="BU397" i="1"/>
  <c r="BT397" i="1"/>
  <c r="BS397" i="1"/>
  <c r="BW397" i="1" s="1"/>
  <c r="BO397" i="1"/>
  <c r="BN397" i="1"/>
  <c r="BM397" i="1"/>
  <c r="BL397" i="1"/>
  <c r="BK397" i="1"/>
  <c r="BJ397" i="1"/>
  <c r="BI397" i="1"/>
  <c r="BP397" i="1" s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BF397" i="1" s="1"/>
  <c r="AM397" i="1"/>
  <c r="AO397" i="1" s="1"/>
  <c r="AL397" i="1"/>
  <c r="AK397" i="1"/>
  <c r="AG397" i="1"/>
  <c r="AF397" i="1"/>
  <c r="AE397" i="1"/>
  <c r="AD397" i="1"/>
  <c r="AH397" i="1" s="1"/>
  <c r="Z397" i="1"/>
  <c r="Y397" i="1"/>
  <c r="X397" i="1"/>
  <c r="W397" i="1"/>
  <c r="V397" i="1"/>
  <c r="AA397" i="1" s="1"/>
  <c r="U397" i="1"/>
  <c r="Q397" i="1"/>
  <c r="P397" i="1"/>
  <c r="O397" i="1"/>
  <c r="N397" i="1"/>
  <c r="R397" i="1" s="1"/>
  <c r="M397" i="1"/>
  <c r="L397" i="1"/>
  <c r="H397" i="1"/>
  <c r="G397" i="1"/>
  <c r="F397" i="1"/>
  <c r="I397" i="1" s="1"/>
  <c r="E397" i="1"/>
  <c r="CD397" i="1" s="1"/>
  <c r="D397" i="1"/>
  <c r="CH397" i="1" s="1"/>
  <c r="CF396" i="1"/>
  <c r="CC396" i="1"/>
  <c r="BZ396" i="1"/>
  <c r="CA396" i="1" s="1"/>
  <c r="BV396" i="1"/>
  <c r="BU396" i="1"/>
  <c r="BT396" i="1"/>
  <c r="BS396" i="1"/>
  <c r="BW396" i="1" s="1"/>
  <c r="BO396" i="1"/>
  <c r="BN396" i="1"/>
  <c r="BM396" i="1"/>
  <c r="BL396" i="1"/>
  <c r="BK396" i="1"/>
  <c r="BJ396" i="1"/>
  <c r="BP396" i="1" s="1"/>
  <c r="BI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BF396" i="1" s="1"/>
  <c r="AL396" i="1"/>
  <c r="AM396" i="1" s="1"/>
  <c r="AK396" i="1"/>
  <c r="AG396" i="1"/>
  <c r="AF396" i="1"/>
  <c r="AE396" i="1"/>
  <c r="AD396" i="1"/>
  <c r="AH396" i="1" s="1"/>
  <c r="Z396" i="1"/>
  <c r="Y396" i="1"/>
  <c r="X396" i="1"/>
  <c r="W396" i="1"/>
  <c r="V396" i="1"/>
  <c r="AA396" i="1" s="1"/>
  <c r="U396" i="1"/>
  <c r="Q396" i="1"/>
  <c r="P396" i="1"/>
  <c r="O396" i="1"/>
  <c r="N396" i="1"/>
  <c r="M396" i="1"/>
  <c r="L396" i="1"/>
  <c r="R396" i="1" s="1"/>
  <c r="H396" i="1"/>
  <c r="G396" i="1"/>
  <c r="F396" i="1"/>
  <c r="I396" i="1" s="1"/>
  <c r="E396" i="1"/>
  <c r="CD396" i="1" s="1"/>
  <c r="D396" i="1"/>
  <c r="CE396" i="1" s="1"/>
  <c r="CF395" i="1"/>
  <c r="CH395" i="1" s="1"/>
  <c r="CC395" i="1"/>
  <c r="BZ395" i="1"/>
  <c r="BV395" i="1"/>
  <c r="BU395" i="1"/>
  <c r="BT395" i="1"/>
  <c r="BS395" i="1"/>
  <c r="BW395" i="1" s="1"/>
  <c r="BO395" i="1"/>
  <c r="BN395" i="1"/>
  <c r="BM395" i="1"/>
  <c r="BL395" i="1"/>
  <c r="BK395" i="1"/>
  <c r="BJ395" i="1"/>
  <c r="BI395" i="1"/>
  <c r="BP395" i="1" s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BF395" i="1" s="1"/>
  <c r="AL395" i="1"/>
  <c r="AK395" i="1"/>
  <c r="AM395" i="1" s="1"/>
  <c r="AG395" i="1"/>
  <c r="AF395" i="1"/>
  <c r="AE395" i="1"/>
  <c r="AD395" i="1"/>
  <c r="AH395" i="1" s="1"/>
  <c r="Z395" i="1"/>
  <c r="Y395" i="1"/>
  <c r="X395" i="1"/>
  <c r="W395" i="1"/>
  <c r="V395" i="1"/>
  <c r="U395" i="1"/>
  <c r="AA395" i="1" s="1"/>
  <c r="Q395" i="1"/>
  <c r="P395" i="1"/>
  <c r="O395" i="1"/>
  <c r="N395" i="1"/>
  <c r="M395" i="1"/>
  <c r="L395" i="1"/>
  <c r="R395" i="1" s="1"/>
  <c r="I395" i="1"/>
  <c r="K395" i="1" s="1"/>
  <c r="H395" i="1"/>
  <c r="G395" i="1"/>
  <c r="F395" i="1"/>
  <c r="E395" i="1"/>
  <c r="CA395" i="1" s="1"/>
  <c r="D395" i="1"/>
  <c r="CB395" i="1" s="1"/>
  <c r="CF394" i="1"/>
  <c r="CG394" i="1" s="1"/>
  <c r="CD394" i="1"/>
  <c r="CC394" i="1"/>
  <c r="CE394" i="1" s="1"/>
  <c r="BZ394" i="1"/>
  <c r="CB394" i="1" s="1"/>
  <c r="BV394" i="1"/>
  <c r="BU394" i="1"/>
  <c r="BT394" i="1"/>
  <c r="BS394" i="1"/>
  <c r="BW394" i="1" s="1"/>
  <c r="BO394" i="1"/>
  <c r="BN394" i="1"/>
  <c r="BM394" i="1"/>
  <c r="BL394" i="1"/>
  <c r="BK394" i="1"/>
  <c r="BJ394" i="1"/>
  <c r="BP394" i="1" s="1"/>
  <c r="BI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BF394" i="1" s="1"/>
  <c r="AL394" i="1"/>
  <c r="AK394" i="1"/>
  <c r="AM394" i="1" s="1"/>
  <c r="AG394" i="1"/>
  <c r="AF394" i="1"/>
  <c r="AE394" i="1"/>
  <c r="AD394" i="1"/>
  <c r="AH394" i="1" s="1"/>
  <c r="Z394" i="1"/>
  <c r="Y394" i="1"/>
  <c r="X394" i="1"/>
  <c r="W394" i="1"/>
  <c r="V394" i="1"/>
  <c r="U394" i="1"/>
  <c r="AA394" i="1" s="1"/>
  <c r="Q394" i="1"/>
  <c r="P394" i="1"/>
  <c r="O394" i="1"/>
  <c r="N394" i="1"/>
  <c r="R394" i="1" s="1"/>
  <c r="M394" i="1"/>
  <c r="L394" i="1"/>
  <c r="H394" i="1"/>
  <c r="G394" i="1"/>
  <c r="F394" i="1"/>
  <c r="I394" i="1" s="1"/>
  <c r="E394" i="1"/>
  <c r="D394" i="1"/>
  <c r="CH394" i="1" s="1"/>
  <c r="CF393" i="1"/>
  <c r="CE393" i="1"/>
  <c r="CC393" i="1"/>
  <c r="CD393" i="1" s="1"/>
  <c r="BZ393" i="1"/>
  <c r="CB393" i="1" s="1"/>
  <c r="BV393" i="1"/>
  <c r="BU393" i="1"/>
  <c r="BT393" i="1"/>
  <c r="BS393" i="1"/>
  <c r="BW393" i="1" s="1"/>
  <c r="BO393" i="1"/>
  <c r="BN393" i="1"/>
  <c r="BM393" i="1"/>
  <c r="BL393" i="1"/>
  <c r="BK393" i="1"/>
  <c r="BJ393" i="1"/>
  <c r="BI393" i="1"/>
  <c r="BP393" i="1" s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BF393" i="1" s="1"/>
  <c r="AM393" i="1"/>
  <c r="AO393" i="1" s="1"/>
  <c r="AL393" i="1"/>
  <c r="AK393" i="1"/>
  <c r="AG393" i="1"/>
  <c r="AF393" i="1"/>
  <c r="AE393" i="1"/>
  <c r="AD393" i="1"/>
  <c r="AH393" i="1" s="1"/>
  <c r="Z393" i="1"/>
  <c r="Y393" i="1"/>
  <c r="X393" i="1"/>
  <c r="W393" i="1"/>
  <c r="AA393" i="1" s="1"/>
  <c r="V393" i="1"/>
  <c r="U393" i="1"/>
  <c r="Q393" i="1"/>
  <c r="P393" i="1"/>
  <c r="O393" i="1"/>
  <c r="N393" i="1"/>
  <c r="M393" i="1"/>
  <c r="R393" i="1" s="1"/>
  <c r="L393" i="1"/>
  <c r="H393" i="1"/>
  <c r="G393" i="1"/>
  <c r="I393" i="1" s="1"/>
  <c r="F393" i="1"/>
  <c r="E393" i="1"/>
  <c r="CG393" i="1" s="1"/>
  <c r="D393" i="1"/>
  <c r="CH393" i="1" s="1"/>
  <c r="CF392" i="1"/>
  <c r="CC392" i="1"/>
  <c r="BZ392" i="1"/>
  <c r="CA392" i="1" s="1"/>
  <c r="BV392" i="1"/>
  <c r="BU392" i="1"/>
  <c r="BT392" i="1"/>
  <c r="BS392" i="1"/>
  <c r="BW392" i="1" s="1"/>
  <c r="BO392" i="1"/>
  <c r="BN392" i="1"/>
  <c r="BM392" i="1"/>
  <c r="BL392" i="1"/>
  <c r="BP392" i="1" s="1"/>
  <c r="BK392" i="1"/>
  <c r="BJ392" i="1"/>
  <c r="BI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BF392" i="1" s="1"/>
  <c r="AL392" i="1"/>
  <c r="AM392" i="1" s="1"/>
  <c r="AK392" i="1"/>
  <c r="AG392" i="1"/>
  <c r="AF392" i="1"/>
  <c r="AE392" i="1"/>
  <c r="AD392" i="1"/>
  <c r="AH392" i="1" s="1"/>
  <c r="Z392" i="1"/>
  <c r="Y392" i="1"/>
  <c r="X392" i="1"/>
  <c r="W392" i="1"/>
  <c r="V392" i="1"/>
  <c r="AA392" i="1" s="1"/>
  <c r="U392" i="1"/>
  <c r="Q392" i="1"/>
  <c r="P392" i="1"/>
  <c r="O392" i="1"/>
  <c r="N392" i="1"/>
  <c r="M392" i="1"/>
  <c r="L392" i="1"/>
  <c r="R392" i="1" s="1"/>
  <c r="H392" i="1"/>
  <c r="G392" i="1"/>
  <c r="F392" i="1"/>
  <c r="I392" i="1" s="1"/>
  <c r="E392" i="1"/>
  <c r="CD392" i="1" s="1"/>
  <c r="D392" i="1"/>
  <c r="CE392" i="1" s="1"/>
  <c r="CF391" i="1"/>
  <c r="CH391" i="1" s="1"/>
  <c r="CC391" i="1"/>
  <c r="BZ391" i="1"/>
  <c r="BV391" i="1"/>
  <c r="BU391" i="1"/>
  <c r="BT391" i="1"/>
  <c r="BS391" i="1"/>
  <c r="BW391" i="1" s="1"/>
  <c r="BO391" i="1"/>
  <c r="BN391" i="1"/>
  <c r="BM391" i="1"/>
  <c r="BL391" i="1"/>
  <c r="BK391" i="1"/>
  <c r="BJ391" i="1"/>
  <c r="BI391" i="1"/>
  <c r="BP391" i="1" s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BF391" i="1" s="1"/>
  <c r="AL391" i="1"/>
  <c r="AK391" i="1"/>
  <c r="AM391" i="1" s="1"/>
  <c r="AG391" i="1"/>
  <c r="AF391" i="1"/>
  <c r="AE391" i="1"/>
  <c r="AD391" i="1"/>
  <c r="AH391" i="1" s="1"/>
  <c r="Z391" i="1"/>
  <c r="Y391" i="1"/>
  <c r="X391" i="1"/>
  <c r="W391" i="1"/>
  <c r="V391" i="1"/>
  <c r="U391" i="1"/>
  <c r="AA391" i="1" s="1"/>
  <c r="Q391" i="1"/>
  <c r="P391" i="1"/>
  <c r="O391" i="1"/>
  <c r="N391" i="1"/>
  <c r="M391" i="1"/>
  <c r="L391" i="1"/>
  <c r="R391" i="1" s="1"/>
  <c r="I391" i="1"/>
  <c r="K391" i="1" s="1"/>
  <c r="H391" i="1"/>
  <c r="G391" i="1"/>
  <c r="F391" i="1"/>
  <c r="E391" i="1"/>
  <c r="CA391" i="1" s="1"/>
  <c r="D391" i="1"/>
  <c r="CB391" i="1" s="1"/>
  <c r="CH390" i="1"/>
  <c r="CF390" i="1"/>
  <c r="CG390" i="1" s="1"/>
  <c r="CD390" i="1"/>
  <c r="CC390" i="1"/>
  <c r="CC398" i="1" s="1"/>
  <c r="BZ390" i="1"/>
  <c r="CB390" i="1" s="1"/>
  <c r="BV390" i="1"/>
  <c r="BV398" i="1" s="1"/>
  <c r="BU390" i="1"/>
  <c r="BU398" i="1" s="1"/>
  <c r="BT390" i="1"/>
  <c r="BT398" i="1" s="1"/>
  <c r="BS390" i="1"/>
  <c r="BS398" i="1" s="1"/>
  <c r="BO390" i="1"/>
  <c r="BO398" i="1" s="1"/>
  <c r="BN390" i="1"/>
  <c r="BN398" i="1" s="1"/>
  <c r="BM390" i="1"/>
  <c r="BM398" i="1" s="1"/>
  <c r="BL390" i="1"/>
  <c r="BL398" i="1" s="1"/>
  <c r="BK390" i="1"/>
  <c r="BK398" i="1" s="1"/>
  <c r="BJ390" i="1"/>
  <c r="BP390" i="1" s="1"/>
  <c r="BI390" i="1"/>
  <c r="BI398" i="1" s="1"/>
  <c r="BE390" i="1"/>
  <c r="BE398" i="1" s="1"/>
  <c r="BD390" i="1"/>
  <c r="BD398" i="1" s="1"/>
  <c r="BC390" i="1"/>
  <c r="BC398" i="1" s="1"/>
  <c r="BB390" i="1"/>
  <c r="BB398" i="1" s="1"/>
  <c r="BA390" i="1"/>
  <c r="BA398" i="1" s="1"/>
  <c r="AZ390" i="1"/>
  <c r="AZ398" i="1" s="1"/>
  <c r="AY390" i="1"/>
  <c r="AY398" i="1" s="1"/>
  <c r="AX390" i="1"/>
  <c r="AX398" i="1" s="1"/>
  <c r="AW390" i="1"/>
  <c r="AW398" i="1" s="1"/>
  <c r="AV390" i="1"/>
  <c r="AV398" i="1" s="1"/>
  <c r="AU390" i="1"/>
  <c r="AU398" i="1" s="1"/>
  <c r="AT390" i="1"/>
  <c r="AT398" i="1" s="1"/>
  <c r="AS390" i="1"/>
  <c r="AS398" i="1" s="1"/>
  <c r="AR390" i="1"/>
  <c r="AR398" i="1" s="1"/>
  <c r="AQ390" i="1"/>
  <c r="AQ398" i="1" s="1"/>
  <c r="AP390" i="1"/>
  <c r="AP398" i="1" s="1"/>
  <c r="AL390" i="1"/>
  <c r="AL398" i="1" s="1"/>
  <c r="AK390" i="1"/>
  <c r="AK398" i="1" s="1"/>
  <c r="AG390" i="1"/>
  <c r="AG398" i="1" s="1"/>
  <c r="AF390" i="1"/>
  <c r="AF398" i="1" s="1"/>
  <c r="AE390" i="1"/>
  <c r="AE398" i="1" s="1"/>
  <c r="AD390" i="1"/>
  <c r="AD398" i="1" s="1"/>
  <c r="Z390" i="1"/>
  <c r="Z398" i="1" s="1"/>
  <c r="Y390" i="1"/>
  <c r="Y398" i="1" s="1"/>
  <c r="X390" i="1"/>
  <c r="X398" i="1" s="1"/>
  <c r="W390" i="1"/>
  <c r="W398" i="1" s="1"/>
  <c r="V390" i="1"/>
  <c r="V398" i="1" s="1"/>
  <c r="U390" i="1"/>
  <c r="U398" i="1" s="1"/>
  <c r="Q390" i="1"/>
  <c r="Q398" i="1" s="1"/>
  <c r="P390" i="1"/>
  <c r="P398" i="1" s="1"/>
  <c r="O390" i="1"/>
  <c r="O398" i="1" s="1"/>
  <c r="N390" i="1"/>
  <c r="N398" i="1" s="1"/>
  <c r="M390" i="1"/>
  <c r="M398" i="1" s="1"/>
  <c r="L390" i="1"/>
  <c r="L398" i="1" s="1"/>
  <c r="H390" i="1"/>
  <c r="H398" i="1" s="1"/>
  <c r="G390" i="1"/>
  <c r="G398" i="1" s="1"/>
  <c r="F390" i="1"/>
  <c r="I390" i="1" s="1"/>
  <c r="E390" i="1"/>
  <c r="E398" i="1" s="1"/>
  <c r="D390" i="1"/>
  <c r="D398" i="1" s="1"/>
  <c r="CF389" i="1"/>
  <c r="CF388" i="1"/>
  <c r="CH386" i="1"/>
  <c r="CF386" i="1"/>
  <c r="CG386" i="1" s="1"/>
  <c r="CD386" i="1"/>
  <c r="CC386" i="1"/>
  <c r="CE386" i="1" s="1"/>
  <c r="BZ386" i="1"/>
  <c r="CB386" i="1" s="1"/>
  <c r="BV386" i="1"/>
  <c r="BU386" i="1"/>
  <c r="BT386" i="1"/>
  <c r="BS386" i="1"/>
  <c r="BW386" i="1" s="1"/>
  <c r="BO386" i="1"/>
  <c r="BN386" i="1"/>
  <c r="BM386" i="1"/>
  <c r="BL386" i="1"/>
  <c r="BK386" i="1"/>
  <c r="BJ386" i="1"/>
  <c r="BP386" i="1" s="1"/>
  <c r="BI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BF386" i="1" s="1"/>
  <c r="AL386" i="1"/>
  <c r="AK386" i="1"/>
  <c r="AM386" i="1" s="1"/>
  <c r="AG386" i="1"/>
  <c r="AF386" i="1"/>
  <c r="AE386" i="1"/>
  <c r="AD386" i="1"/>
  <c r="AH386" i="1" s="1"/>
  <c r="Z386" i="1"/>
  <c r="Y386" i="1"/>
  <c r="X386" i="1"/>
  <c r="W386" i="1"/>
  <c r="V386" i="1"/>
  <c r="U386" i="1"/>
  <c r="Q386" i="1"/>
  <c r="P386" i="1"/>
  <c r="O386" i="1"/>
  <c r="N386" i="1"/>
  <c r="R386" i="1" s="1"/>
  <c r="M386" i="1"/>
  <c r="L386" i="1"/>
  <c r="H386" i="1"/>
  <c r="G386" i="1"/>
  <c r="F386" i="1"/>
  <c r="I386" i="1" s="1"/>
  <c r="K386" i="1" s="1"/>
  <c r="E386" i="1"/>
  <c r="D386" i="1"/>
  <c r="CF385" i="1"/>
  <c r="CE385" i="1"/>
  <c r="CC385" i="1"/>
  <c r="CD385" i="1" s="1"/>
  <c r="CA385" i="1"/>
  <c r="BZ385" i="1"/>
  <c r="CB385" i="1" s="1"/>
  <c r="BV385" i="1"/>
  <c r="BU385" i="1"/>
  <c r="BT385" i="1"/>
  <c r="BS385" i="1"/>
  <c r="BW385" i="1" s="1"/>
  <c r="BO385" i="1"/>
  <c r="BN385" i="1"/>
  <c r="BM385" i="1"/>
  <c r="BL385" i="1"/>
  <c r="BK385" i="1"/>
  <c r="BJ385" i="1"/>
  <c r="BI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M385" i="1"/>
  <c r="AL385" i="1"/>
  <c r="AK385" i="1"/>
  <c r="AG385" i="1"/>
  <c r="AF385" i="1"/>
  <c r="AE385" i="1"/>
  <c r="AD385" i="1"/>
  <c r="Z385" i="1"/>
  <c r="Y385" i="1"/>
  <c r="X385" i="1"/>
  <c r="W385" i="1"/>
  <c r="AA385" i="1" s="1"/>
  <c r="V385" i="1"/>
  <c r="U385" i="1"/>
  <c r="Q385" i="1"/>
  <c r="P385" i="1"/>
  <c r="O385" i="1"/>
  <c r="N385" i="1"/>
  <c r="M385" i="1"/>
  <c r="L385" i="1"/>
  <c r="K385" i="1"/>
  <c r="H385" i="1"/>
  <c r="G385" i="1"/>
  <c r="I385" i="1" s="1"/>
  <c r="J385" i="1" s="1"/>
  <c r="F385" i="1"/>
  <c r="E385" i="1"/>
  <c r="CG385" i="1" s="1"/>
  <c r="D385" i="1"/>
  <c r="CH385" i="1" s="1"/>
  <c r="CF384" i="1"/>
  <c r="CD384" i="1"/>
  <c r="CC384" i="1"/>
  <c r="BZ384" i="1"/>
  <c r="CA384" i="1" s="1"/>
  <c r="BV384" i="1"/>
  <c r="BU384" i="1"/>
  <c r="BT384" i="1"/>
  <c r="BS384" i="1"/>
  <c r="BW384" i="1" s="1"/>
  <c r="BY384" i="1" s="1"/>
  <c r="BO384" i="1"/>
  <c r="BN384" i="1"/>
  <c r="BM384" i="1"/>
  <c r="BL384" i="1"/>
  <c r="BP384" i="1" s="1"/>
  <c r="BK384" i="1"/>
  <c r="BJ384" i="1"/>
  <c r="BI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N384" i="1"/>
  <c r="AL384" i="1"/>
  <c r="AM384" i="1" s="1"/>
  <c r="AK384" i="1"/>
  <c r="AG384" i="1"/>
  <c r="AF384" i="1"/>
  <c r="AE384" i="1"/>
  <c r="AD384" i="1"/>
  <c r="AB384" i="1"/>
  <c r="Z384" i="1"/>
  <c r="Y384" i="1"/>
  <c r="X384" i="1"/>
  <c r="W384" i="1"/>
  <c r="V384" i="1"/>
  <c r="AA384" i="1" s="1"/>
  <c r="U384" i="1"/>
  <c r="Q384" i="1"/>
  <c r="P384" i="1"/>
  <c r="O384" i="1"/>
  <c r="N384" i="1"/>
  <c r="M384" i="1"/>
  <c r="L384" i="1"/>
  <c r="R384" i="1" s="1"/>
  <c r="H384" i="1"/>
  <c r="G384" i="1"/>
  <c r="F384" i="1"/>
  <c r="I384" i="1" s="1"/>
  <c r="K384" i="1" s="1"/>
  <c r="E384" i="1"/>
  <c r="D384" i="1"/>
  <c r="CE384" i="1" s="1"/>
  <c r="CG383" i="1"/>
  <c r="CF383" i="1"/>
  <c r="CH383" i="1" s="1"/>
  <c r="CE383" i="1"/>
  <c r="CC383" i="1"/>
  <c r="CA383" i="1"/>
  <c r="BZ383" i="1"/>
  <c r="BV383" i="1"/>
  <c r="BU383" i="1"/>
  <c r="BT383" i="1"/>
  <c r="BS383" i="1"/>
  <c r="BW383" i="1" s="1"/>
  <c r="BQ383" i="1"/>
  <c r="BO383" i="1"/>
  <c r="BN383" i="1"/>
  <c r="BM383" i="1"/>
  <c r="BL383" i="1"/>
  <c r="BK383" i="1"/>
  <c r="BJ383" i="1"/>
  <c r="BI383" i="1"/>
  <c r="BP383" i="1" s="1"/>
  <c r="BR383" i="1" s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BF383" i="1" s="1"/>
  <c r="BH383" i="1" s="1"/>
  <c r="AL383" i="1"/>
  <c r="AK383" i="1"/>
  <c r="AM383" i="1" s="1"/>
  <c r="AG383" i="1"/>
  <c r="AF383" i="1"/>
  <c r="AE383" i="1"/>
  <c r="AD383" i="1"/>
  <c r="Z383" i="1"/>
  <c r="Y383" i="1"/>
  <c r="X383" i="1"/>
  <c r="W383" i="1"/>
  <c r="AA383" i="1" s="1"/>
  <c r="V383" i="1"/>
  <c r="U383" i="1"/>
  <c r="Q383" i="1"/>
  <c r="P383" i="1"/>
  <c r="O383" i="1"/>
  <c r="N383" i="1"/>
  <c r="M383" i="1"/>
  <c r="L383" i="1"/>
  <c r="R383" i="1" s="1"/>
  <c r="T383" i="1" s="1"/>
  <c r="H383" i="1"/>
  <c r="G383" i="1"/>
  <c r="I383" i="1" s="1"/>
  <c r="F383" i="1"/>
  <c r="E383" i="1"/>
  <c r="D383" i="1"/>
  <c r="CB383" i="1" s="1"/>
  <c r="CF382" i="1"/>
  <c r="CC382" i="1"/>
  <c r="BZ382" i="1"/>
  <c r="BV382" i="1"/>
  <c r="BU382" i="1"/>
  <c r="BT382" i="1"/>
  <c r="BS382" i="1"/>
  <c r="BO382" i="1"/>
  <c r="BN382" i="1"/>
  <c r="BM382" i="1"/>
  <c r="BL382" i="1"/>
  <c r="BK382" i="1"/>
  <c r="BJ382" i="1"/>
  <c r="BP382" i="1" s="1"/>
  <c r="BI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BF382" i="1" s="1"/>
  <c r="AL382" i="1"/>
  <c r="AK382" i="1"/>
  <c r="AM382" i="1" s="1"/>
  <c r="AO382" i="1" s="1"/>
  <c r="AG382" i="1"/>
  <c r="AF382" i="1"/>
  <c r="AE382" i="1"/>
  <c r="AD382" i="1"/>
  <c r="AH382" i="1" s="1"/>
  <c r="Z382" i="1"/>
  <c r="Y382" i="1"/>
  <c r="X382" i="1"/>
  <c r="W382" i="1"/>
  <c r="V382" i="1"/>
  <c r="U382" i="1"/>
  <c r="AA382" i="1" s="1"/>
  <c r="AC382" i="1" s="1"/>
  <c r="Q382" i="1"/>
  <c r="P382" i="1"/>
  <c r="O382" i="1"/>
  <c r="N382" i="1"/>
  <c r="M382" i="1"/>
  <c r="L382" i="1"/>
  <c r="R382" i="1" s="1"/>
  <c r="H382" i="1"/>
  <c r="G382" i="1"/>
  <c r="I382" i="1" s="1"/>
  <c r="F382" i="1"/>
  <c r="E382" i="1"/>
  <c r="CD382" i="1" s="1"/>
  <c r="D382" i="1"/>
  <c r="CF381" i="1"/>
  <c r="CG381" i="1" s="1"/>
  <c r="CC381" i="1"/>
  <c r="CE381" i="1" s="1"/>
  <c r="BZ381" i="1"/>
  <c r="CA381" i="1" s="1"/>
  <c r="BV381" i="1"/>
  <c r="BU381" i="1"/>
  <c r="BT381" i="1"/>
  <c r="BS381" i="1"/>
  <c r="BW381" i="1" s="1"/>
  <c r="BO381" i="1"/>
  <c r="BN381" i="1"/>
  <c r="BM381" i="1"/>
  <c r="BL381" i="1"/>
  <c r="BK381" i="1"/>
  <c r="BJ381" i="1"/>
  <c r="BP381" i="1" s="1"/>
  <c r="BI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BF381" i="1" s="1"/>
  <c r="AL381" i="1"/>
  <c r="AK381" i="1"/>
  <c r="AM381" i="1" s="1"/>
  <c r="AG381" i="1"/>
  <c r="AF381" i="1"/>
  <c r="AE381" i="1"/>
  <c r="AD381" i="1"/>
  <c r="AH381" i="1" s="1"/>
  <c r="Z381" i="1"/>
  <c r="Y381" i="1"/>
  <c r="X381" i="1"/>
  <c r="W381" i="1"/>
  <c r="V381" i="1"/>
  <c r="U381" i="1"/>
  <c r="AA381" i="1" s="1"/>
  <c r="Q381" i="1"/>
  <c r="P381" i="1"/>
  <c r="O381" i="1"/>
  <c r="N381" i="1"/>
  <c r="R381" i="1" s="1"/>
  <c r="M381" i="1"/>
  <c r="L381" i="1"/>
  <c r="H381" i="1"/>
  <c r="G381" i="1"/>
  <c r="F381" i="1"/>
  <c r="I381" i="1" s="1"/>
  <c r="E381" i="1"/>
  <c r="CD381" i="1" s="1"/>
  <c r="D381" i="1"/>
  <c r="CB381" i="1" s="1"/>
  <c r="CF380" i="1"/>
  <c r="CE380" i="1"/>
  <c r="CC380" i="1"/>
  <c r="CC387" i="1" s="1"/>
  <c r="BZ380" i="1"/>
  <c r="BZ387" i="1" s="1"/>
  <c r="BV380" i="1"/>
  <c r="BV387" i="1" s="1"/>
  <c r="BU380" i="1"/>
  <c r="BU387" i="1" s="1"/>
  <c r="BT380" i="1"/>
  <c r="BS380" i="1"/>
  <c r="BS387" i="1" s="1"/>
  <c r="BO380" i="1"/>
  <c r="BO387" i="1" s="1"/>
  <c r="BN380" i="1"/>
  <c r="BN387" i="1" s="1"/>
  <c r="BM380" i="1"/>
  <c r="BM387" i="1" s="1"/>
  <c r="BL380" i="1"/>
  <c r="BK380" i="1"/>
  <c r="BK387" i="1" s="1"/>
  <c r="BJ380" i="1"/>
  <c r="BJ387" i="1" s="1"/>
  <c r="BI380" i="1"/>
  <c r="BI387" i="1" s="1"/>
  <c r="BE380" i="1"/>
  <c r="BE387" i="1" s="1"/>
  <c r="BD380" i="1"/>
  <c r="BC380" i="1"/>
  <c r="BC387" i="1" s="1"/>
  <c r="BB380" i="1"/>
  <c r="BB387" i="1" s="1"/>
  <c r="BA380" i="1"/>
  <c r="BA387" i="1" s="1"/>
  <c r="AZ380" i="1"/>
  <c r="AY380" i="1"/>
  <c r="AY387" i="1" s="1"/>
  <c r="AX380" i="1"/>
  <c r="AX387" i="1" s="1"/>
  <c r="AW380" i="1"/>
  <c r="AW387" i="1" s="1"/>
  <c r="AV380" i="1"/>
  <c r="AU380" i="1"/>
  <c r="AU387" i="1" s="1"/>
  <c r="AT380" i="1"/>
  <c r="AT387" i="1" s="1"/>
  <c r="AS380" i="1"/>
  <c r="AS387" i="1" s="1"/>
  <c r="AR380" i="1"/>
  <c r="AQ380" i="1"/>
  <c r="AQ387" i="1" s="1"/>
  <c r="AP380" i="1"/>
  <c r="AP387" i="1" s="1"/>
  <c r="AM380" i="1"/>
  <c r="AO380" i="1" s="1"/>
  <c r="AL380" i="1"/>
  <c r="AL387" i="1" s="1"/>
  <c r="AK380" i="1"/>
  <c r="AK387" i="1" s="1"/>
  <c r="AM387" i="1" s="1"/>
  <c r="AG380" i="1"/>
  <c r="AG387" i="1" s="1"/>
  <c r="AF380" i="1"/>
  <c r="AE380" i="1"/>
  <c r="AE387" i="1" s="1"/>
  <c r="AD380" i="1"/>
  <c r="AD387" i="1" s="1"/>
  <c r="Z380" i="1"/>
  <c r="Z387" i="1" s="1"/>
  <c r="Y380" i="1"/>
  <c r="Y387" i="1" s="1"/>
  <c r="X380" i="1"/>
  <c r="W380" i="1"/>
  <c r="W387" i="1" s="1"/>
  <c r="V380" i="1"/>
  <c r="V387" i="1" s="1"/>
  <c r="U380" i="1"/>
  <c r="U387" i="1" s="1"/>
  <c r="Q380" i="1"/>
  <c r="Q387" i="1" s="1"/>
  <c r="P380" i="1"/>
  <c r="O380" i="1"/>
  <c r="O387" i="1" s="1"/>
  <c r="N380" i="1"/>
  <c r="N387" i="1" s="1"/>
  <c r="M380" i="1"/>
  <c r="M387" i="1" s="1"/>
  <c r="L380" i="1"/>
  <c r="H380" i="1"/>
  <c r="G380" i="1"/>
  <c r="G387" i="1" s="1"/>
  <c r="F380" i="1"/>
  <c r="F387" i="1" s="1"/>
  <c r="E380" i="1"/>
  <c r="E387" i="1" s="1"/>
  <c r="D380" i="1"/>
  <c r="CF379" i="1"/>
  <c r="CF378" i="1"/>
  <c r="CH377" i="1"/>
  <c r="CF377" i="1"/>
  <c r="CG377" i="1" s="1"/>
  <c r="BZ377" i="1"/>
  <c r="CB377" i="1" s="1"/>
  <c r="BV377" i="1"/>
  <c r="BT377" i="1"/>
  <c r="BN377" i="1"/>
  <c r="BL377" i="1"/>
  <c r="BJ377" i="1"/>
  <c r="BD377" i="1"/>
  <c r="BB377" i="1"/>
  <c r="AZ377" i="1"/>
  <c r="AX377" i="1"/>
  <c r="AV377" i="1"/>
  <c r="AT377" i="1"/>
  <c r="AR377" i="1"/>
  <c r="AP377" i="1"/>
  <c r="AL377" i="1"/>
  <c r="AF377" i="1"/>
  <c r="AD377" i="1"/>
  <c r="Z377" i="1"/>
  <c r="X377" i="1"/>
  <c r="P377" i="1"/>
  <c r="L377" i="1"/>
  <c r="H377" i="1"/>
  <c r="D377" i="1"/>
  <c r="CH376" i="1"/>
  <c r="CF376" i="1"/>
  <c r="CE376" i="1"/>
  <c r="CC376" i="1"/>
  <c r="CC377" i="1" s="1"/>
  <c r="BZ376" i="1"/>
  <c r="CB376" i="1" s="1"/>
  <c r="BV376" i="1"/>
  <c r="BU376" i="1"/>
  <c r="BU377" i="1" s="1"/>
  <c r="BT376" i="1"/>
  <c r="BS376" i="1"/>
  <c r="BS377" i="1" s="1"/>
  <c r="BW377" i="1" s="1"/>
  <c r="BO376" i="1"/>
  <c r="BO377" i="1" s="1"/>
  <c r="BN376" i="1"/>
  <c r="BM376" i="1"/>
  <c r="BM377" i="1" s="1"/>
  <c r="BL376" i="1"/>
  <c r="BK376" i="1"/>
  <c r="BK377" i="1" s="1"/>
  <c r="BJ376" i="1"/>
  <c r="BI376" i="1"/>
  <c r="BI377" i="1" s="1"/>
  <c r="BE376" i="1"/>
  <c r="BE377" i="1" s="1"/>
  <c r="BD376" i="1"/>
  <c r="BC376" i="1"/>
  <c r="BC377" i="1" s="1"/>
  <c r="BB376" i="1"/>
  <c r="BA376" i="1"/>
  <c r="BA377" i="1" s="1"/>
  <c r="AZ376" i="1"/>
  <c r="AY376" i="1"/>
  <c r="AY377" i="1" s="1"/>
  <c r="AX376" i="1"/>
  <c r="AW376" i="1"/>
  <c r="AW377" i="1" s="1"/>
  <c r="AV376" i="1"/>
  <c r="AU376" i="1"/>
  <c r="AU377" i="1" s="1"/>
  <c r="AT376" i="1"/>
  <c r="AS376" i="1"/>
  <c r="AS377" i="1" s="1"/>
  <c r="AR376" i="1"/>
  <c r="AQ376" i="1"/>
  <c r="AQ377" i="1" s="1"/>
  <c r="AP376" i="1"/>
  <c r="BF376" i="1" s="1"/>
  <c r="AM376" i="1"/>
  <c r="AO376" i="1" s="1"/>
  <c r="AL376" i="1"/>
  <c r="AK376" i="1"/>
  <c r="AK377" i="1" s="1"/>
  <c r="AM377" i="1" s="1"/>
  <c r="AG376" i="1"/>
  <c r="AG377" i="1" s="1"/>
  <c r="AF376" i="1"/>
  <c r="AE376" i="1"/>
  <c r="AE377" i="1" s="1"/>
  <c r="AD376" i="1"/>
  <c r="AH376" i="1" s="1"/>
  <c r="Z376" i="1"/>
  <c r="Y376" i="1"/>
  <c r="Y377" i="1" s="1"/>
  <c r="X376" i="1"/>
  <c r="W376" i="1"/>
  <c r="W377" i="1" s="1"/>
  <c r="V376" i="1"/>
  <c r="V377" i="1" s="1"/>
  <c r="U376" i="1"/>
  <c r="U377" i="1" s="1"/>
  <c r="AA377" i="1" s="1"/>
  <c r="Q376" i="1"/>
  <c r="Q377" i="1" s="1"/>
  <c r="P376" i="1"/>
  <c r="O376" i="1"/>
  <c r="O377" i="1" s="1"/>
  <c r="N376" i="1"/>
  <c r="N377" i="1" s="1"/>
  <c r="M376" i="1"/>
  <c r="M377" i="1" s="1"/>
  <c r="L376" i="1"/>
  <c r="H376" i="1"/>
  <c r="G376" i="1"/>
  <c r="I376" i="1" s="1"/>
  <c r="F376" i="1"/>
  <c r="F377" i="1" s="1"/>
  <c r="E376" i="1"/>
  <c r="E377" i="1" s="1"/>
  <c r="D376" i="1"/>
  <c r="CF375" i="1"/>
  <c r="CF374" i="1"/>
  <c r="CH372" i="1"/>
  <c r="CF372" i="1"/>
  <c r="CE372" i="1"/>
  <c r="CC372" i="1"/>
  <c r="CD372" i="1" s="1"/>
  <c r="BZ372" i="1"/>
  <c r="CB372" i="1" s="1"/>
  <c r="BV372" i="1"/>
  <c r="BU372" i="1"/>
  <c r="BT372" i="1"/>
  <c r="BS372" i="1"/>
  <c r="BW372" i="1" s="1"/>
  <c r="BO372" i="1"/>
  <c r="BN372" i="1"/>
  <c r="BM372" i="1"/>
  <c r="BL372" i="1"/>
  <c r="BK372" i="1"/>
  <c r="BJ372" i="1"/>
  <c r="BI372" i="1"/>
  <c r="BP372" i="1" s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BF372" i="1" s="1"/>
  <c r="AM372" i="1"/>
  <c r="AO372" i="1" s="1"/>
  <c r="AL372" i="1"/>
  <c r="AK372" i="1"/>
  <c r="AG372" i="1"/>
  <c r="AF372" i="1"/>
  <c r="AE372" i="1"/>
  <c r="AD372" i="1"/>
  <c r="AH372" i="1" s="1"/>
  <c r="Z372" i="1"/>
  <c r="Y372" i="1"/>
  <c r="X372" i="1"/>
  <c r="W372" i="1"/>
  <c r="V372" i="1"/>
  <c r="U372" i="1"/>
  <c r="AA372" i="1" s="1"/>
  <c r="Q372" i="1"/>
  <c r="P372" i="1"/>
  <c r="O372" i="1"/>
  <c r="N372" i="1"/>
  <c r="M372" i="1"/>
  <c r="R372" i="1" s="1"/>
  <c r="L372" i="1"/>
  <c r="H372" i="1"/>
  <c r="G372" i="1"/>
  <c r="I372" i="1" s="1"/>
  <c r="F372" i="1"/>
  <c r="E372" i="1"/>
  <c r="CG372" i="1" s="1"/>
  <c r="D372" i="1"/>
  <c r="CF371" i="1"/>
  <c r="CD371" i="1"/>
  <c r="CC371" i="1"/>
  <c r="BZ371" i="1"/>
  <c r="CA371" i="1" s="1"/>
  <c r="BV371" i="1"/>
  <c r="BU371" i="1"/>
  <c r="BT371" i="1"/>
  <c r="BS371" i="1"/>
  <c r="BW371" i="1" s="1"/>
  <c r="BO371" i="1"/>
  <c r="BN371" i="1"/>
  <c r="BM371" i="1"/>
  <c r="BL371" i="1"/>
  <c r="BK371" i="1"/>
  <c r="BJ371" i="1"/>
  <c r="BP371" i="1" s="1"/>
  <c r="BI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BF371" i="1" s="1"/>
  <c r="AL371" i="1"/>
  <c r="AM371" i="1" s="1"/>
  <c r="AK371" i="1"/>
  <c r="AG371" i="1"/>
  <c r="AF371" i="1"/>
  <c r="AE371" i="1"/>
  <c r="AD371" i="1"/>
  <c r="AH371" i="1" s="1"/>
  <c r="Z371" i="1"/>
  <c r="Y371" i="1"/>
  <c r="X371" i="1"/>
  <c r="W371" i="1"/>
  <c r="V371" i="1"/>
  <c r="AA371" i="1" s="1"/>
  <c r="U371" i="1"/>
  <c r="Q371" i="1"/>
  <c r="P371" i="1"/>
  <c r="O371" i="1"/>
  <c r="N371" i="1"/>
  <c r="M371" i="1"/>
  <c r="L371" i="1"/>
  <c r="R371" i="1" s="1"/>
  <c r="H371" i="1"/>
  <c r="G371" i="1"/>
  <c r="F371" i="1"/>
  <c r="I371" i="1" s="1"/>
  <c r="E371" i="1"/>
  <c r="D371" i="1"/>
  <c r="CE371" i="1" s="1"/>
  <c r="CF370" i="1"/>
  <c r="CH370" i="1" s="1"/>
  <c r="CC370" i="1"/>
  <c r="BZ370" i="1"/>
  <c r="BV370" i="1"/>
  <c r="BU370" i="1"/>
  <c r="BT370" i="1"/>
  <c r="BS370" i="1"/>
  <c r="BW370" i="1" s="1"/>
  <c r="BO370" i="1"/>
  <c r="BN370" i="1"/>
  <c r="BM370" i="1"/>
  <c r="BL370" i="1"/>
  <c r="BK370" i="1"/>
  <c r="BJ370" i="1"/>
  <c r="BI370" i="1"/>
  <c r="BP370" i="1" s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BF370" i="1" s="1"/>
  <c r="AL370" i="1"/>
  <c r="AK370" i="1"/>
  <c r="AM370" i="1" s="1"/>
  <c r="AG370" i="1"/>
  <c r="AF370" i="1"/>
  <c r="AE370" i="1"/>
  <c r="AD370" i="1"/>
  <c r="AH370" i="1" s="1"/>
  <c r="Z370" i="1"/>
  <c r="Y370" i="1"/>
  <c r="X370" i="1"/>
  <c r="W370" i="1"/>
  <c r="V370" i="1"/>
  <c r="U370" i="1"/>
  <c r="AA370" i="1" s="1"/>
  <c r="Q370" i="1"/>
  <c r="P370" i="1"/>
  <c r="O370" i="1"/>
  <c r="N370" i="1"/>
  <c r="M370" i="1"/>
  <c r="L370" i="1"/>
  <c r="R370" i="1" s="1"/>
  <c r="I370" i="1"/>
  <c r="K370" i="1" s="1"/>
  <c r="H370" i="1"/>
  <c r="G370" i="1"/>
  <c r="F370" i="1"/>
  <c r="E370" i="1"/>
  <c r="CA370" i="1" s="1"/>
  <c r="D370" i="1"/>
  <c r="CB370" i="1" s="1"/>
  <c r="CH369" i="1"/>
  <c r="CF369" i="1"/>
  <c r="CG369" i="1" s="1"/>
  <c r="CD369" i="1"/>
  <c r="CC369" i="1"/>
  <c r="CE369" i="1" s="1"/>
  <c r="BZ369" i="1"/>
  <c r="CB369" i="1" s="1"/>
  <c r="BV369" i="1"/>
  <c r="BU369" i="1"/>
  <c r="BT369" i="1"/>
  <c r="BS369" i="1"/>
  <c r="BW369" i="1" s="1"/>
  <c r="BO369" i="1"/>
  <c r="BN369" i="1"/>
  <c r="BM369" i="1"/>
  <c r="BL369" i="1"/>
  <c r="BK369" i="1"/>
  <c r="BJ369" i="1"/>
  <c r="BP369" i="1" s="1"/>
  <c r="BI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BF369" i="1" s="1"/>
  <c r="AL369" i="1"/>
  <c r="AK369" i="1"/>
  <c r="AM369" i="1" s="1"/>
  <c r="AG369" i="1"/>
  <c r="AF369" i="1"/>
  <c r="AE369" i="1"/>
  <c r="AD369" i="1"/>
  <c r="AH369" i="1" s="1"/>
  <c r="Z369" i="1"/>
  <c r="Y369" i="1"/>
  <c r="X369" i="1"/>
  <c r="W369" i="1"/>
  <c r="V369" i="1"/>
  <c r="U369" i="1"/>
  <c r="AA369" i="1" s="1"/>
  <c r="Q369" i="1"/>
  <c r="P369" i="1"/>
  <c r="O369" i="1"/>
  <c r="N369" i="1"/>
  <c r="R369" i="1" s="1"/>
  <c r="M369" i="1"/>
  <c r="L369" i="1"/>
  <c r="H369" i="1"/>
  <c r="G369" i="1"/>
  <c r="F369" i="1"/>
  <c r="I369" i="1" s="1"/>
  <c r="E369" i="1"/>
  <c r="D369" i="1"/>
  <c r="CH368" i="1"/>
  <c r="CF368" i="1"/>
  <c r="CE368" i="1"/>
  <c r="CC368" i="1"/>
  <c r="CD368" i="1" s="1"/>
  <c r="CA368" i="1"/>
  <c r="BZ368" i="1"/>
  <c r="CB368" i="1" s="1"/>
  <c r="BV368" i="1"/>
  <c r="BU368" i="1"/>
  <c r="BT368" i="1"/>
  <c r="BS368" i="1"/>
  <c r="BW368" i="1" s="1"/>
  <c r="BO368" i="1"/>
  <c r="BN368" i="1"/>
  <c r="BM368" i="1"/>
  <c r="BL368" i="1"/>
  <c r="BK368" i="1"/>
  <c r="BJ368" i="1"/>
  <c r="BI368" i="1"/>
  <c r="BP368" i="1" s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BF368" i="1" s="1"/>
  <c r="AM368" i="1"/>
  <c r="AO368" i="1" s="1"/>
  <c r="AL368" i="1"/>
  <c r="AK368" i="1"/>
  <c r="AG368" i="1"/>
  <c r="AF368" i="1"/>
  <c r="AE368" i="1"/>
  <c r="AD368" i="1"/>
  <c r="AH368" i="1" s="1"/>
  <c r="Z368" i="1"/>
  <c r="Y368" i="1"/>
  <c r="X368" i="1"/>
  <c r="W368" i="1"/>
  <c r="AA368" i="1" s="1"/>
  <c r="V368" i="1"/>
  <c r="U368" i="1"/>
  <c r="Q368" i="1"/>
  <c r="P368" i="1"/>
  <c r="O368" i="1"/>
  <c r="N368" i="1"/>
  <c r="M368" i="1"/>
  <c r="R368" i="1" s="1"/>
  <c r="L368" i="1"/>
  <c r="H368" i="1"/>
  <c r="G368" i="1"/>
  <c r="I368" i="1" s="1"/>
  <c r="F368" i="1"/>
  <c r="E368" i="1"/>
  <c r="CG368" i="1" s="1"/>
  <c r="D368" i="1"/>
  <c r="CF367" i="1"/>
  <c r="CD367" i="1"/>
  <c r="CC367" i="1"/>
  <c r="BZ367" i="1"/>
  <c r="CA367" i="1" s="1"/>
  <c r="BV367" i="1"/>
  <c r="BU367" i="1"/>
  <c r="BT367" i="1"/>
  <c r="BS367" i="1"/>
  <c r="BW367" i="1" s="1"/>
  <c r="BO367" i="1"/>
  <c r="BN367" i="1"/>
  <c r="BM367" i="1"/>
  <c r="BL367" i="1"/>
  <c r="BP367" i="1" s="1"/>
  <c r="BK367" i="1"/>
  <c r="BJ367" i="1"/>
  <c r="BI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BF367" i="1" s="1"/>
  <c r="AL367" i="1"/>
  <c r="AM367" i="1" s="1"/>
  <c r="AK367" i="1"/>
  <c r="AG367" i="1"/>
  <c r="AF367" i="1"/>
  <c r="AE367" i="1"/>
  <c r="AD367" i="1"/>
  <c r="AH367" i="1" s="1"/>
  <c r="Z367" i="1"/>
  <c r="Y367" i="1"/>
  <c r="X367" i="1"/>
  <c r="W367" i="1"/>
  <c r="V367" i="1"/>
  <c r="AA367" i="1" s="1"/>
  <c r="U367" i="1"/>
  <c r="Q367" i="1"/>
  <c r="P367" i="1"/>
  <c r="O367" i="1"/>
  <c r="N367" i="1"/>
  <c r="M367" i="1"/>
  <c r="L367" i="1"/>
  <c r="R367" i="1" s="1"/>
  <c r="S367" i="1" s="1"/>
  <c r="H367" i="1"/>
  <c r="G367" i="1"/>
  <c r="F367" i="1"/>
  <c r="E367" i="1"/>
  <c r="D367" i="1"/>
  <c r="CF366" i="1"/>
  <c r="CH366" i="1" s="1"/>
  <c r="CC366" i="1"/>
  <c r="BZ366" i="1"/>
  <c r="BV366" i="1"/>
  <c r="BU366" i="1"/>
  <c r="BT366" i="1"/>
  <c r="BS366" i="1"/>
  <c r="BO366" i="1"/>
  <c r="BN366" i="1"/>
  <c r="BM366" i="1"/>
  <c r="BL366" i="1"/>
  <c r="BK366" i="1"/>
  <c r="BJ366" i="1"/>
  <c r="BI366" i="1"/>
  <c r="BP366" i="1" s="1"/>
  <c r="BR366" i="1" s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M366" i="1"/>
  <c r="AL366" i="1"/>
  <c r="AK366" i="1"/>
  <c r="AG366" i="1"/>
  <c r="AF366" i="1"/>
  <c r="AE366" i="1"/>
  <c r="AD366" i="1"/>
  <c r="Z366" i="1"/>
  <c r="Y366" i="1"/>
  <c r="X366" i="1"/>
  <c r="W366" i="1"/>
  <c r="V366" i="1"/>
  <c r="U366" i="1"/>
  <c r="AA366" i="1" s="1"/>
  <c r="Q366" i="1"/>
  <c r="P366" i="1"/>
  <c r="O366" i="1"/>
  <c r="N366" i="1"/>
  <c r="M366" i="1"/>
  <c r="L366" i="1"/>
  <c r="H366" i="1"/>
  <c r="G366" i="1"/>
  <c r="I366" i="1" s="1"/>
  <c r="F366" i="1"/>
  <c r="E366" i="1"/>
  <c r="CA366" i="1" s="1"/>
  <c r="D366" i="1"/>
  <c r="CB366" i="1" s="1"/>
  <c r="CF365" i="1"/>
  <c r="CD365" i="1"/>
  <c r="CC365" i="1"/>
  <c r="BZ365" i="1"/>
  <c r="CA365" i="1" s="1"/>
  <c r="BV365" i="1"/>
  <c r="BU365" i="1"/>
  <c r="BT365" i="1"/>
  <c r="BS365" i="1"/>
  <c r="BW365" i="1" s="1"/>
  <c r="BO365" i="1"/>
  <c r="BN365" i="1"/>
  <c r="BM365" i="1"/>
  <c r="BL365" i="1"/>
  <c r="BK365" i="1"/>
  <c r="BJ365" i="1"/>
  <c r="BP365" i="1" s="1"/>
  <c r="BI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BF365" i="1" s="1"/>
  <c r="AL365" i="1"/>
  <c r="AK365" i="1"/>
  <c r="AG365" i="1"/>
  <c r="AF365" i="1"/>
  <c r="AE365" i="1"/>
  <c r="AD365" i="1"/>
  <c r="AH365" i="1" s="1"/>
  <c r="Z365" i="1"/>
  <c r="Y365" i="1"/>
  <c r="X365" i="1"/>
  <c r="W365" i="1"/>
  <c r="V365" i="1"/>
  <c r="U365" i="1"/>
  <c r="AA365" i="1" s="1"/>
  <c r="Q365" i="1"/>
  <c r="P365" i="1"/>
  <c r="O365" i="1"/>
  <c r="N365" i="1"/>
  <c r="M365" i="1"/>
  <c r="L365" i="1"/>
  <c r="R365" i="1" s="1"/>
  <c r="H365" i="1"/>
  <c r="G365" i="1"/>
  <c r="F365" i="1"/>
  <c r="E365" i="1"/>
  <c r="D365" i="1"/>
  <c r="CH364" i="1"/>
  <c r="CF364" i="1"/>
  <c r="CF373" i="1" s="1"/>
  <c r="CC364" i="1"/>
  <c r="BZ364" i="1"/>
  <c r="CB364" i="1" s="1"/>
  <c r="BV364" i="1"/>
  <c r="BV373" i="1" s="1"/>
  <c r="BU364" i="1"/>
  <c r="BU373" i="1" s="1"/>
  <c r="BT364" i="1"/>
  <c r="BT373" i="1" s="1"/>
  <c r="BS364" i="1"/>
  <c r="BS373" i="1" s="1"/>
  <c r="BW373" i="1" s="1"/>
  <c r="BO364" i="1"/>
  <c r="BO373" i="1" s="1"/>
  <c r="BN364" i="1"/>
  <c r="BN373" i="1" s="1"/>
  <c r="BM364" i="1"/>
  <c r="BM373" i="1" s="1"/>
  <c r="BL364" i="1"/>
  <c r="BL373" i="1" s="1"/>
  <c r="BK364" i="1"/>
  <c r="BK373" i="1" s="1"/>
  <c r="BJ364" i="1"/>
  <c r="BJ373" i="1" s="1"/>
  <c r="BI364" i="1"/>
  <c r="BE364" i="1"/>
  <c r="BE373" i="1" s="1"/>
  <c r="BD364" i="1"/>
  <c r="BD373" i="1" s="1"/>
  <c r="BC364" i="1"/>
  <c r="BC373" i="1" s="1"/>
  <c r="BB364" i="1"/>
  <c r="BB373" i="1" s="1"/>
  <c r="BA364" i="1"/>
  <c r="BA373" i="1" s="1"/>
  <c r="AZ364" i="1"/>
  <c r="AZ373" i="1" s="1"/>
  <c r="AY364" i="1"/>
  <c r="AY373" i="1" s="1"/>
  <c r="AX364" i="1"/>
  <c r="AX373" i="1" s="1"/>
  <c r="AW364" i="1"/>
  <c r="AW373" i="1" s="1"/>
  <c r="AV364" i="1"/>
  <c r="AV373" i="1" s="1"/>
  <c r="AU364" i="1"/>
  <c r="AU373" i="1" s="1"/>
  <c r="AT364" i="1"/>
  <c r="AT373" i="1" s="1"/>
  <c r="AS364" i="1"/>
  <c r="AS373" i="1" s="1"/>
  <c r="AR364" i="1"/>
  <c r="AR373" i="1" s="1"/>
  <c r="AQ364" i="1"/>
  <c r="AQ373" i="1" s="1"/>
  <c r="AP364" i="1"/>
  <c r="AL364" i="1"/>
  <c r="AL373" i="1" s="1"/>
  <c r="AK364" i="1"/>
  <c r="AK373" i="1" s="1"/>
  <c r="AG364" i="1"/>
  <c r="AG373" i="1" s="1"/>
  <c r="AF364" i="1"/>
  <c r="AF373" i="1" s="1"/>
  <c r="AE364" i="1"/>
  <c r="AE373" i="1" s="1"/>
  <c r="AD364" i="1"/>
  <c r="AH364" i="1" s="1"/>
  <c r="AJ364" i="1" s="1"/>
  <c r="Z364" i="1"/>
  <c r="Z373" i="1" s="1"/>
  <c r="Y364" i="1"/>
  <c r="Y373" i="1" s="1"/>
  <c r="X364" i="1"/>
  <c r="W364" i="1"/>
  <c r="W373" i="1" s="1"/>
  <c r="V364" i="1"/>
  <c r="V373" i="1" s="1"/>
  <c r="U364" i="1"/>
  <c r="U373" i="1" s="1"/>
  <c r="Q364" i="1"/>
  <c r="Q373" i="1" s="1"/>
  <c r="P364" i="1"/>
  <c r="P373" i="1" s="1"/>
  <c r="O364" i="1"/>
  <c r="O373" i="1" s="1"/>
  <c r="N364" i="1"/>
  <c r="M364" i="1"/>
  <c r="L364" i="1"/>
  <c r="H364" i="1"/>
  <c r="H373" i="1" s="1"/>
  <c r="G364" i="1"/>
  <c r="G373" i="1" s="1"/>
  <c r="F364" i="1"/>
  <c r="F373" i="1" s="1"/>
  <c r="E364" i="1"/>
  <c r="E373" i="1" s="1"/>
  <c r="D364" i="1"/>
  <c r="D373" i="1" s="1"/>
  <c r="CF363" i="1"/>
  <c r="CF362" i="1"/>
  <c r="CH360" i="1"/>
  <c r="CF360" i="1"/>
  <c r="CC360" i="1"/>
  <c r="BZ360" i="1"/>
  <c r="CB360" i="1" s="1"/>
  <c r="BV360" i="1"/>
  <c r="BU360" i="1"/>
  <c r="BT360" i="1"/>
  <c r="BS360" i="1"/>
  <c r="BW360" i="1" s="1"/>
  <c r="BO360" i="1"/>
  <c r="BN360" i="1"/>
  <c r="BM360" i="1"/>
  <c r="BL360" i="1"/>
  <c r="BK360" i="1"/>
  <c r="BJ360" i="1"/>
  <c r="BI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BF360" i="1" s="1"/>
  <c r="AL360" i="1"/>
  <c r="AK360" i="1"/>
  <c r="AM360" i="1" s="1"/>
  <c r="AG360" i="1"/>
  <c r="AF360" i="1"/>
  <c r="AE360" i="1"/>
  <c r="AD360" i="1"/>
  <c r="AH360" i="1" s="1"/>
  <c r="Z360" i="1"/>
  <c r="Y360" i="1"/>
  <c r="X360" i="1"/>
  <c r="W360" i="1"/>
  <c r="V360" i="1"/>
  <c r="U360" i="1"/>
  <c r="AA360" i="1" s="1"/>
  <c r="Q360" i="1"/>
  <c r="P360" i="1"/>
  <c r="O360" i="1"/>
  <c r="N360" i="1"/>
  <c r="M360" i="1"/>
  <c r="R360" i="1" s="1"/>
  <c r="L360" i="1"/>
  <c r="I360" i="1"/>
  <c r="K360" i="1" s="1"/>
  <c r="H360" i="1"/>
  <c r="G360" i="1"/>
  <c r="F360" i="1"/>
  <c r="E360" i="1"/>
  <c r="CG360" i="1" s="1"/>
  <c r="D360" i="1"/>
  <c r="CH359" i="1"/>
  <c r="CF359" i="1"/>
  <c r="CE359" i="1"/>
  <c r="CC359" i="1"/>
  <c r="BZ359" i="1"/>
  <c r="BV359" i="1"/>
  <c r="BU359" i="1"/>
  <c r="BT359" i="1"/>
  <c r="BS359" i="1"/>
  <c r="BW359" i="1" s="1"/>
  <c r="BO359" i="1"/>
  <c r="BN359" i="1"/>
  <c r="BM359" i="1"/>
  <c r="BL359" i="1"/>
  <c r="BK359" i="1"/>
  <c r="BJ359" i="1"/>
  <c r="BP359" i="1" s="1"/>
  <c r="BI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BF359" i="1" s="1"/>
  <c r="AL359" i="1"/>
  <c r="AK359" i="1"/>
  <c r="AM359" i="1" s="1"/>
  <c r="AG359" i="1"/>
  <c r="AF359" i="1"/>
  <c r="AE359" i="1"/>
  <c r="AD359" i="1"/>
  <c r="AH359" i="1" s="1"/>
  <c r="Z359" i="1"/>
  <c r="Y359" i="1"/>
  <c r="X359" i="1"/>
  <c r="W359" i="1"/>
  <c r="V359" i="1"/>
  <c r="U359" i="1"/>
  <c r="AA359" i="1" s="1"/>
  <c r="Q359" i="1"/>
  <c r="P359" i="1"/>
  <c r="O359" i="1"/>
  <c r="N359" i="1"/>
  <c r="M359" i="1"/>
  <c r="R359" i="1" s="1"/>
  <c r="L359" i="1"/>
  <c r="I359" i="1"/>
  <c r="K359" i="1" s="1"/>
  <c r="H359" i="1"/>
  <c r="G359" i="1"/>
  <c r="F359" i="1"/>
  <c r="E359" i="1"/>
  <c r="CA359" i="1" s="1"/>
  <c r="D359" i="1"/>
  <c r="CF358" i="1"/>
  <c r="CG358" i="1" s="1"/>
  <c r="CD358" i="1"/>
  <c r="CC358" i="1"/>
  <c r="CE358" i="1" s="1"/>
  <c r="BZ358" i="1"/>
  <c r="CB358" i="1" s="1"/>
  <c r="BV358" i="1"/>
  <c r="BU358" i="1"/>
  <c r="BT358" i="1"/>
  <c r="BS358" i="1"/>
  <c r="BW358" i="1" s="1"/>
  <c r="BO358" i="1"/>
  <c r="BN358" i="1"/>
  <c r="BM358" i="1"/>
  <c r="BL358" i="1"/>
  <c r="BK358" i="1"/>
  <c r="BJ358" i="1"/>
  <c r="BP358" i="1" s="1"/>
  <c r="BI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BF358" i="1" s="1"/>
  <c r="AL358" i="1"/>
  <c r="AK358" i="1"/>
  <c r="AM358" i="1" s="1"/>
  <c r="AG358" i="1"/>
  <c r="AF358" i="1"/>
  <c r="AE358" i="1"/>
  <c r="AD358" i="1"/>
  <c r="AH358" i="1" s="1"/>
  <c r="Z358" i="1"/>
  <c r="Y358" i="1"/>
  <c r="X358" i="1"/>
  <c r="W358" i="1"/>
  <c r="V358" i="1"/>
  <c r="U358" i="1"/>
  <c r="AA358" i="1" s="1"/>
  <c r="Q358" i="1"/>
  <c r="P358" i="1"/>
  <c r="O358" i="1"/>
  <c r="N358" i="1"/>
  <c r="R358" i="1" s="1"/>
  <c r="M358" i="1"/>
  <c r="L358" i="1"/>
  <c r="H358" i="1"/>
  <c r="G358" i="1"/>
  <c r="F358" i="1"/>
  <c r="I358" i="1" s="1"/>
  <c r="E358" i="1"/>
  <c r="D358" i="1"/>
  <c r="CH358" i="1" s="1"/>
  <c r="CF357" i="1"/>
  <c r="CE357" i="1"/>
  <c r="CC357" i="1"/>
  <c r="CD357" i="1" s="1"/>
  <c r="BZ357" i="1"/>
  <c r="CB357" i="1" s="1"/>
  <c r="BV357" i="1"/>
  <c r="BU357" i="1"/>
  <c r="BT357" i="1"/>
  <c r="BS357" i="1"/>
  <c r="BW357" i="1" s="1"/>
  <c r="BO357" i="1"/>
  <c r="BN357" i="1"/>
  <c r="BM357" i="1"/>
  <c r="BL357" i="1"/>
  <c r="BK357" i="1"/>
  <c r="BJ357" i="1"/>
  <c r="BI357" i="1"/>
  <c r="BP357" i="1" s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BF357" i="1" s="1"/>
  <c r="AM357" i="1"/>
  <c r="AO357" i="1" s="1"/>
  <c r="AL357" i="1"/>
  <c r="AK357" i="1"/>
  <c r="AG357" i="1"/>
  <c r="AF357" i="1"/>
  <c r="AE357" i="1"/>
  <c r="AD357" i="1"/>
  <c r="AH357" i="1" s="1"/>
  <c r="Z357" i="1"/>
  <c r="Y357" i="1"/>
  <c r="X357" i="1"/>
  <c r="W357" i="1"/>
  <c r="AA357" i="1" s="1"/>
  <c r="V357" i="1"/>
  <c r="U357" i="1"/>
  <c r="Q357" i="1"/>
  <c r="P357" i="1"/>
  <c r="O357" i="1"/>
  <c r="N357" i="1"/>
  <c r="M357" i="1"/>
  <c r="R357" i="1" s="1"/>
  <c r="L357" i="1"/>
  <c r="H357" i="1"/>
  <c r="G357" i="1"/>
  <c r="I357" i="1" s="1"/>
  <c r="F357" i="1"/>
  <c r="E357" i="1"/>
  <c r="CA357" i="1" s="1"/>
  <c r="D357" i="1"/>
  <c r="CH357" i="1" s="1"/>
  <c r="CF356" i="1"/>
  <c r="CD356" i="1"/>
  <c r="CC356" i="1"/>
  <c r="BZ356" i="1"/>
  <c r="CA356" i="1" s="1"/>
  <c r="BV356" i="1"/>
  <c r="BU356" i="1"/>
  <c r="BT356" i="1"/>
  <c r="BS356" i="1"/>
  <c r="BW356" i="1" s="1"/>
  <c r="BO356" i="1"/>
  <c r="BN356" i="1"/>
  <c r="BM356" i="1"/>
  <c r="BL356" i="1"/>
  <c r="BP356" i="1" s="1"/>
  <c r="BK356" i="1"/>
  <c r="BJ356" i="1"/>
  <c r="BI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BF356" i="1" s="1"/>
  <c r="AL356" i="1"/>
  <c r="AM356" i="1" s="1"/>
  <c r="AK356" i="1"/>
  <c r="AG356" i="1"/>
  <c r="AF356" i="1"/>
  <c r="AE356" i="1"/>
  <c r="AD356" i="1"/>
  <c r="AH356" i="1" s="1"/>
  <c r="Z356" i="1"/>
  <c r="Y356" i="1"/>
  <c r="X356" i="1"/>
  <c r="W356" i="1"/>
  <c r="V356" i="1"/>
  <c r="AA356" i="1" s="1"/>
  <c r="U356" i="1"/>
  <c r="Q356" i="1"/>
  <c r="P356" i="1"/>
  <c r="O356" i="1"/>
  <c r="N356" i="1"/>
  <c r="M356" i="1"/>
  <c r="L356" i="1"/>
  <c r="R356" i="1" s="1"/>
  <c r="H356" i="1"/>
  <c r="G356" i="1"/>
  <c r="F356" i="1"/>
  <c r="I356" i="1" s="1"/>
  <c r="E356" i="1"/>
  <c r="D356" i="1"/>
  <c r="CB356" i="1" s="1"/>
  <c r="CF355" i="1"/>
  <c r="CH355" i="1" s="1"/>
  <c r="CC355" i="1"/>
  <c r="BZ355" i="1"/>
  <c r="CB355" i="1" s="1"/>
  <c r="BV355" i="1"/>
  <c r="BU355" i="1"/>
  <c r="BT355" i="1"/>
  <c r="BS355" i="1"/>
  <c r="BW355" i="1" s="1"/>
  <c r="BO355" i="1"/>
  <c r="BN355" i="1"/>
  <c r="BM355" i="1"/>
  <c r="BL355" i="1"/>
  <c r="BK355" i="1"/>
  <c r="BJ355" i="1"/>
  <c r="BI355" i="1"/>
  <c r="BP355" i="1" s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BF355" i="1" s="1"/>
  <c r="AL355" i="1"/>
  <c r="AK355" i="1"/>
  <c r="AM355" i="1" s="1"/>
  <c r="AG355" i="1"/>
  <c r="AF355" i="1"/>
  <c r="AE355" i="1"/>
  <c r="AD355" i="1"/>
  <c r="AH355" i="1" s="1"/>
  <c r="Z355" i="1"/>
  <c r="Y355" i="1"/>
  <c r="X355" i="1"/>
  <c r="W355" i="1"/>
  <c r="V355" i="1"/>
  <c r="U355" i="1"/>
  <c r="AA355" i="1" s="1"/>
  <c r="Q355" i="1"/>
  <c r="P355" i="1"/>
  <c r="O355" i="1"/>
  <c r="N355" i="1"/>
  <c r="M355" i="1"/>
  <c r="R355" i="1" s="1"/>
  <c r="L355" i="1"/>
  <c r="I355" i="1"/>
  <c r="K355" i="1" s="1"/>
  <c r="H355" i="1"/>
  <c r="G355" i="1"/>
  <c r="F355" i="1"/>
  <c r="E355" i="1"/>
  <c r="CG355" i="1" s="1"/>
  <c r="D355" i="1"/>
  <c r="CF354" i="1"/>
  <c r="CG354" i="1" s="1"/>
  <c r="CD354" i="1"/>
  <c r="CC354" i="1"/>
  <c r="CE354" i="1" s="1"/>
  <c r="BZ354" i="1"/>
  <c r="CB354" i="1" s="1"/>
  <c r="BV354" i="1"/>
  <c r="BU354" i="1"/>
  <c r="BT354" i="1"/>
  <c r="BS354" i="1"/>
  <c r="BW354" i="1" s="1"/>
  <c r="BO354" i="1"/>
  <c r="BN354" i="1"/>
  <c r="BM354" i="1"/>
  <c r="BL354" i="1"/>
  <c r="BK354" i="1"/>
  <c r="BJ354" i="1"/>
  <c r="BP354" i="1" s="1"/>
  <c r="BI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BF354" i="1" s="1"/>
  <c r="AL354" i="1"/>
  <c r="AK354" i="1"/>
  <c r="AM354" i="1" s="1"/>
  <c r="AG354" i="1"/>
  <c r="AF354" i="1"/>
  <c r="AE354" i="1"/>
  <c r="AD354" i="1"/>
  <c r="AH354" i="1" s="1"/>
  <c r="Z354" i="1"/>
  <c r="Y354" i="1"/>
  <c r="X354" i="1"/>
  <c r="W354" i="1"/>
  <c r="V354" i="1"/>
  <c r="U354" i="1"/>
  <c r="AA354" i="1" s="1"/>
  <c r="Q354" i="1"/>
  <c r="P354" i="1"/>
  <c r="O354" i="1"/>
  <c r="N354" i="1"/>
  <c r="R354" i="1" s="1"/>
  <c r="M354" i="1"/>
  <c r="L354" i="1"/>
  <c r="H354" i="1"/>
  <c r="G354" i="1"/>
  <c r="F354" i="1"/>
  <c r="I354" i="1" s="1"/>
  <c r="E354" i="1"/>
  <c r="D354" i="1"/>
  <c r="CH354" i="1" s="1"/>
  <c r="CF353" i="1"/>
  <c r="CE353" i="1"/>
  <c r="CC353" i="1"/>
  <c r="CD353" i="1" s="1"/>
  <c r="CA353" i="1"/>
  <c r="BZ353" i="1"/>
  <c r="CB353" i="1" s="1"/>
  <c r="BV353" i="1"/>
  <c r="BU353" i="1"/>
  <c r="BT353" i="1"/>
  <c r="BS353" i="1"/>
  <c r="BW353" i="1" s="1"/>
  <c r="BO353" i="1"/>
  <c r="BN353" i="1"/>
  <c r="BM353" i="1"/>
  <c r="BL353" i="1"/>
  <c r="BK353" i="1"/>
  <c r="BJ353" i="1"/>
  <c r="BI353" i="1"/>
  <c r="BP353" i="1" s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BF353" i="1" s="1"/>
  <c r="AM353" i="1"/>
  <c r="AO353" i="1" s="1"/>
  <c r="AL353" i="1"/>
  <c r="AK353" i="1"/>
  <c r="AG353" i="1"/>
  <c r="AF353" i="1"/>
  <c r="AE353" i="1"/>
  <c r="AD353" i="1"/>
  <c r="AH353" i="1" s="1"/>
  <c r="Z353" i="1"/>
  <c r="Y353" i="1"/>
  <c r="X353" i="1"/>
  <c r="W353" i="1"/>
  <c r="AA353" i="1" s="1"/>
  <c r="V353" i="1"/>
  <c r="U353" i="1"/>
  <c r="Q353" i="1"/>
  <c r="P353" i="1"/>
  <c r="O353" i="1"/>
  <c r="N353" i="1"/>
  <c r="M353" i="1"/>
  <c r="R353" i="1" s="1"/>
  <c r="L353" i="1"/>
  <c r="H353" i="1"/>
  <c r="G353" i="1"/>
  <c r="I353" i="1" s="1"/>
  <c r="F353" i="1"/>
  <c r="E353" i="1"/>
  <c r="CG353" i="1" s="1"/>
  <c r="D353" i="1"/>
  <c r="CH353" i="1" s="1"/>
  <c r="CF352" i="1"/>
  <c r="CD352" i="1"/>
  <c r="CC352" i="1"/>
  <c r="BZ352" i="1"/>
  <c r="CA352" i="1" s="1"/>
  <c r="BV352" i="1"/>
  <c r="BU352" i="1"/>
  <c r="BT352" i="1"/>
  <c r="BS352" i="1"/>
  <c r="BW352" i="1" s="1"/>
  <c r="BO352" i="1"/>
  <c r="BN352" i="1"/>
  <c r="BM352" i="1"/>
  <c r="BL352" i="1"/>
  <c r="BP352" i="1" s="1"/>
  <c r="BK352" i="1"/>
  <c r="BJ352" i="1"/>
  <c r="BI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BF352" i="1" s="1"/>
  <c r="AL352" i="1"/>
  <c r="AM352" i="1" s="1"/>
  <c r="AK352" i="1"/>
  <c r="AG352" i="1"/>
  <c r="AF352" i="1"/>
  <c r="AE352" i="1"/>
  <c r="AD352" i="1"/>
  <c r="AH352" i="1" s="1"/>
  <c r="Z352" i="1"/>
  <c r="Y352" i="1"/>
  <c r="X352" i="1"/>
  <c r="W352" i="1"/>
  <c r="V352" i="1"/>
  <c r="AA352" i="1" s="1"/>
  <c r="U352" i="1"/>
  <c r="Q352" i="1"/>
  <c r="P352" i="1"/>
  <c r="O352" i="1"/>
  <c r="N352" i="1"/>
  <c r="M352" i="1"/>
  <c r="L352" i="1"/>
  <c r="R352" i="1" s="1"/>
  <c r="H352" i="1"/>
  <c r="G352" i="1"/>
  <c r="F352" i="1"/>
  <c r="I352" i="1" s="1"/>
  <c r="E352" i="1"/>
  <c r="D352" i="1"/>
  <c r="CB352" i="1" s="1"/>
  <c r="CF351" i="1"/>
  <c r="CH351" i="1" s="1"/>
  <c r="CC351" i="1"/>
  <c r="BZ351" i="1"/>
  <c r="BV351" i="1"/>
  <c r="BU351" i="1"/>
  <c r="BT351" i="1"/>
  <c r="BS351" i="1"/>
  <c r="BW351" i="1" s="1"/>
  <c r="BO351" i="1"/>
  <c r="BN351" i="1"/>
  <c r="BM351" i="1"/>
  <c r="BL351" i="1"/>
  <c r="BK351" i="1"/>
  <c r="BJ351" i="1"/>
  <c r="BI351" i="1"/>
  <c r="BP351" i="1" s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L351" i="1"/>
  <c r="AK351" i="1"/>
  <c r="AM351" i="1" s="1"/>
  <c r="AN351" i="1" s="1"/>
  <c r="AG351" i="1"/>
  <c r="AF351" i="1"/>
  <c r="AE351" i="1"/>
  <c r="AD351" i="1"/>
  <c r="AH351" i="1" s="1"/>
  <c r="Z351" i="1"/>
  <c r="Y351" i="1"/>
  <c r="X351" i="1"/>
  <c r="W351" i="1"/>
  <c r="V351" i="1"/>
  <c r="U351" i="1"/>
  <c r="AA351" i="1" s="1"/>
  <c r="AB351" i="1" s="1"/>
  <c r="Q351" i="1"/>
  <c r="P351" i="1"/>
  <c r="O351" i="1"/>
  <c r="N351" i="1"/>
  <c r="M351" i="1"/>
  <c r="R351" i="1" s="1"/>
  <c r="L351" i="1"/>
  <c r="I351" i="1"/>
  <c r="H351" i="1"/>
  <c r="G351" i="1"/>
  <c r="F351" i="1"/>
  <c r="E351" i="1"/>
  <c r="D351" i="1"/>
  <c r="CB351" i="1" s="1"/>
  <c r="CH350" i="1"/>
  <c r="CF350" i="1"/>
  <c r="CG350" i="1" s="1"/>
  <c r="CD350" i="1"/>
  <c r="CC350" i="1"/>
  <c r="CE350" i="1" s="1"/>
  <c r="BZ350" i="1"/>
  <c r="BV350" i="1"/>
  <c r="BU350" i="1"/>
  <c r="BT350" i="1"/>
  <c r="BS350" i="1"/>
  <c r="BW350" i="1" s="1"/>
  <c r="BO350" i="1"/>
  <c r="BN350" i="1"/>
  <c r="BM350" i="1"/>
  <c r="BL350" i="1"/>
  <c r="BK350" i="1"/>
  <c r="BJ350" i="1"/>
  <c r="BP350" i="1" s="1"/>
  <c r="BQ350" i="1" s="1"/>
  <c r="BI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BF350" i="1" s="1"/>
  <c r="AL350" i="1"/>
  <c r="AK350" i="1"/>
  <c r="AM350" i="1" s="1"/>
  <c r="AG350" i="1"/>
  <c r="AF350" i="1"/>
  <c r="AE350" i="1"/>
  <c r="AD350" i="1"/>
  <c r="AH350" i="1" s="1"/>
  <c r="Z350" i="1"/>
  <c r="Y350" i="1"/>
  <c r="X350" i="1"/>
  <c r="W350" i="1"/>
  <c r="V350" i="1"/>
  <c r="U350" i="1"/>
  <c r="Q350" i="1"/>
  <c r="P350" i="1"/>
  <c r="O350" i="1"/>
  <c r="N350" i="1"/>
  <c r="R350" i="1" s="1"/>
  <c r="M350" i="1"/>
  <c r="L350" i="1"/>
  <c r="H350" i="1"/>
  <c r="G350" i="1"/>
  <c r="F350" i="1"/>
  <c r="I350" i="1" s="1"/>
  <c r="K350" i="1" s="1"/>
  <c r="E350" i="1"/>
  <c r="D350" i="1"/>
  <c r="CF349" i="1"/>
  <c r="CF361" i="1" s="1"/>
  <c r="CE349" i="1"/>
  <c r="CC349" i="1"/>
  <c r="CC361" i="1" s="1"/>
  <c r="CA349" i="1"/>
  <c r="BZ349" i="1"/>
  <c r="BV349" i="1"/>
  <c r="BV361" i="1" s="1"/>
  <c r="BU349" i="1"/>
  <c r="BU361" i="1" s="1"/>
  <c r="BT349" i="1"/>
  <c r="BT361" i="1" s="1"/>
  <c r="BS349" i="1"/>
  <c r="BS361" i="1" s="1"/>
  <c r="BO349" i="1"/>
  <c r="BO361" i="1" s="1"/>
  <c r="BN349" i="1"/>
  <c r="BM349" i="1"/>
  <c r="BM361" i="1" s="1"/>
  <c r="BL349" i="1"/>
  <c r="BL361" i="1" s="1"/>
  <c r="BK349" i="1"/>
  <c r="BK361" i="1" s="1"/>
  <c r="BJ349" i="1"/>
  <c r="BI349" i="1"/>
  <c r="BE349" i="1"/>
  <c r="BE361" i="1" s="1"/>
  <c r="BD349" i="1"/>
  <c r="BD361" i="1" s="1"/>
  <c r="BC349" i="1"/>
  <c r="BC361" i="1" s="1"/>
  <c r="BB349" i="1"/>
  <c r="BB361" i="1" s="1"/>
  <c r="BA349" i="1"/>
  <c r="BA361" i="1" s="1"/>
  <c r="AZ349" i="1"/>
  <c r="AZ361" i="1" s="1"/>
  <c r="AY349" i="1"/>
  <c r="AY361" i="1" s="1"/>
  <c r="AX349" i="1"/>
  <c r="AX361" i="1" s="1"/>
  <c r="AW349" i="1"/>
  <c r="AW361" i="1" s="1"/>
  <c r="AV349" i="1"/>
  <c r="AV361" i="1" s="1"/>
  <c r="AU349" i="1"/>
  <c r="AU361" i="1" s="1"/>
  <c r="AT349" i="1"/>
  <c r="AT361" i="1" s="1"/>
  <c r="AS349" i="1"/>
  <c r="AS361" i="1" s="1"/>
  <c r="AR349" i="1"/>
  <c r="AR361" i="1" s="1"/>
  <c r="AQ349" i="1"/>
  <c r="AQ361" i="1" s="1"/>
  <c r="AP349" i="1"/>
  <c r="AP361" i="1" s="1"/>
  <c r="BF361" i="1" s="1"/>
  <c r="AL349" i="1"/>
  <c r="AL361" i="1" s="1"/>
  <c r="AK349" i="1"/>
  <c r="AK361" i="1" s="1"/>
  <c r="AM361" i="1" s="1"/>
  <c r="AG349" i="1"/>
  <c r="AG361" i="1" s="1"/>
  <c r="AF349" i="1"/>
  <c r="AF361" i="1" s="1"/>
  <c r="AE349" i="1"/>
  <c r="AE361" i="1" s="1"/>
  <c r="AD349" i="1"/>
  <c r="Z349" i="1"/>
  <c r="Z361" i="1" s="1"/>
  <c r="Y349" i="1"/>
  <c r="X349" i="1"/>
  <c r="X361" i="1" s="1"/>
  <c r="W349" i="1"/>
  <c r="W361" i="1" s="1"/>
  <c r="V349" i="1"/>
  <c r="V361" i="1" s="1"/>
  <c r="U349" i="1"/>
  <c r="AA349" i="1" s="1"/>
  <c r="Q349" i="1"/>
  <c r="Q361" i="1" s="1"/>
  <c r="P349" i="1"/>
  <c r="P361" i="1" s="1"/>
  <c r="O349" i="1"/>
  <c r="O361" i="1" s="1"/>
  <c r="N349" i="1"/>
  <c r="M349" i="1"/>
  <c r="L349" i="1"/>
  <c r="L361" i="1" s="1"/>
  <c r="H349" i="1"/>
  <c r="H361" i="1" s="1"/>
  <c r="G349" i="1"/>
  <c r="G361" i="1" s="1"/>
  <c r="F349" i="1"/>
  <c r="F361" i="1" s="1"/>
  <c r="E349" i="1"/>
  <c r="D349" i="1"/>
  <c r="CH349" i="1" s="1"/>
  <c r="CF348" i="1"/>
  <c r="CF347" i="1"/>
  <c r="CF345" i="1"/>
  <c r="CE345" i="1"/>
  <c r="CC345" i="1"/>
  <c r="BZ345" i="1"/>
  <c r="CB345" i="1" s="1"/>
  <c r="BV345" i="1"/>
  <c r="BU345" i="1"/>
  <c r="BT345" i="1"/>
  <c r="BS345" i="1"/>
  <c r="BW345" i="1" s="1"/>
  <c r="BO345" i="1"/>
  <c r="BN345" i="1"/>
  <c r="BM345" i="1"/>
  <c r="BL345" i="1"/>
  <c r="BK345" i="1"/>
  <c r="BJ345" i="1"/>
  <c r="BI345" i="1"/>
  <c r="BP345" i="1" s="1"/>
  <c r="BR345" i="1" s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M345" i="1"/>
  <c r="AL345" i="1"/>
  <c r="AK345" i="1"/>
  <c r="AG345" i="1"/>
  <c r="AF345" i="1"/>
  <c r="AE345" i="1"/>
  <c r="AD345" i="1"/>
  <c r="Z345" i="1"/>
  <c r="Y345" i="1"/>
  <c r="X345" i="1"/>
  <c r="W345" i="1"/>
  <c r="AA345" i="1" s="1"/>
  <c r="V345" i="1"/>
  <c r="U345" i="1"/>
  <c r="Q345" i="1"/>
  <c r="P345" i="1"/>
  <c r="O345" i="1"/>
  <c r="N345" i="1"/>
  <c r="M345" i="1"/>
  <c r="R345" i="1" s="1"/>
  <c r="T345" i="1" s="1"/>
  <c r="L345" i="1"/>
  <c r="I345" i="1"/>
  <c r="H345" i="1"/>
  <c r="G345" i="1"/>
  <c r="F345" i="1"/>
  <c r="E345" i="1"/>
  <c r="CG345" i="1" s="1"/>
  <c r="D345" i="1"/>
  <c r="CH345" i="1" s="1"/>
  <c r="CF344" i="1"/>
  <c r="CD344" i="1"/>
  <c r="CC344" i="1"/>
  <c r="BZ344" i="1"/>
  <c r="CA344" i="1" s="1"/>
  <c r="BV344" i="1"/>
  <c r="BU344" i="1"/>
  <c r="BT344" i="1"/>
  <c r="BS344" i="1"/>
  <c r="BO344" i="1"/>
  <c r="BN344" i="1"/>
  <c r="BM344" i="1"/>
  <c r="BL344" i="1"/>
  <c r="BK344" i="1"/>
  <c r="BJ344" i="1"/>
  <c r="BP344" i="1" s="1"/>
  <c r="BI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BF344" i="1" s="1"/>
  <c r="AN344" i="1"/>
  <c r="AL344" i="1"/>
  <c r="AM344" i="1" s="1"/>
  <c r="AK344" i="1"/>
  <c r="AG344" i="1"/>
  <c r="AF344" i="1"/>
  <c r="AE344" i="1"/>
  <c r="AD344" i="1"/>
  <c r="AH344" i="1" s="1"/>
  <c r="Z344" i="1"/>
  <c r="Y344" i="1"/>
  <c r="X344" i="1"/>
  <c r="W344" i="1"/>
  <c r="V344" i="1"/>
  <c r="U344" i="1"/>
  <c r="Q344" i="1"/>
  <c r="P344" i="1"/>
  <c r="O344" i="1"/>
  <c r="N344" i="1"/>
  <c r="M344" i="1"/>
  <c r="L344" i="1"/>
  <c r="R344" i="1" s="1"/>
  <c r="H344" i="1"/>
  <c r="G344" i="1"/>
  <c r="F344" i="1"/>
  <c r="E344" i="1"/>
  <c r="D344" i="1"/>
  <c r="CE344" i="1" s="1"/>
  <c r="CF343" i="1"/>
  <c r="CC343" i="1"/>
  <c r="CD343" i="1" s="1"/>
  <c r="BZ343" i="1"/>
  <c r="BV343" i="1"/>
  <c r="BU343" i="1"/>
  <c r="BT343" i="1"/>
  <c r="BS343" i="1"/>
  <c r="BW343" i="1" s="1"/>
  <c r="BO343" i="1"/>
  <c r="BN343" i="1"/>
  <c r="BM343" i="1"/>
  <c r="BL343" i="1"/>
  <c r="BP343" i="1" s="1"/>
  <c r="BK343" i="1"/>
  <c r="BJ343" i="1"/>
  <c r="BI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BF343" i="1" s="1"/>
  <c r="AN343" i="1"/>
  <c r="AM343" i="1"/>
  <c r="AO343" i="1" s="1"/>
  <c r="AL343" i="1"/>
  <c r="AK343" i="1"/>
  <c r="AG343" i="1"/>
  <c r="AF343" i="1"/>
  <c r="AE343" i="1"/>
  <c r="AD343" i="1"/>
  <c r="AH343" i="1" s="1"/>
  <c r="Z343" i="1"/>
  <c r="Y343" i="1"/>
  <c r="X343" i="1"/>
  <c r="W343" i="1"/>
  <c r="AA343" i="1" s="1"/>
  <c r="V343" i="1"/>
  <c r="U343" i="1"/>
  <c r="Q343" i="1"/>
  <c r="P343" i="1"/>
  <c r="O343" i="1"/>
  <c r="N343" i="1"/>
  <c r="M343" i="1"/>
  <c r="L343" i="1"/>
  <c r="R343" i="1" s="1"/>
  <c r="H343" i="1"/>
  <c r="G343" i="1"/>
  <c r="I343" i="1" s="1"/>
  <c r="F343" i="1"/>
  <c r="E343" i="1"/>
  <c r="CA343" i="1" s="1"/>
  <c r="D343" i="1"/>
  <c r="CE343" i="1" s="1"/>
  <c r="CF342" i="1"/>
  <c r="CC342" i="1"/>
  <c r="CE342" i="1" s="1"/>
  <c r="BZ342" i="1"/>
  <c r="CA342" i="1" s="1"/>
  <c r="BV342" i="1"/>
  <c r="BU342" i="1"/>
  <c r="BT342" i="1"/>
  <c r="BS342" i="1"/>
  <c r="BW342" i="1" s="1"/>
  <c r="BO342" i="1"/>
  <c r="BN342" i="1"/>
  <c r="BM342" i="1"/>
  <c r="BL342" i="1"/>
  <c r="BK342" i="1"/>
  <c r="BJ342" i="1"/>
  <c r="BI342" i="1"/>
  <c r="BP342" i="1" s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BF342" i="1" s="1"/>
  <c r="AL342" i="1"/>
  <c r="AK342" i="1"/>
  <c r="AM342" i="1" s="1"/>
  <c r="AG342" i="1"/>
  <c r="AF342" i="1"/>
  <c r="AE342" i="1"/>
  <c r="AD342" i="1"/>
  <c r="AH342" i="1" s="1"/>
  <c r="Z342" i="1"/>
  <c r="Y342" i="1"/>
  <c r="X342" i="1"/>
  <c r="W342" i="1"/>
  <c r="V342" i="1"/>
  <c r="U342" i="1"/>
  <c r="AA342" i="1" s="1"/>
  <c r="Q342" i="1"/>
  <c r="P342" i="1"/>
  <c r="O342" i="1"/>
  <c r="N342" i="1"/>
  <c r="M342" i="1"/>
  <c r="L342" i="1"/>
  <c r="R342" i="1" s="1"/>
  <c r="I342" i="1"/>
  <c r="K342" i="1" s="1"/>
  <c r="H342" i="1"/>
  <c r="G342" i="1"/>
  <c r="F342" i="1"/>
  <c r="E342" i="1"/>
  <c r="CG342" i="1" s="1"/>
  <c r="D342" i="1"/>
  <c r="CB342" i="1" s="1"/>
  <c r="CH341" i="1"/>
  <c r="CF341" i="1"/>
  <c r="CD341" i="1"/>
  <c r="CC341" i="1"/>
  <c r="BZ341" i="1"/>
  <c r="CB341" i="1" s="1"/>
  <c r="BV341" i="1"/>
  <c r="BU341" i="1"/>
  <c r="BT341" i="1"/>
  <c r="BS341" i="1"/>
  <c r="BW341" i="1" s="1"/>
  <c r="BO341" i="1"/>
  <c r="BN341" i="1"/>
  <c r="BM341" i="1"/>
  <c r="BL341" i="1"/>
  <c r="BK341" i="1"/>
  <c r="BJ341" i="1"/>
  <c r="BI341" i="1"/>
  <c r="BP341" i="1" s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BF341" i="1" s="1"/>
  <c r="AL341" i="1"/>
  <c r="AK341" i="1"/>
  <c r="AM341" i="1" s="1"/>
  <c r="AG341" i="1"/>
  <c r="AF341" i="1"/>
  <c r="AE341" i="1"/>
  <c r="AD341" i="1"/>
  <c r="AH341" i="1" s="1"/>
  <c r="Z341" i="1"/>
  <c r="Y341" i="1"/>
  <c r="X341" i="1"/>
  <c r="W341" i="1"/>
  <c r="V341" i="1"/>
  <c r="U341" i="1"/>
  <c r="AA341" i="1" s="1"/>
  <c r="Q341" i="1"/>
  <c r="P341" i="1"/>
  <c r="O341" i="1"/>
  <c r="N341" i="1"/>
  <c r="R341" i="1" s="1"/>
  <c r="M341" i="1"/>
  <c r="L341" i="1"/>
  <c r="H341" i="1"/>
  <c r="G341" i="1"/>
  <c r="F341" i="1"/>
  <c r="I341" i="1" s="1"/>
  <c r="E341" i="1"/>
  <c r="CG341" i="1" s="1"/>
  <c r="D341" i="1"/>
  <c r="CH340" i="1"/>
  <c r="CF340" i="1"/>
  <c r="CG340" i="1" s="1"/>
  <c r="CE340" i="1"/>
  <c r="CD340" i="1"/>
  <c r="CC340" i="1"/>
  <c r="CA340" i="1"/>
  <c r="BZ340" i="1"/>
  <c r="CB340" i="1" s="1"/>
  <c r="BV340" i="1"/>
  <c r="BU340" i="1"/>
  <c r="BT340" i="1"/>
  <c r="BS340" i="1"/>
  <c r="BW340" i="1" s="1"/>
  <c r="BO340" i="1"/>
  <c r="BN340" i="1"/>
  <c r="BM340" i="1"/>
  <c r="BL340" i="1"/>
  <c r="BK340" i="1"/>
  <c r="BJ340" i="1"/>
  <c r="BP340" i="1" s="1"/>
  <c r="BI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BF340" i="1" s="1"/>
  <c r="AM340" i="1"/>
  <c r="AO340" i="1" s="1"/>
  <c r="AL340" i="1"/>
  <c r="AK340" i="1"/>
  <c r="AG340" i="1"/>
  <c r="AF340" i="1"/>
  <c r="AE340" i="1"/>
  <c r="AD340" i="1"/>
  <c r="AH340" i="1" s="1"/>
  <c r="Z340" i="1"/>
  <c r="Y340" i="1"/>
  <c r="X340" i="1"/>
  <c r="W340" i="1"/>
  <c r="AA340" i="1" s="1"/>
  <c r="V340" i="1"/>
  <c r="U340" i="1"/>
  <c r="Q340" i="1"/>
  <c r="P340" i="1"/>
  <c r="O340" i="1"/>
  <c r="N340" i="1"/>
  <c r="R340" i="1" s="1"/>
  <c r="M340" i="1"/>
  <c r="L340" i="1"/>
  <c r="H340" i="1"/>
  <c r="G340" i="1"/>
  <c r="F340" i="1"/>
  <c r="I340" i="1" s="1"/>
  <c r="E340" i="1"/>
  <c r="D340" i="1"/>
  <c r="CF339" i="1"/>
  <c r="CC339" i="1"/>
  <c r="CD339" i="1" s="1"/>
  <c r="CA339" i="1"/>
  <c r="BZ339" i="1"/>
  <c r="BV339" i="1"/>
  <c r="BU339" i="1"/>
  <c r="BT339" i="1"/>
  <c r="BS339" i="1"/>
  <c r="BW339" i="1" s="1"/>
  <c r="BO339" i="1"/>
  <c r="BN339" i="1"/>
  <c r="BM339" i="1"/>
  <c r="BL339" i="1"/>
  <c r="BP339" i="1" s="1"/>
  <c r="BK339" i="1"/>
  <c r="BJ339" i="1"/>
  <c r="BI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BF339" i="1" s="1"/>
  <c r="AN339" i="1"/>
  <c r="AM339" i="1"/>
  <c r="AO339" i="1" s="1"/>
  <c r="AL339" i="1"/>
  <c r="AK339" i="1"/>
  <c r="AG339" i="1"/>
  <c r="AF339" i="1"/>
  <c r="AE339" i="1"/>
  <c r="AD339" i="1"/>
  <c r="AH339" i="1" s="1"/>
  <c r="Z339" i="1"/>
  <c r="Y339" i="1"/>
  <c r="X339" i="1"/>
  <c r="W339" i="1"/>
  <c r="AA339" i="1" s="1"/>
  <c r="V339" i="1"/>
  <c r="U339" i="1"/>
  <c r="Q339" i="1"/>
  <c r="P339" i="1"/>
  <c r="O339" i="1"/>
  <c r="N339" i="1"/>
  <c r="M339" i="1"/>
  <c r="L339" i="1"/>
  <c r="R339" i="1" s="1"/>
  <c r="H339" i="1"/>
  <c r="G339" i="1"/>
  <c r="I339" i="1" s="1"/>
  <c r="F339" i="1"/>
  <c r="E339" i="1"/>
  <c r="D339" i="1"/>
  <c r="CE339" i="1" s="1"/>
  <c r="CF338" i="1"/>
  <c r="CI338" i="1" s="1"/>
  <c r="CJ338" i="1" s="1"/>
  <c r="CC338" i="1"/>
  <c r="CE338" i="1" s="1"/>
  <c r="BZ338" i="1"/>
  <c r="CA338" i="1" s="1"/>
  <c r="BV338" i="1"/>
  <c r="BU338" i="1"/>
  <c r="BT338" i="1"/>
  <c r="BS338" i="1"/>
  <c r="BW338" i="1" s="1"/>
  <c r="BO338" i="1"/>
  <c r="BN338" i="1"/>
  <c r="BM338" i="1"/>
  <c r="BL338" i="1"/>
  <c r="BK338" i="1"/>
  <c r="BJ338" i="1"/>
  <c r="BI338" i="1"/>
  <c r="BP338" i="1" s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BF338" i="1" s="1"/>
  <c r="AL338" i="1"/>
  <c r="AK338" i="1"/>
  <c r="AM338" i="1" s="1"/>
  <c r="AG338" i="1"/>
  <c r="AF338" i="1"/>
  <c r="AE338" i="1"/>
  <c r="AD338" i="1"/>
  <c r="AH338" i="1" s="1"/>
  <c r="Z338" i="1"/>
  <c r="Y338" i="1"/>
  <c r="X338" i="1"/>
  <c r="W338" i="1"/>
  <c r="V338" i="1"/>
  <c r="U338" i="1"/>
  <c r="AA338" i="1" s="1"/>
  <c r="Q338" i="1"/>
  <c r="P338" i="1"/>
  <c r="O338" i="1"/>
  <c r="N338" i="1"/>
  <c r="M338" i="1"/>
  <c r="L338" i="1"/>
  <c r="R338" i="1" s="1"/>
  <c r="I338" i="1"/>
  <c r="K338" i="1" s="1"/>
  <c r="H338" i="1"/>
  <c r="G338" i="1"/>
  <c r="F338" i="1"/>
  <c r="E338" i="1"/>
  <c r="CG338" i="1" s="1"/>
  <c r="D338" i="1"/>
  <c r="CB338" i="1" s="1"/>
  <c r="CH337" i="1"/>
  <c r="CF337" i="1"/>
  <c r="CD337" i="1"/>
  <c r="CC337" i="1"/>
  <c r="BZ337" i="1"/>
  <c r="CB337" i="1" s="1"/>
  <c r="BV337" i="1"/>
  <c r="BU337" i="1"/>
  <c r="BT337" i="1"/>
  <c r="BS337" i="1"/>
  <c r="BW337" i="1" s="1"/>
  <c r="BO337" i="1"/>
  <c r="BN337" i="1"/>
  <c r="BM337" i="1"/>
  <c r="BL337" i="1"/>
  <c r="BK337" i="1"/>
  <c r="BJ337" i="1"/>
  <c r="BI337" i="1"/>
  <c r="BP337" i="1" s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BF337" i="1" s="1"/>
  <c r="AL337" i="1"/>
  <c r="AK337" i="1"/>
  <c r="AM337" i="1" s="1"/>
  <c r="AG337" i="1"/>
  <c r="AF337" i="1"/>
  <c r="AE337" i="1"/>
  <c r="AD337" i="1"/>
  <c r="AH337" i="1" s="1"/>
  <c r="Z337" i="1"/>
  <c r="Y337" i="1"/>
  <c r="X337" i="1"/>
  <c r="W337" i="1"/>
  <c r="V337" i="1"/>
  <c r="U337" i="1"/>
  <c r="AA337" i="1" s="1"/>
  <c r="Q337" i="1"/>
  <c r="P337" i="1"/>
  <c r="O337" i="1"/>
  <c r="N337" i="1"/>
  <c r="R337" i="1" s="1"/>
  <c r="M337" i="1"/>
  <c r="L337" i="1"/>
  <c r="H337" i="1"/>
  <c r="G337" i="1"/>
  <c r="F337" i="1"/>
  <c r="I337" i="1" s="1"/>
  <c r="E337" i="1"/>
  <c r="CG337" i="1" s="1"/>
  <c r="D337" i="1"/>
  <c r="CH336" i="1"/>
  <c r="CF336" i="1"/>
  <c r="CG336" i="1" s="1"/>
  <c r="CE336" i="1"/>
  <c r="CD336" i="1"/>
  <c r="CC336" i="1"/>
  <c r="CA336" i="1"/>
  <c r="BZ336" i="1"/>
  <c r="CB336" i="1" s="1"/>
  <c r="BV336" i="1"/>
  <c r="BU336" i="1"/>
  <c r="BT336" i="1"/>
  <c r="BS336" i="1"/>
  <c r="BW336" i="1" s="1"/>
  <c r="BO336" i="1"/>
  <c r="BN336" i="1"/>
  <c r="BM336" i="1"/>
  <c r="BL336" i="1"/>
  <c r="BK336" i="1"/>
  <c r="BJ336" i="1"/>
  <c r="BP336" i="1" s="1"/>
  <c r="BI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BF336" i="1" s="1"/>
  <c r="AM336" i="1"/>
  <c r="AO336" i="1" s="1"/>
  <c r="AL336" i="1"/>
  <c r="AK336" i="1"/>
  <c r="AG336" i="1"/>
  <c r="AF336" i="1"/>
  <c r="AE336" i="1"/>
  <c r="AD336" i="1"/>
  <c r="AH336" i="1" s="1"/>
  <c r="Z336" i="1"/>
  <c r="Y336" i="1"/>
  <c r="X336" i="1"/>
  <c r="W336" i="1"/>
  <c r="AA336" i="1" s="1"/>
  <c r="V336" i="1"/>
  <c r="U336" i="1"/>
  <c r="Q336" i="1"/>
  <c r="P336" i="1"/>
  <c r="O336" i="1"/>
  <c r="N336" i="1"/>
  <c r="R336" i="1" s="1"/>
  <c r="M336" i="1"/>
  <c r="L336" i="1"/>
  <c r="H336" i="1"/>
  <c r="G336" i="1"/>
  <c r="F336" i="1"/>
  <c r="I336" i="1" s="1"/>
  <c r="E336" i="1"/>
  <c r="D336" i="1"/>
  <c r="CF335" i="1"/>
  <c r="CC335" i="1"/>
  <c r="CD335" i="1" s="1"/>
  <c r="CA335" i="1"/>
  <c r="BZ335" i="1"/>
  <c r="BV335" i="1"/>
  <c r="BU335" i="1"/>
  <c r="BT335" i="1"/>
  <c r="BS335" i="1"/>
  <c r="BW335" i="1" s="1"/>
  <c r="BO335" i="1"/>
  <c r="BN335" i="1"/>
  <c r="BM335" i="1"/>
  <c r="BL335" i="1"/>
  <c r="BP335" i="1" s="1"/>
  <c r="BK335" i="1"/>
  <c r="BJ335" i="1"/>
  <c r="BI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BF335" i="1" s="1"/>
  <c r="AN335" i="1"/>
  <c r="AM335" i="1"/>
  <c r="AO335" i="1" s="1"/>
  <c r="AL335" i="1"/>
  <c r="AK335" i="1"/>
  <c r="AG335" i="1"/>
  <c r="AF335" i="1"/>
  <c r="AE335" i="1"/>
  <c r="AD335" i="1"/>
  <c r="AH335" i="1" s="1"/>
  <c r="Z335" i="1"/>
  <c r="Y335" i="1"/>
  <c r="X335" i="1"/>
  <c r="W335" i="1"/>
  <c r="AA335" i="1" s="1"/>
  <c r="V335" i="1"/>
  <c r="U335" i="1"/>
  <c r="Q335" i="1"/>
  <c r="P335" i="1"/>
  <c r="O335" i="1"/>
  <c r="N335" i="1"/>
  <c r="M335" i="1"/>
  <c r="L335" i="1"/>
  <c r="R335" i="1" s="1"/>
  <c r="H335" i="1"/>
  <c r="G335" i="1"/>
  <c r="I335" i="1" s="1"/>
  <c r="F335" i="1"/>
  <c r="E335" i="1"/>
  <c r="D335" i="1"/>
  <c r="CE335" i="1" s="1"/>
  <c r="CF334" i="1"/>
  <c r="CC334" i="1"/>
  <c r="CE334" i="1" s="1"/>
  <c r="BZ334" i="1"/>
  <c r="CA334" i="1" s="1"/>
  <c r="BV334" i="1"/>
  <c r="BU334" i="1"/>
  <c r="BT334" i="1"/>
  <c r="BS334" i="1"/>
  <c r="BW334" i="1" s="1"/>
  <c r="BO334" i="1"/>
  <c r="BN334" i="1"/>
  <c r="BM334" i="1"/>
  <c r="BL334" i="1"/>
  <c r="BK334" i="1"/>
  <c r="BJ334" i="1"/>
  <c r="BI334" i="1"/>
  <c r="BP334" i="1" s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BF334" i="1" s="1"/>
  <c r="AL334" i="1"/>
  <c r="AK334" i="1"/>
  <c r="AM334" i="1" s="1"/>
  <c r="AG334" i="1"/>
  <c r="AF334" i="1"/>
  <c r="AE334" i="1"/>
  <c r="AD334" i="1"/>
  <c r="AH334" i="1" s="1"/>
  <c r="Z334" i="1"/>
  <c r="Y334" i="1"/>
  <c r="X334" i="1"/>
  <c r="W334" i="1"/>
  <c r="V334" i="1"/>
  <c r="U334" i="1"/>
  <c r="AA334" i="1" s="1"/>
  <c r="Q334" i="1"/>
  <c r="P334" i="1"/>
  <c r="O334" i="1"/>
  <c r="N334" i="1"/>
  <c r="M334" i="1"/>
  <c r="L334" i="1"/>
  <c r="R334" i="1" s="1"/>
  <c r="I334" i="1"/>
  <c r="K334" i="1" s="1"/>
  <c r="H334" i="1"/>
  <c r="G334" i="1"/>
  <c r="F334" i="1"/>
  <c r="E334" i="1"/>
  <c r="CG334" i="1" s="1"/>
  <c r="D334" i="1"/>
  <c r="CB334" i="1" s="1"/>
  <c r="CH333" i="1"/>
  <c r="CF333" i="1"/>
  <c r="CD333" i="1"/>
  <c r="CC333" i="1"/>
  <c r="BZ333" i="1"/>
  <c r="CB333" i="1" s="1"/>
  <c r="BV333" i="1"/>
  <c r="BU333" i="1"/>
  <c r="BT333" i="1"/>
  <c r="BS333" i="1"/>
  <c r="BW333" i="1" s="1"/>
  <c r="BO333" i="1"/>
  <c r="BN333" i="1"/>
  <c r="BM333" i="1"/>
  <c r="BL333" i="1"/>
  <c r="BK333" i="1"/>
  <c r="BJ333" i="1"/>
  <c r="BI333" i="1"/>
  <c r="BP333" i="1" s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BF333" i="1" s="1"/>
  <c r="AL333" i="1"/>
  <c r="AK333" i="1"/>
  <c r="AM333" i="1" s="1"/>
  <c r="AG333" i="1"/>
  <c r="AF333" i="1"/>
  <c r="AE333" i="1"/>
  <c r="AD333" i="1"/>
  <c r="AH333" i="1" s="1"/>
  <c r="Z333" i="1"/>
  <c r="Y333" i="1"/>
  <c r="X333" i="1"/>
  <c r="W333" i="1"/>
  <c r="V333" i="1"/>
  <c r="U333" i="1"/>
  <c r="AA333" i="1" s="1"/>
  <c r="Q333" i="1"/>
  <c r="P333" i="1"/>
  <c r="O333" i="1"/>
  <c r="N333" i="1"/>
  <c r="R333" i="1" s="1"/>
  <c r="M333" i="1"/>
  <c r="L333" i="1"/>
  <c r="H333" i="1"/>
  <c r="G333" i="1"/>
  <c r="F333" i="1"/>
  <c r="I333" i="1" s="1"/>
  <c r="E333" i="1"/>
  <c r="CG333" i="1" s="1"/>
  <c r="D333" i="1"/>
  <c r="CH332" i="1"/>
  <c r="CF332" i="1"/>
  <c r="CG332" i="1" s="1"/>
  <c r="CE332" i="1"/>
  <c r="CD332" i="1"/>
  <c r="CC332" i="1"/>
  <c r="CA332" i="1"/>
  <c r="BZ332" i="1"/>
  <c r="CB332" i="1" s="1"/>
  <c r="BV332" i="1"/>
  <c r="BU332" i="1"/>
  <c r="BT332" i="1"/>
  <c r="BS332" i="1"/>
  <c r="BW332" i="1" s="1"/>
  <c r="BO332" i="1"/>
  <c r="BN332" i="1"/>
  <c r="BM332" i="1"/>
  <c r="BL332" i="1"/>
  <c r="BK332" i="1"/>
  <c r="BJ332" i="1"/>
  <c r="BP332" i="1" s="1"/>
  <c r="BI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BF332" i="1" s="1"/>
  <c r="AM332" i="1"/>
  <c r="AO332" i="1" s="1"/>
  <c r="AL332" i="1"/>
  <c r="AK332" i="1"/>
  <c r="AG332" i="1"/>
  <c r="AF332" i="1"/>
  <c r="AE332" i="1"/>
  <c r="AD332" i="1"/>
  <c r="AH332" i="1" s="1"/>
  <c r="Z332" i="1"/>
  <c r="Y332" i="1"/>
  <c r="X332" i="1"/>
  <c r="W332" i="1"/>
  <c r="AA332" i="1" s="1"/>
  <c r="V332" i="1"/>
  <c r="U332" i="1"/>
  <c r="Q332" i="1"/>
  <c r="P332" i="1"/>
  <c r="O332" i="1"/>
  <c r="N332" i="1"/>
  <c r="M332" i="1"/>
  <c r="L332" i="1"/>
  <c r="H332" i="1"/>
  <c r="G332" i="1"/>
  <c r="F332" i="1"/>
  <c r="E332" i="1"/>
  <c r="D332" i="1"/>
  <c r="CF331" i="1"/>
  <c r="CC331" i="1"/>
  <c r="CD331" i="1" s="1"/>
  <c r="CA331" i="1"/>
  <c r="BZ331" i="1"/>
  <c r="BV331" i="1"/>
  <c r="BU331" i="1"/>
  <c r="BT331" i="1"/>
  <c r="BS331" i="1"/>
  <c r="BO331" i="1"/>
  <c r="BN331" i="1"/>
  <c r="BM331" i="1"/>
  <c r="BL331" i="1"/>
  <c r="BP331" i="1" s="1"/>
  <c r="BK331" i="1"/>
  <c r="BJ331" i="1"/>
  <c r="BI331" i="1"/>
  <c r="BE331" i="1"/>
  <c r="BD331" i="1"/>
  <c r="BC331" i="1"/>
  <c r="BB331" i="1"/>
  <c r="BA331" i="1"/>
  <c r="AZ331" i="1"/>
  <c r="AZ346" i="1" s="1"/>
  <c r="AY331" i="1"/>
  <c r="AX331" i="1"/>
  <c r="AW331" i="1"/>
  <c r="AV331" i="1"/>
  <c r="AU331" i="1"/>
  <c r="AT331" i="1"/>
  <c r="AS331" i="1"/>
  <c r="AR331" i="1"/>
  <c r="AR346" i="1" s="1"/>
  <c r="AQ331" i="1"/>
  <c r="AP331" i="1"/>
  <c r="AN331" i="1"/>
  <c r="AM331" i="1"/>
  <c r="AO331" i="1" s="1"/>
  <c r="AL331" i="1"/>
  <c r="AK331" i="1"/>
  <c r="AG331" i="1"/>
  <c r="AF331" i="1"/>
  <c r="AE331" i="1"/>
  <c r="AD331" i="1"/>
  <c r="AH331" i="1" s="1"/>
  <c r="AI331" i="1" s="1"/>
  <c r="Z331" i="1"/>
  <c r="Y331" i="1"/>
  <c r="X331" i="1"/>
  <c r="W331" i="1"/>
  <c r="AA331" i="1" s="1"/>
  <c r="AC331" i="1" s="1"/>
  <c r="V331" i="1"/>
  <c r="U331" i="1"/>
  <c r="Q331" i="1"/>
  <c r="P331" i="1"/>
  <c r="O331" i="1"/>
  <c r="N331" i="1"/>
  <c r="M331" i="1"/>
  <c r="L331" i="1"/>
  <c r="H331" i="1"/>
  <c r="G331" i="1"/>
  <c r="I331" i="1" s="1"/>
  <c r="F331" i="1"/>
  <c r="E331" i="1"/>
  <c r="D331" i="1"/>
  <c r="CF330" i="1"/>
  <c r="CC330" i="1"/>
  <c r="BZ330" i="1"/>
  <c r="BV330" i="1"/>
  <c r="BV346" i="1" s="1"/>
  <c r="BU330" i="1"/>
  <c r="BU346" i="1" s="1"/>
  <c r="BT330" i="1"/>
  <c r="BT346" i="1" s="1"/>
  <c r="BS330" i="1"/>
  <c r="BO330" i="1"/>
  <c r="BN330" i="1"/>
  <c r="BN346" i="1" s="1"/>
  <c r="BM330" i="1"/>
  <c r="BM346" i="1" s="1"/>
  <c r="BL330" i="1"/>
  <c r="BL346" i="1" s="1"/>
  <c r="BK330" i="1"/>
  <c r="BJ330" i="1"/>
  <c r="BJ346" i="1" s="1"/>
  <c r="BI330" i="1"/>
  <c r="BE330" i="1"/>
  <c r="BE346" i="1" s="1"/>
  <c r="BD330" i="1"/>
  <c r="BD346" i="1" s="1"/>
  <c r="BC330" i="1"/>
  <c r="BB330" i="1"/>
  <c r="BB346" i="1" s="1"/>
  <c r="BA330" i="1"/>
  <c r="BA346" i="1" s="1"/>
  <c r="AZ330" i="1"/>
  <c r="AY330" i="1"/>
  <c r="AX330" i="1"/>
  <c r="AX346" i="1" s="1"/>
  <c r="AW330" i="1"/>
  <c r="AW346" i="1" s="1"/>
  <c r="AV330" i="1"/>
  <c r="AV346" i="1" s="1"/>
  <c r="AU330" i="1"/>
  <c r="AT330" i="1"/>
  <c r="AT346" i="1" s="1"/>
  <c r="AS330" i="1"/>
  <c r="AS346" i="1" s="1"/>
  <c r="AR330" i="1"/>
  <c r="AQ330" i="1"/>
  <c r="AP330" i="1"/>
  <c r="AP346" i="1" s="1"/>
  <c r="AL330" i="1"/>
  <c r="AL346" i="1" s="1"/>
  <c r="AK330" i="1"/>
  <c r="AG330" i="1"/>
  <c r="AG346" i="1" s="1"/>
  <c r="AF330" i="1"/>
  <c r="AF346" i="1" s="1"/>
  <c r="AE330" i="1"/>
  <c r="AD330" i="1"/>
  <c r="AD346" i="1" s="1"/>
  <c r="Z330" i="1"/>
  <c r="Z346" i="1" s="1"/>
  <c r="Y330" i="1"/>
  <c r="Y346" i="1" s="1"/>
  <c r="X330" i="1"/>
  <c r="X346" i="1" s="1"/>
  <c r="W330" i="1"/>
  <c r="V330" i="1"/>
  <c r="V346" i="1" s="1"/>
  <c r="U330" i="1"/>
  <c r="Q330" i="1"/>
  <c r="Q346" i="1" s="1"/>
  <c r="P330" i="1"/>
  <c r="P346" i="1" s="1"/>
  <c r="O330" i="1"/>
  <c r="N330" i="1"/>
  <c r="N346" i="1" s="1"/>
  <c r="M330" i="1"/>
  <c r="M346" i="1" s="1"/>
  <c r="L330" i="1"/>
  <c r="I330" i="1"/>
  <c r="H330" i="1"/>
  <c r="H346" i="1" s="1"/>
  <c r="G330" i="1"/>
  <c r="F330" i="1"/>
  <c r="F346" i="1" s="1"/>
  <c r="E330" i="1"/>
  <c r="E346" i="1" s="1"/>
  <c r="D330" i="1"/>
  <c r="CB330" i="1" s="1"/>
  <c r="CF329" i="1"/>
  <c r="CF328" i="1"/>
  <c r="CF326" i="1"/>
  <c r="CC326" i="1"/>
  <c r="BZ326" i="1"/>
  <c r="BV326" i="1"/>
  <c r="BU326" i="1"/>
  <c r="BT326" i="1"/>
  <c r="BS326" i="1"/>
  <c r="BO326" i="1"/>
  <c r="BN326" i="1"/>
  <c r="BM326" i="1"/>
  <c r="BL326" i="1"/>
  <c r="BK326" i="1"/>
  <c r="BJ326" i="1"/>
  <c r="BI326" i="1"/>
  <c r="BP326" i="1" s="1"/>
  <c r="BR326" i="1" s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L326" i="1"/>
  <c r="AK326" i="1"/>
  <c r="AM326" i="1" s="1"/>
  <c r="AG326" i="1"/>
  <c r="AF326" i="1"/>
  <c r="AE326" i="1"/>
  <c r="AD326" i="1"/>
  <c r="Z326" i="1"/>
  <c r="Y326" i="1"/>
  <c r="X326" i="1"/>
  <c r="W326" i="1"/>
  <c r="V326" i="1"/>
  <c r="U326" i="1"/>
  <c r="AA326" i="1" s="1"/>
  <c r="AB326" i="1" s="1"/>
  <c r="Q326" i="1"/>
  <c r="P326" i="1"/>
  <c r="O326" i="1"/>
  <c r="N326" i="1"/>
  <c r="M326" i="1"/>
  <c r="L326" i="1"/>
  <c r="I326" i="1"/>
  <c r="H326" i="1"/>
  <c r="G326" i="1"/>
  <c r="F326" i="1"/>
  <c r="E326" i="1"/>
  <c r="CG326" i="1" s="1"/>
  <c r="D326" i="1"/>
  <c r="CB326" i="1" s="1"/>
  <c r="CH325" i="1"/>
  <c r="CF325" i="1"/>
  <c r="CD325" i="1"/>
  <c r="CC325" i="1"/>
  <c r="BZ325" i="1"/>
  <c r="BV325" i="1"/>
  <c r="BU325" i="1"/>
  <c r="BT325" i="1"/>
  <c r="BS325" i="1"/>
  <c r="BW325" i="1" s="1"/>
  <c r="BO325" i="1"/>
  <c r="BN325" i="1"/>
  <c r="BM325" i="1"/>
  <c r="BL325" i="1"/>
  <c r="BK325" i="1"/>
  <c r="BJ325" i="1"/>
  <c r="BI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BF325" i="1" s="1"/>
  <c r="AL325" i="1"/>
  <c r="AK325" i="1"/>
  <c r="AM325" i="1" s="1"/>
  <c r="AG325" i="1"/>
  <c r="AF325" i="1"/>
  <c r="AE325" i="1"/>
  <c r="AD325" i="1"/>
  <c r="AH325" i="1" s="1"/>
  <c r="Z325" i="1"/>
  <c r="Y325" i="1"/>
  <c r="X325" i="1"/>
  <c r="W325" i="1"/>
  <c r="V325" i="1"/>
  <c r="U325" i="1"/>
  <c r="Q325" i="1"/>
  <c r="P325" i="1"/>
  <c r="O325" i="1"/>
  <c r="N325" i="1"/>
  <c r="R325" i="1" s="1"/>
  <c r="M325" i="1"/>
  <c r="L325" i="1"/>
  <c r="H325" i="1"/>
  <c r="G325" i="1"/>
  <c r="F325" i="1"/>
  <c r="I325" i="1" s="1"/>
  <c r="K325" i="1" s="1"/>
  <c r="E325" i="1"/>
  <c r="CG325" i="1" s="1"/>
  <c r="D325" i="1"/>
  <c r="CH324" i="1"/>
  <c r="CF324" i="1"/>
  <c r="CG324" i="1" s="1"/>
  <c r="CE324" i="1"/>
  <c r="CD324" i="1"/>
  <c r="CC324" i="1"/>
  <c r="CA324" i="1"/>
  <c r="BZ324" i="1"/>
  <c r="CB324" i="1" s="1"/>
  <c r="BV324" i="1"/>
  <c r="BU324" i="1"/>
  <c r="BT324" i="1"/>
  <c r="BS324" i="1"/>
  <c r="BW324" i="1" s="1"/>
  <c r="BO324" i="1"/>
  <c r="BN324" i="1"/>
  <c r="BM324" i="1"/>
  <c r="BL324" i="1"/>
  <c r="BK324" i="1"/>
  <c r="BJ324" i="1"/>
  <c r="BI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M324" i="1"/>
  <c r="AL324" i="1"/>
  <c r="AK324" i="1"/>
  <c r="AG324" i="1"/>
  <c r="AF324" i="1"/>
  <c r="AE324" i="1"/>
  <c r="AD324" i="1"/>
  <c r="Z324" i="1"/>
  <c r="Y324" i="1"/>
  <c r="X324" i="1"/>
  <c r="W324" i="1"/>
  <c r="AA324" i="1" s="1"/>
  <c r="V324" i="1"/>
  <c r="U324" i="1"/>
  <c r="Q324" i="1"/>
  <c r="P324" i="1"/>
  <c r="O324" i="1"/>
  <c r="N324" i="1"/>
  <c r="M324" i="1"/>
  <c r="L324" i="1"/>
  <c r="H324" i="1"/>
  <c r="G324" i="1"/>
  <c r="F324" i="1"/>
  <c r="E324" i="1"/>
  <c r="D324" i="1"/>
  <c r="CF323" i="1"/>
  <c r="CC323" i="1"/>
  <c r="CD323" i="1" s="1"/>
  <c r="CA323" i="1"/>
  <c r="BZ323" i="1"/>
  <c r="BV323" i="1"/>
  <c r="BU323" i="1"/>
  <c r="BT323" i="1"/>
  <c r="BS323" i="1"/>
  <c r="BW323" i="1" s="1"/>
  <c r="BY323" i="1" s="1"/>
  <c r="BO323" i="1"/>
  <c r="BN323" i="1"/>
  <c r="BM323" i="1"/>
  <c r="BL323" i="1"/>
  <c r="BP323" i="1" s="1"/>
  <c r="BK323" i="1"/>
  <c r="BJ323" i="1"/>
  <c r="BI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N323" i="1"/>
  <c r="AM323" i="1"/>
  <c r="AO323" i="1" s="1"/>
  <c r="AL323" i="1"/>
  <c r="AK323" i="1"/>
  <c r="AG323" i="1"/>
  <c r="AF323" i="1"/>
  <c r="AE323" i="1"/>
  <c r="AD323" i="1"/>
  <c r="Z323" i="1"/>
  <c r="Y323" i="1"/>
  <c r="X323" i="1"/>
  <c r="W323" i="1"/>
  <c r="V323" i="1"/>
  <c r="U323" i="1"/>
  <c r="Q323" i="1"/>
  <c r="P323" i="1"/>
  <c r="O323" i="1"/>
  <c r="N323" i="1"/>
  <c r="M323" i="1"/>
  <c r="L323" i="1"/>
  <c r="R323" i="1" s="1"/>
  <c r="S323" i="1" s="1"/>
  <c r="H323" i="1"/>
  <c r="G323" i="1"/>
  <c r="I323" i="1" s="1"/>
  <c r="F323" i="1"/>
  <c r="E323" i="1"/>
  <c r="D323" i="1"/>
  <c r="CE323" i="1" s="1"/>
  <c r="CF322" i="1"/>
  <c r="CC322" i="1"/>
  <c r="BZ322" i="1"/>
  <c r="BV322" i="1"/>
  <c r="BU322" i="1"/>
  <c r="BT322" i="1"/>
  <c r="BS322" i="1"/>
  <c r="BO322" i="1"/>
  <c r="BN322" i="1"/>
  <c r="BM322" i="1"/>
  <c r="BL322" i="1"/>
  <c r="BK322" i="1"/>
  <c r="BJ322" i="1"/>
  <c r="BI322" i="1"/>
  <c r="BP322" i="1" s="1"/>
  <c r="BR322" i="1" s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BF322" i="1" s="1"/>
  <c r="AO322" i="1"/>
  <c r="AL322" i="1"/>
  <c r="AK322" i="1"/>
  <c r="AM322" i="1" s="1"/>
  <c r="AG322" i="1"/>
  <c r="AF322" i="1"/>
  <c r="AE322" i="1"/>
  <c r="AD322" i="1"/>
  <c r="Z322" i="1"/>
  <c r="Y322" i="1"/>
  <c r="X322" i="1"/>
  <c r="W322" i="1"/>
  <c r="V322" i="1"/>
  <c r="U322" i="1"/>
  <c r="AA322" i="1" s="1"/>
  <c r="AB322" i="1" s="1"/>
  <c r="Q322" i="1"/>
  <c r="P322" i="1"/>
  <c r="O322" i="1"/>
  <c r="N322" i="1"/>
  <c r="M322" i="1"/>
  <c r="L322" i="1"/>
  <c r="R322" i="1" s="1"/>
  <c r="I322" i="1"/>
  <c r="H322" i="1"/>
  <c r="G322" i="1"/>
  <c r="F322" i="1"/>
  <c r="E322" i="1"/>
  <c r="CG322" i="1" s="1"/>
  <c r="D322" i="1"/>
  <c r="CB322" i="1" s="1"/>
  <c r="CH321" i="1"/>
  <c r="CF321" i="1"/>
  <c r="CD321" i="1"/>
  <c r="CC321" i="1"/>
  <c r="BZ321" i="1"/>
  <c r="BV321" i="1"/>
  <c r="BU321" i="1"/>
  <c r="BT321" i="1"/>
  <c r="BS321" i="1"/>
  <c r="BO321" i="1"/>
  <c r="BN321" i="1"/>
  <c r="BM321" i="1"/>
  <c r="BL321" i="1"/>
  <c r="BK321" i="1"/>
  <c r="BJ321" i="1"/>
  <c r="BI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BF321" i="1" s="1"/>
  <c r="AL321" i="1"/>
  <c r="AK321" i="1"/>
  <c r="AM321" i="1" s="1"/>
  <c r="AG321" i="1"/>
  <c r="AF321" i="1"/>
  <c r="AE321" i="1"/>
  <c r="AD321" i="1"/>
  <c r="AH321" i="1" s="1"/>
  <c r="Z321" i="1"/>
  <c r="Y321" i="1"/>
  <c r="X321" i="1"/>
  <c r="W321" i="1"/>
  <c r="V321" i="1"/>
  <c r="U321" i="1"/>
  <c r="Q321" i="1"/>
  <c r="P321" i="1"/>
  <c r="O321" i="1"/>
  <c r="N321" i="1"/>
  <c r="R321" i="1" s="1"/>
  <c r="M321" i="1"/>
  <c r="L321" i="1"/>
  <c r="H321" i="1"/>
  <c r="G321" i="1"/>
  <c r="F321" i="1"/>
  <c r="I321" i="1" s="1"/>
  <c r="K321" i="1" s="1"/>
  <c r="E321" i="1"/>
  <c r="CG321" i="1" s="1"/>
  <c r="D321" i="1"/>
  <c r="CH320" i="1"/>
  <c r="CF320" i="1"/>
  <c r="CG320" i="1" s="1"/>
  <c r="CE320" i="1"/>
  <c r="CD320" i="1"/>
  <c r="CC320" i="1"/>
  <c r="CA320" i="1"/>
  <c r="BZ320" i="1"/>
  <c r="CB320" i="1" s="1"/>
  <c r="BV320" i="1"/>
  <c r="BU320" i="1"/>
  <c r="BT320" i="1"/>
  <c r="BS320" i="1"/>
  <c r="BW320" i="1" s="1"/>
  <c r="BO320" i="1"/>
  <c r="BN320" i="1"/>
  <c r="BM320" i="1"/>
  <c r="BL320" i="1"/>
  <c r="BK320" i="1"/>
  <c r="BJ320" i="1"/>
  <c r="BI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M320" i="1"/>
  <c r="AL320" i="1"/>
  <c r="AK320" i="1"/>
  <c r="AG320" i="1"/>
  <c r="AF320" i="1"/>
  <c r="AE320" i="1"/>
  <c r="AD320" i="1"/>
  <c r="Z320" i="1"/>
  <c r="Y320" i="1"/>
  <c r="X320" i="1"/>
  <c r="W320" i="1"/>
  <c r="AA320" i="1" s="1"/>
  <c r="V320" i="1"/>
  <c r="U320" i="1"/>
  <c r="Q320" i="1"/>
  <c r="P320" i="1"/>
  <c r="O320" i="1"/>
  <c r="N320" i="1"/>
  <c r="M320" i="1"/>
  <c r="L320" i="1"/>
  <c r="H320" i="1"/>
  <c r="G320" i="1"/>
  <c r="F320" i="1"/>
  <c r="E320" i="1"/>
  <c r="D320" i="1"/>
  <c r="CF319" i="1"/>
  <c r="CC319" i="1"/>
  <c r="CD319" i="1" s="1"/>
  <c r="CA319" i="1"/>
  <c r="BZ319" i="1"/>
  <c r="BV319" i="1"/>
  <c r="BU319" i="1"/>
  <c r="BT319" i="1"/>
  <c r="BS319" i="1"/>
  <c r="BW319" i="1" s="1"/>
  <c r="BY319" i="1" s="1"/>
  <c r="BO319" i="1"/>
  <c r="BN319" i="1"/>
  <c r="BM319" i="1"/>
  <c r="BL319" i="1"/>
  <c r="BP319" i="1" s="1"/>
  <c r="BK319" i="1"/>
  <c r="BJ319" i="1"/>
  <c r="BI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N319" i="1"/>
  <c r="AM319" i="1"/>
  <c r="AO319" i="1" s="1"/>
  <c r="AL319" i="1"/>
  <c r="AK319" i="1"/>
  <c r="AG319" i="1"/>
  <c r="AF319" i="1"/>
  <c r="AE319" i="1"/>
  <c r="AD319" i="1"/>
  <c r="Z319" i="1"/>
  <c r="Y319" i="1"/>
  <c r="X319" i="1"/>
  <c r="W319" i="1"/>
  <c r="V319" i="1"/>
  <c r="U319" i="1"/>
  <c r="Q319" i="1"/>
  <c r="P319" i="1"/>
  <c r="O319" i="1"/>
  <c r="N319" i="1"/>
  <c r="M319" i="1"/>
  <c r="L319" i="1"/>
  <c r="R319" i="1" s="1"/>
  <c r="S319" i="1" s="1"/>
  <c r="H319" i="1"/>
  <c r="G319" i="1"/>
  <c r="I319" i="1" s="1"/>
  <c r="F319" i="1"/>
  <c r="E319" i="1"/>
  <c r="D319" i="1"/>
  <c r="CE319" i="1" s="1"/>
  <c r="CG318" i="1"/>
  <c r="CF318" i="1"/>
  <c r="CC318" i="1"/>
  <c r="BZ318" i="1"/>
  <c r="BV318" i="1"/>
  <c r="BU318" i="1"/>
  <c r="BT318" i="1"/>
  <c r="BS318" i="1"/>
  <c r="BO318" i="1"/>
  <c r="BN318" i="1"/>
  <c r="BM318" i="1"/>
  <c r="BL318" i="1"/>
  <c r="BK318" i="1"/>
  <c r="BJ318" i="1"/>
  <c r="BI318" i="1"/>
  <c r="BP318" i="1" s="1"/>
  <c r="BR318" i="1" s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BF318" i="1" s="1"/>
  <c r="AO318" i="1"/>
  <c r="AL318" i="1"/>
  <c r="AK318" i="1"/>
  <c r="AM318" i="1" s="1"/>
  <c r="AG318" i="1"/>
  <c r="AF318" i="1"/>
  <c r="AE318" i="1"/>
  <c r="AD318" i="1"/>
  <c r="Z318" i="1"/>
  <c r="Y318" i="1"/>
  <c r="X318" i="1"/>
  <c r="W318" i="1"/>
  <c r="V318" i="1"/>
  <c r="U318" i="1"/>
  <c r="AA318" i="1" s="1"/>
  <c r="AB318" i="1" s="1"/>
  <c r="Q318" i="1"/>
  <c r="P318" i="1"/>
  <c r="O318" i="1"/>
  <c r="N318" i="1"/>
  <c r="M318" i="1"/>
  <c r="L318" i="1"/>
  <c r="R318" i="1" s="1"/>
  <c r="I318" i="1"/>
  <c r="H318" i="1"/>
  <c r="G318" i="1"/>
  <c r="F318" i="1"/>
  <c r="E318" i="1"/>
  <c r="D318" i="1"/>
  <c r="CB318" i="1" s="1"/>
  <c r="CH317" i="1"/>
  <c r="CF317" i="1"/>
  <c r="CD317" i="1"/>
  <c r="CC317" i="1"/>
  <c r="BZ317" i="1"/>
  <c r="BV317" i="1"/>
  <c r="BU317" i="1"/>
  <c r="BT317" i="1"/>
  <c r="BS317" i="1"/>
  <c r="BO317" i="1"/>
  <c r="BN317" i="1"/>
  <c r="BM317" i="1"/>
  <c r="BL317" i="1"/>
  <c r="BK317" i="1"/>
  <c r="BJ317" i="1"/>
  <c r="BI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BF317" i="1" s="1"/>
  <c r="AL317" i="1"/>
  <c r="AK317" i="1"/>
  <c r="AM317" i="1" s="1"/>
  <c r="AG317" i="1"/>
  <c r="AF317" i="1"/>
  <c r="AE317" i="1"/>
  <c r="AD317" i="1"/>
  <c r="AH317" i="1" s="1"/>
  <c r="Z317" i="1"/>
  <c r="Y317" i="1"/>
  <c r="X317" i="1"/>
  <c r="W317" i="1"/>
  <c r="V317" i="1"/>
  <c r="U317" i="1"/>
  <c r="Q317" i="1"/>
  <c r="P317" i="1"/>
  <c r="O317" i="1"/>
  <c r="N317" i="1"/>
  <c r="R317" i="1" s="1"/>
  <c r="M317" i="1"/>
  <c r="L317" i="1"/>
  <c r="H317" i="1"/>
  <c r="G317" i="1"/>
  <c r="F317" i="1"/>
  <c r="I317" i="1" s="1"/>
  <c r="K317" i="1" s="1"/>
  <c r="E317" i="1"/>
  <c r="CG317" i="1" s="1"/>
  <c r="D317" i="1"/>
  <c r="CH316" i="1"/>
  <c r="CF316" i="1"/>
  <c r="CG316" i="1" s="1"/>
  <c r="CE316" i="1"/>
  <c r="CD316" i="1"/>
  <c r="CC316" i="1"/>
  <c r="CA316" i="1"/>
  <c r="BZ316" i="1"/>
  <c r="CB316" i="1" s="1"/>
  <c r="BV316" i="1"/>
  <c r="BU316" i="1"/>
  <c r="BT316" i="1"/>
  <c r="BS316" i="1"/>
  <c r="BW316" i="1" s="1"/>
  <c r="BO316" i="1"/>
  <c r="BN316" i="1"/>
  <c r="BM316" i="1"/>
  <c r="BL316" i="1"/>
  <c r="BK316" i="1"/>
  <c r="BJ316" i="1"/>
  <c r="BI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M316" i="1"/>
  <c r="AL316" i="1"/>
  <c r="AK316" i="1"/>
  <c r="AG316" i="1"/>
  <c r="AF316" i="1"/>
  <c r="AE316" i="1"/>
  <c r="AD316" i="1"/>
  <c r="Z316" i="1"/>
  <c r="Y316" i="1"/>
  <c r="X316" i="1"/>
  <c r="W316" i="1"/>
  <c r="AA316" i="1" s="1"/>
  <c r="V316" i="1"/>
  <c r="U316" i="1"/>
  <c r="Q316" i="1"/>
  <c r="P316" i="1"/>
  <c r="O316" i="1"/>
  <c r="N316" i="1"/>
  <c r="M316" i="1"/>
  <c r="L316" i="1"/>
  <c r="H316" i="1"/>
  <c r="G316" i="1"/>
  <c r="F316" i="1"/>
  <c r="E316" i="1"/>
  <c r="D316" i="1"/>
  <c r="CF315" i="1"/>
  <c r="CF327" i="1" s="1"/>
  <c r="CC315" i="1"/>
  <c r="CD315" i="1" s="1"/>
  <c r="CA315" i="1"/>
  <c r="BZ315" i="1"/>
  <c r="BV315" i="1"/>
  <c r="BU315" i="1"/>
  <c r="BT315" i="1"/>
  <c r="BT327" i="1" s="1"/>
  <c r="BS315" i="1"/>
  <c r="BW315" i="1" s="1"/>
  <c r="BY315" i="1" s="1"/>
  <c r="BO315" i="1"/>
  <c r="BN315" i="1"/>
  <c r="BM315" i="1"/>
  <c r="BL315" i="1"/>
  <c r="BP315" i="1" s="1"/>
  <c r="BK315" i="1"/>
  <c r="BJ315" i="1"/>
  <c r="BI315" i="1"/>
  <c r="BE315" i="1"/>
  <c r="BD315" i="1"/>
  <c r="BD327" i="1" s="1"/>
  <c r="BC315" i="1"/>
  <c r="BB315" i="1"/>
  <c r="BA315" i="1"/>
  <c r="AZ315" i="1"/>
  <c r="AZ327" i="1" s="1"/>
  <c r="AY315" i="1"/>
  <c r="AX315" i="1"/>
  <c r="AW315" i="1"/>
  <c r="AV315" i="1"/>
  <c r="AV327" i="1" s="1"/>
  <c r="AU315" i="1"/>
  <c r="AT315" i="1"/>
  <c r="AS315" i="1"/>
  <c r="AR315" i="1"/>
  <c r="AR327" i="1" s="1"/>
  <c r="AQ315" i="1"/>
  <c r="AP315" i="1"/>
  <c r="AN315" i="1"/>
  <c r="AM315" i="1"/>
  <c r="AO315" i="1" s="1"/>
  <c r="AL315" i="1"/>
  <c r="AK315" i="1"/>
  <c r="AG315" i="1"/>
  <c r="AF315" i="1"/>
  <c r="AF327" i="1" s="1"/>
  <c r="AE315" i="1"/>
  <c r="AD315" i="1"/>
  <c r="Z315" i="1"/>
  <c r="Y315" i="1"/>
  <c r="X315" i="1"/>
  <c r="X327" i="1" s="1"/>
  <c r="W315" i="1"/>
  <c r="V315" i="1"/>
  <c r="U315" i="1"/>
  <c r="Q315" i="1"/>
  <c r="P315" i="1"/>
  <c r="P327" i="1" s="1"/>
  <c r="O315" i="1"/>
  <c r="N315" i="1"/>
  <c r="M315" i="1"/>
  <c r="L315" i="1"/>
  <c r="R315" i="1" s="1"/>
  <c r="S315" i="1" s="1"/>
  <c r="H315" i="1"/>
  <c r="H327" i="1" s="1"/>
  <c r="G315" i="1"/>
  <c r="I315" i="1" s="1"/>
  <c r="F315" i="1"/>
  <c r="E315" i="1"/>
  <c r="D315" i="1"/>
  <c r="CE315" i="1" s="1"/>
  <c r="CG314" i="1"/>
  <c r="CF314" i="1"/>
  <c r="CC314" i="1"/>
  <c r="BZ314" i="1"/>
  <c r="BV314" i="1"/>
  <c r="BU314" i="1"/>
  <c r="BT314" i="1"/>
  <c r="BS314" i="1"/>
  <c r="BO314" i="1"/>
  <c r="BN314" i="1"/>
  <c r="BM314" i="1"/>
  <c r="BL314" i="1"/>
  <c r="BK314" i="1"/>
  <c r="BJ314" i="1"/>
  <c r="BI314" i="1"/>
  <c r="BP314" i="1" s="1"/>
  <c r="BR314" i="1" s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BF314" i="1" s="1"/>
  <c r="AO314" i="1"/>
  <c r="AL314" i="1"/>
  <c r="AK314" i="1"/>
  <c r="AM314" i="1" s="1"/>
  <c r="AG314" i="1"/>
  <c r="AF314" i="1"/>
  <c r="AE314" i="1"/>
  <c r="AD314" i="1"/>
  <c r="Z314" i="1"/>
  <c r="Y314" i="1"/>
  <c r="X314" i="1"/>
  <c r="W314" i="1"/>
  <c r="V314" i="1"/>
  <c r="U314" i="1"/>
  <c r="AA314" i="1" s="1"/>
  <c r="AB314" i="1" s="1"/>
  <c r="Q314" i="1"/>
  <c r="P314" i="1"/>
  <c r="O314" i="1"/>
  <c r="N314" i="1"/>
  <c r="M314" i="1"/>
  <c r="L314" i="1"/>
  <c r="R314" i="1" s="1"/>
  <c r="I314" i="1"/>
  <c r="H314" i="1"/>
  <c r="G314" i="1"/>
  <c r="F314" i="1"/>
  <c r="E314" i="1"/>
  <c r="D314" i="1"/>
  <c r="CB314" i="1" s="1"/>
  <c r="CH313" i="1"/>
  <c r="CF313" i="1"/>
  <c r="CC313" i="1"/>
  <c r="CC327" i="1" s="1"/>
  <c r="BZ313" i="1"/>
  <c r="BV313" i="1"/>
  <c r="BV327" i="1" s="1"/>
  <c r="BU313" i="1"/>
  <c r="BT313" i="1"/>
  <c r="BS313" i="1"/>
  <c r="BS327" i="1" s="1"/>
  <c r="BO313" i="1"/>
  <c r="BN313" i="1"/>
  <c r="BN327" i="1" s="1"/>
  <c r="BM313" i="1"/>
  <c r="BL313" i="1"/>
  <c r="BK313" i="1"/>
  <c r="BJ313" i="1"/>
  <c r="BJ327" i="1" s="1"/>
  <c r="BI313" i="1"/>
  <c r="BE313" i="1"/>
  <c r="BE327" i="1" s="1"/>
  <c r="BD313" i="1"/>
  <c r="BC313" i="1"/>
  <c r="BB313" i="1"/>
  <c r="BB327" i="1" s="1"/>
  <c r="BA313" i="1"/>
  <c r="BA327" i="1" s="1"/>
  <c r="AZ313" i="1"/>
  <c r="AY313" i="1"/>
  <c r="AX313" i="1"/>
  <c r="AX327" i="1" s="1"/>
  <c r="AW313" i="1"/>
  <c r="AW327" i="1" s="1"/>
  <c r="AV313" i="1"/>
  <c r="AU313" i="1"/>
  <c r="AT313" i="1"/>
  <c r="AT327" i="1" s="1"/>
  <c r="AS313" i="1"/>
  <c r="AS327" i="1" s="1"/>
  <c r="AR313" i="1"/>
  <c r="AQ313" i="1"/>
  <c r="AP313" i="1"/>
  <c r="AP327" i="1" s="1"/>
  <c r="AL313" i="1"/>
  <c r="AL327" i="1" s="1"/>
  <c r="AK313" i="1"/>
  <c r="AG313" i="1"/>
  <c r="AF313" i="1"/>
  <c r="AE313" i="1"/>
  <c r="AD313" i="1"/>
  <c r="AD327" i="1" s="1"/>
  <c r="Z313" i="1"/>
  <c r="Z327" i="1" s="1"/>
  <c r="Y313" i="1"/>
  <c r="X313" i="1"/>
  <c r="W313" i="1"/>
  <c r="V313" i="1"/>
  <c r="V327" i="1" s="1"/>
  <c r="U313" i="1"/>
  <c r="Q313" i="1"/>
  <c r="Q327" i="1" s="1"/>
  <c r="P313" i="1"/>
  <c r="O313" i="1"/>
  <c r="N313" i="1"/>
  <c r="N327" i="1" s="1"/>
  <c r="M313" i="1"/>
  <c r="M327" i="1" s="1"/>
  <c r="L313" i="1"/>
  <c r="I313" i="1"/>
  <c r="K313" i="1" s="1"/>
  <c r="H313" i="1"/>
  <c r="G313" i="1"/>
  <c r="G327" i="1" s="1"/>
  <c r="F313" i="1"/>
  <c r="E313" i="1"/>
  <c r="D313" i="1"/>
  <c r="CF312" i="1"/>
  <c r="CF311" i="1"/>
  <c r="CH309" i="1"/>
  <c r="CG309" i="1"/>
  <c r="CF309" i="1"/>
  <c r="CD309" i="1"/>
  <c r="CC309" i="1"/>
  <c r="BZ309" i="1"/>
  <c r="BV309" i="1"/>
  <c r="BU309" i="1"/>
  <c r="BT309" i="1"/>
  <c r="BS309" i="1"/>
  <c r="BO309" i="1"/>
  <c r="BN309" i="1"/>
  <c r="BM309" i="1"/>
  <c r="BL309" i="1"/>
  <c r="BK309" i="1"/>
  <c r="BJ309" i="1"/>
  <c r="BI309" i="1"/>
  <c r="BP309" i="1" s="1"/>
  <c r="BR309" i="1" s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BF309" i="1" s="1"/>
  <c r="AL309" i="1"/>
  <c r="AK309" i="1"/>
  <c r="AM309" i="1" s="1"/>
  <c r="AN309" i="1" s="1"/>
  <c r="AG309" i="1"/>
  <c r="AF309" i="1"/>
  <c r="AE309" i="1"/>
  <c r="AD309" i="1"/>
  <c r="AH309" i="1" s="1"/>
  <c r="Z309" i="1"/>
  <c r="Y309" i="1"/>
  <c r="X309" i="1"/>
  <c r="W309" i="1"/>
  <c r="V309" i="1"/>
  <c r="U309" i="1"/>
  <c r="AA309" i="1" s="1"/>
  <c r="AB309" i="1" s="1"/>
  <c r="Q309" i="1"/>
  <c r="P309" i="1"/>
  <c r="O309" i="1"/>
  <c r="N309" i="1"/>
  <c r="M309" i="1"/>
  <c r="R309" i="1" s="1"/>
  <c r="L309" i="1"/>
  <c r="H309" i="1"/>
  <c r="G309" i="1"/>
  <c r="F309" i="1"/>
  <c r="I309" i="1" s="1"/>
  <c r="E309" i="1"/>
  <c r="D309" i="1"/>
  <c r="CH308" i="1"/>
  <c r="CF308" i="1"/>
  <c r="CG308" i="1" s="1"/>
  <c r="CE308" i="1"/>
  <c r="CD308" i="1"/>
  <c r="CC308" i="1"/>
  <c r="BZ308" i="1"/>
  <c r="CB308" i="1" s="1"/>
  <c r="BV308" i="1"/>
  <c r="BU308" i="1"/>
  <c r="BT308" i="1"/>
  <c r="BS308" i="1"/>
  <c r="BW308" i="1" s="1"/>
  <c r="BO308" i="1"/>
  <c r="BN308" i="1"/>
  <c r="BM308" i="1"/>
  <c r="BL308" i="1"/>
  <c r="BK308" i="1"/>
  <c r="BJ308" i="1"/>
  <c r="BP308" i="1" s="1"/>
  <c r="BQ308" i="1" s="1"/>
  <c r="BI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BF308" i="1" s="1"/>
  <c r="AM308" i="1"/>
  <c r="AL308" i="1"/>
  <c r="AK308" i="1"/>
  <c r="AG308" i="1"/>
  <c r="AF308" i="1"/>
  <c r="AE308" i="1"/>
  <c r="AD308" i="1"/>
  <c r="AH308" i="1" s="1"/>
  <c r="Z308" i="1"/>
  <c r="Y308" i="1"/>
  <c r="X308" i="1"/>
  <c r="W308" i="1"/>
  <c r="V308" i="1"/>
  <c r="AA308" i="1" s="1"/>
  <c r="U308" i="1"/>
  <c r="Q308" i="1"/>
  <c r="P308" i="1"/>
  <c r="O308" i="1"/>
  <c r="N308" i="1"/>
  <c r="R308" i="1" s="1"/>
  <c r="M308" i="1"/>
  <c r="L308" i="1"/>
  <c r="H308" i="1"/>
  <c r="G308" i="1"/>
  <c r="F308" i="1"/>
  <c r="I308" i="1" s="1"/>
  <c r="J308" i="1" s="1"/>
  <c r="E308" i="1"/>
  <c r="D308" i="1"/>
  <c r="CF307" i="1"/>
  <c r="CH307" i="1" s="1"/>
  <c r="CC307" i="1"/>
  <c r="BZ307" i="1"/>
  <c r="BV307" i="1"/>
  <c r="BU307" i="1"/>
  <c r="BT307" i="1"/>
  <c r="BS307" i="1"/>
  <c r="BW307" i="1" s="1"/>
  <c r="BO307" i="1"/>
  <c r="BN307" i="1"/>
  <c r="BM307" i="1"/>
  <c r="BL307" i="1"/>
  <c r="BP307" i="1" s="1"/>
  <c r="BK307" i="1"/>
  <c r="BJ307" i="1"/>
  <c r="BI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L307" i="1"/>
  <c r="AK307" i="1"/>
  <c r="AM307" i="1" s="1"/>
  <c r="AG307" i="1"/>
  <c r="AF307" i="1"/>
  <c r="AE307" i="1"/>
  <c r="AD307" i="1"/>
  <c r="AH307" i="1" s="1"/>
  <c r="Z307" i="1"/>
  <c r="Y307" i="1"/>
  <c r="X307" i="1"/>
  <c r="W307" i="1"/>
  <c r="V307" i="1"/>
  <c r="U307" i="1"/>
  <c r="AA307" i="1" s="1"/>
  <c r="Q307" i="1"/>
  <c r="P307" i="1"/>
  <c r="O307" i="1"/>
  <c r="N307" i="1"/>
  <c r="M307" i="1"/>
  <c r="R307" i="1" s="1"/>
  <c r="L307" i="1"/>
  <c r="I307" i="1"/>
  <c r="J307" i="1" s="1"/>
  <c r="H307" i="1"/>
  <c r="G307" i="1"/>
  <c r="F307" i="1"/>
  <c r="E307" i="1"/>
  <c r="CA307" i="1" s="1"/>
  <c r="D307" i="1"/>
  <c r="CB307" i="1" s="1"/>
  <c r="CF306" i="1"/>
  <c r="CD306" i="1"/>
  <c r="CC306" i="1"/>
  <c r="CC310" i="1" s="1"/>
  <c r="BZ306" i="1"/>
  <c r="BZ310" i="1" s="1"/>
  <c r="BV306" i="1"/>
  <c r="BV310" i="1" s="1"/>
  <c r="BU306" i="1"/>
  <c r="BU310" i="1" s="1"/>
  <c r="BT306" i="1"/>
  <c r="BT310" i="1" s="1"/>
  <c r="BS306" i="1"/>
  <c r="BO306" i="1"/>
  <c r="BO310" i="1" s="1"/>
  <c r="BN306" i="1"/>
  <c r="BN310" i="1" s="1"/>
  <c r="BM306" i="1"/>
  <c r="BM310" i="1" s="1"/>
  <c r="BL306" i="1"/>
  <c r="BL310" i="1" s="1"/>
  <c r="BK306" i="1"/>
  <c r="BK310" i="1" s="1"/>
  <c r="BJ306" i="1"/>
  <c r="BJ310" i="1" s="1"/>
  <c r="BI306" i="1"/>
  <c r="BI310" i="1" s="1"/>
  <c r="BP310" i="1" s="1"/>
  <c r="BE306" i="1"/>
  <c r="BE310" i="1" s="1"/>
  <c r="BD306" i="1"/>
  <c r="BD310" i="1" s="1"/>
  <c r="BC306" i="1"/>
  <c r="BB306" i="1"/>
  <c r="BB310" i="1" s="1"/>
  <c r="BA306" i="1"/>
  <c r="BA310" i="1" s="1"/>
  <c r="AZ306" i="1"/>
  <c r="AZ310" i="1" s="1"/>
  <c r="AY306" i="1"/>
  <c r="AX306" i="1"/>
  <c r="AX310" i="1" s="1"/>
  <c r="AW306" i="1"/>
  <c r="AW310" i="1" s="1"/>
  <c r="AV306" i="1"/>
  <c r="AV310" i="1" s="1"/>
  <c r="AU306" i="1"/>
  <c r="AT306" i="1"/>
  <c r="AT310" i="1" s="1"/>
  <c r="AS306" i="1"/>
  <c r="AS310" i="1" s="1"/>
  <c r="AR306" i="1"/>
  <c r="AR310" i="1" s="1"/>
  <c r="AQ306" i="1"/>
  <c r="AP306" i="1"/>
  <c r="AP310" i="1" s="1"/>
  <c r="AL306" i="1"/>
  <c r="AL310" i="1" s="1"/>
  <c r="AK306" i="1"/>
  <c r="AK310" i="1" s="1"/>
  <c r="AM310" i="1" s="1"/>
  <c r="AG306" i="1"/>
  <c r="AG310" i="1" s="1"/>
  <c r="AF306" i="1"/>
  <c r="AF310" i="1" s="1"/>
  <c r="AE306" i="1"/>
  <c r="AD306" i="1"/>
  <c r="AD310" i="1" s="1"/>
  <c r="Z306" i="1"/>
  <c r="Z310" i="1" s="1"/>
  <c r="Y306" i="1"/>
  <c r="Y310" i="1" s="1"/>
  <c r="X306" i="1"/>
  <c r="X310" i="1" s="1"/>
  <c r="W306" i="1"/>
  <c r="V306" i="1"/>
  <c r="V310" i="1" s="1"/>
  <c r="U306" i="1"/>
  <c r="U310" i="1" s="1"/>
  <c r="Q306" i="1"/>
  <c r="Q310" i="1" s="1"/>
  <c r="P306" i="1"/>
  <c r="P310" i="1" s="1"/>
  <c r="O306" i="1"/>
  <c r="N306" i="1"/>
  <c r="N310" i="1" s="1"/>
  <c r="M306" i="1"/>
  <c r="M310" i="1" s="1"/>
  <c r="L306" i="1"/>
  <c r="L310" i="1" s="1"/>
  <c r="H306" i="1"/>
  <c r="H310" i="1" s="1"/>
  <c r="G306" i="1"/>
  <c r="F306" i="1"/>
  <c r="F310" i="1" s="1"/>
  <c r="E306" i="1"/>
  <c r="E310" i="1" s="1"/>
  <c r="D306" i="1"/>
  <c r="CE306" i="1" s="1"/>
  <c r="CF305" i="1"/>
  <c r="CF304" i="1"/>
  <c r="CF302" i="1"/>
  <c r="CG302" i="1" s="1"/>
  <c r="CC302" i="1"/>
  <c r="CE302" i="1" s="1"/>
  <c r="BZ302" i="1"/>
  <c r="CA302" i="1" s="1"/>
  <c r="BV302" i="1"/>
  <c r="BU302" i="1"/>
  <c r="BT302" i="1"/>
  <c r="BS302" i="1"/>
  <c r="BW302" i="1" s="1"/>
  <c r="BO302" i="1"/>
  <c r="BN302" i="1"/>
  <c r="BM302" i="1"/>
  <c r="BL302" i="1"/>
  <c r="BP302" i="1" s="1"/>
  <c r="BK302" i="1"/>
  <c r="BJ302" i="1"/>
  <c r="BI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BF302" i="1" s="1"/>
  <c r="AL302" i="1"/>
  <c r="AK302" i="1"/>
  <c r="AM302" i="1" s="1"/>
  <c r="AG302" i="1"/>
  <c r="AF302" i="1"/>
  <c r="AE302" i="1"/>
  <c r="AD302" i="1"/>
  <c r="AH302" i="1" s="1"/>
  <c r="Z302" i="1"/>
  <c r="Y302" i="1"/>
  <c r="X302" i="1"/>
  <c r="W302" i="1"/>
  <c r="V302" i="1"/>
  <c r="U302" i="1"/>
  <c r="AA302" i="1" s="1"/>
  <c r="Q302" i="1"/>
  <c r="P302" i="1"/>
  <c r="O302" i="1"/>
  <c r="N302" i="1"/>
  <c r="M302" i="1"/>
  <c r="L302" i="1"/>
  <c r="R302" i="1" s="1"/>
  <c r="H302" i="1"/>
  <c r="G302" i="1"/>
  <c r="F302" i="1"/>
  <c r="I302" i="1" s="1"/>
  <c r="E302" i="1"/>
  <c r="CD302" i="1" s="1"/>
  <c r="D302" i="1"/>
  <c r="CB302" i="1" s="1"/>
  <c r="CF301" i="1"/>
  <c r="CC301" i="1"/>
  <c r="CD301" i="1" s="1"/>
  <c r="BZ301" i="1"/>
  <c r="CB301" i="1" s="1"/>
  <c r="BV301" i="1"/>
  <c r="BU301" i="1"/>
  <c r="BT301" i="1"/>
  <c r="BS301" i="1"/>
  <c r="BW301" i="1" s="1"/>
  <c r="BO301" i="1"/>
  <c r="BN301" i="1"/>
  <c r="BM301" i="1"/>
  <c r="BL301" i="1"/>
  <c r="BK301" i="1"/>
  <c r="BJ301" i="1"/>
  <c r="BI301" i="1"/>
  <c r="BP301" i="1" s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BF301" i="1" s="1"/>
  <c r="AL301" i="1"/>
  <c r="AK301" i="1"/>
  <c r="AM301" i="1" s="1"/>
  <c r="AG301" i="1"/>
  <c r="AF301" i="1"/>
  <c r="AE301" i="1"/>
  <c r="AD301" i="1"/>
  <c r="AH301" i="1" s="1"/>
  <c r="Z301" i="1"/>
  <c r="Y301" i="1"/>
  <c r="X301" i="1"/>
  <c r="W301" i="1"/>
  <c r="V301" i="1"/>
  <c r="U301" i="1"/>
  <c r="AA301" i="1" s="1"/>
  <c r="Q301" i="1"/>
  <c r="P301" i="1"/>
  <c r="O301" i="1"/>
  <c r="N301" i="1"/>
  <c r="M301" i="1"/>
  <c r="R301" i="1" s="1"/>
  <c r="L301" i="1"/>
  <c r="I301" i="1"/>
  <c r="J301" i="1" s="1"/>
  <c r="H301" i="1"/>
  <c r="G301" i="1"/>
  <c r="F301" i="1"/>
  <c r="E301" i="1"/>
  <c r="CG301" i="1" s="1"/>
  <c r="D301" i="1"/>
  <c r="CH301" i="1" s="1"/>
  <c r="CF300" i="1"/>
  <c r="CD300" i="1"/>
  <c r="CC300" i="1"/>
  <c r="BZ300" i="1"/>
  <c r="CA300" i="1" s="1"/>
  <c r="BV300" i="1"/>
  <c r="BU300" i="1"/>
  <c r="BT300" i="1"/>
  <c r="BS300" i="1"/>
  <c r="BW300" i="1" s="1"/>
  <c r="BO300" i="1"/>
  <c r="BN300" i="1"/>
  <c r="BM300" i="1"/>
  <c r="BL300" i="1"/>
  <c r="BK300" i="1"/>
  <c r="BJ300" i="1"/>
  <c r="BP300" i="1" s="1"/>
  <c r="BI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BF300" i="1" s="1"/>
  <c r="AL300" i="1"/>
  <c r="AM300" i="1" s="1"/>
  <c r="AK300" i="1"/>
  <c r="AG300" i="1"/>
  <c r="AF300" i="1"/>
  <c r="AE300" i="1"/>
  <c r="AD300" i="1"/>
  <c r="AH300" i="1" s="1"/>
  <c r="Z300" i="1"/>
  <c r="Y300" i="1"/>
  <c r="X300" i="1"/>
  <c r="W300" i="1"/>
  <c r="V300" i="1"/>
  <c r="AA300" i="1" s="1"/>
  <c r="U300" i="1"/>
  <c r="Q300" i="1"/>
  <c r="P300" i="1"/>
  <c r="O300" i="1"/>
  <c r="N300" i="1"/>
  <c r="R300" i="1" s="1"/>
  <c r="M300" i="1"/>
  <c r="L300" i="1"/>
  <c r="H300" i="1"/>
  <c r="G300" i="1"/>
  <c r="F300" i="1"/>
  <c r="I300" i="1" s="1"/>
  <c r="E300" i="1"/>
  <c r="D300" i="1"/>
  <c r="CE300" i="1" s="1"/>
  <c r="CF299" i="1"/>
  <c r="CH299" i="1" s="1"/>
  <c r="CE299" i="1"/>
  <c r="CC299" i="1"/>
  <c r="CD299" i="1" s="1"/>
  <c r="BZ299" i="1"/>
  <c r="BV299" i="1"/>
  <c r="BU299" i="1"/>
  <c r="BT299" i="1"/>
  <c r="BS299" i="1"/>
  <c r="BW299" i="1" s="1"/>
  <c r="BO299" i="1"/>
  <c r="BN299" i="1"/>
  <c r="BM299" i="1"/>
  <c r="BL299" i="1"/>
  <c r="BK299" i="1"/>
  <c r="BJ299" i="1"/>
  <c r="BI299" i="1"/>
  <c r="BP299" i="1" s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BF299" i="1" s="1"/>
  <c r="AM299" i="1"/>
  <c r="AN299" i="1" s="1"/>
  <c r="AL299" i="1"/>
  <c r="AK299" i="1"/>
  <c r="AG299" i="1"/>
  <c r="AF299" i="1"/>
  <c r="AE299" i="1"/>
  <c r="AD299" i="1"/>
  <c r="AH299" i="1" s="1"/>
  <c r="Z299" i="1"/>
  <c r="Y299" i="1"/>
  <c r="X299" i="1"/>
  <c r="W299" i="1"/>
  <c r="AA299" i="1" s="1"/>
  <c r="V299" i="1"/>
  <c r="U299" i="1"/>
  <c r="Q299" i="1"/>
  <c r="P299" i="1"/>
  <c r="O299" i="1"/>
  <c r="N299" i="1"/>
  <c r="M299" i="1"/>
  <c r="L299" i="1"/>
  <c r="R299" i="1" s="1"/>
  <c r="H299" i="1"/>
  <c r="G299" i="1"/>
  <c r="I299" i="1" s="1"/>
  <c r="F299" i="1"/>
  <c r="E299" i="1"/>
  <c r="CA299" i="1" s="1"/>
  <c r="D299" i="1"/>
  <c r="CB299" i="1" s="1"/>
  <c r="CF298" i="1"/>
  <c r="CG298" i="1" s="1"/>
  <c r="CC298" i="1"/>
  <c r="BZ298" i="1"/>
  <c r="CA298" i="1" s="1"/>
  <c r="BV298" i="1"/>
  <c r="BU298" i="1"/>
  <c r="BT298" i="1"/>
  <c r="BS298" i="1"/>
  <c r="BW298" i="1" s="1"/>
  <c r="BO298" i="1"/>
  <c r="BN298" i="1"/>
  <c r="BM298" i="1"/>
  <c r="BL298" i="1"/>
  <c r="BP298" i="1" s="1"/>
  <c r="BK298" i="1"/>
  <c r="BJ298" i="1"/>
  <c r="BI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BF298" i="1" s="1"/>
  <c r="AL298" i="1"/>
  <c r="AK298" i="1"/>
  <c r="AM298" i="1" s="1"/>
  <c r="AG298" i="1"/>
  <c r="AF298" i="1"/>
  <c r="AE298" i="1"/>
  <c r="AD298" i="1"/>
  <c r="AH298" i="1" s="1"/>
  <c r="Z298" i="1"/>
  <c r="Y298" i="1"/>
  <c r="X298" i="1"/>
  <c r="W298" i="1"/>
  <c r="V298" i="1"/>
  <c r="U298" i="1"/>
  <c r="AA298" i="1" s="1"/>
  <c r="Q298" i="1"/>
  <c r="P298" i="1"/>
  <c r="O298" i="1"/>
  <c r="N298" i="1"/>
  <c r="M298" i="1"/>
  <c r="L298" i="1"/>
  <c r="R298" i="1" s="1"/>
  <c r="H298" i="1"/>
  <c r="G298" i="1"/>
  <c r="F298" i="1"/>
  <c r="E298" i="1"/>
  <c r="CD298" i="1" s="1"/>
  <c r="D298" i="1"/>
  <c r="CB298" i="1" s="1"/>
  <c r="CF297" i="1"/>
  <c r="CC297" i="1"/>
  <c r="BZ297" i="1"/>
  <c r="CB297" i="1" s="1"/>
  <c r="BV297" i="1"/>
  <c r="BU297" i="1"/>
  <c r="BT297" i="1"/>
  <c r="BS297" i="1"/>
  <c r="BW297" i="1" s="1"/>
  <c r="BO297" i="1"/>
  <c r="BN297" i="1"/>
  <c r="BM297" i="1"/>
  <c r="BL297" i="1"/>
  <c r="BK297" i="1"/>
  <c r="BJ297" i="1"/>
  <c r="BI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L297" i="1"/>
  <c r="AK297" i="1"/>
  <c r="AM297" i="1" s="1"/>
  <c r="AG297" i="1"/>
  <c r="AF297" i="1"/>
  <c r="AE297" i="1"/>
  <c r="AD297" i="1"/>
  <c r="AH297" i="1" s="1"/>
  <c r="AJ297" i="1" s="1"/>
  <c r="Z297" i="1"/>
  <c r="Y297" i="1"/>
  <c r="X297" i="1"/>
  <c r="W297" i="1"/>
  <c r="V297" i="1"/>
  <c r="U297" i="1"/>
  <c r="AA297" i="1" s="1"/>
  <c r="Q297" i="1"/>
  <c r="P297" i="1"/>
  <c r="O297" i="1"/>
  <c r="N297" i="1"/>
  <c r="M297" i="1"/>
  <c r="L297" i="1"/>
  <c r="H297" i="1"/>
  <c r="G297" i="1"/>
  <c r="I297" i="1" s="1"/>
  <c r="F297" i="1"/>
  <c r="E297" i="1"/>
  <c r="CA297" i="1" s="1"/>
  <c r="D297" i="1"/>
  <c r="CH297" i="1" s="1"/>
  <c r="CF296" i="1"/>
  <c r="CC296" i="1"/>
  <c r="CC303" i="1" s="1"/>
  <c r="BZ296" i="1"/>
  <c r="BZ303" i="1" s="1"/>
  <c r="BV296" i="1"/>
  <c r="BV303" i="1" s="1"/>
  <c r="BU296" i="1"/>
  <c r="BU303" i="1" s="1"/>
  <c r="BT296" i="1"/>
  <c r="BT303" i="1" s="1"/>
  <c r="BS296" i="1"/>
  <c r="BS303" i="1" s="1"/>
  <c r="BO296" i="1"/>
  <c r="BO303" i="1" s="1"/>
  <c r="BN296" i="1"/>
  <c r="BN303" i="1" s="1"/>
  <c r="BM296" i="1"/>
  <c r="BM303" i="1" s="1"/>
  <c r="BL296" i="1"/>
  <c r="BL303" i="1" s="1"/>
  <c r="BK296" i="1"/>
  <c r="BK303" i="1" s="1"/>
  <c r="BJ296" i="1"/>
  <c r="BJ303" i="1" s="1"/>
  <c r="BI296" i="1"/>
  <c r="BI303" i="1" s="1"/>
  <c r="BE296" i="1"/>
  <c r="BE303" i="1" s="1"/>
  <c r="BD296" i="1"/>
  <c r="BD303" i="1" s="1"/>
  <c r="BC296" i="1"/>
  <c r="BC303" i="1" s="1"/>
  <c r="BB296" i="1"/>
  <c r="BB303" i="1" s="1"/>
  <c r="BA296" i="1"/>
  <c r="BA303" i="1" s="1"/>
  <c r="AZ296" i="1"/>
  <c r="AZ303" i="1" s="1"/>
  <c r="AY296" i="1"/>
  <c r="AY303" i="1" s="1"/>
  <c r="AX296" i="1"/>
  <c r="AX303" i="1" s="1"/>
  <c r="AW296" i="1"/>
  <c r="AW303" i="1" s="1"/>
  <c r="AV296" i="1"/>
  <c r="AV303" i="1" s="1"/>
  <c r="AU296" i="1"/>
  <c r="AU303" i="1" s="1"/>
  <c r="AT296" i="1"/>
  <c r="AT303" i="1" s="1"/>
  <c r="AS296" i="1"/>
  <c r="AS303" i="1" s="1"/>
  <c r="AR296" i="1"/>
  <c r="AR303" i="1" s="1"/>
  <c r="AQ296" i="1"/>
  <c r="AQ303" i="1" s="1"/>
  <c r="AP296" i="1"/>
  <c r="AP303" i="1" s="1"/>
  <c r="AM296" i="1"/>
  <c r="AO296" i="1" s="1"/>
  <c r="AL296" i="1"/>
  <c r="AL303" i="1" s="1"/>
  <c r="AK296" i="1"/>
  <c r="AK303" i="1" s="1"/>
  <c r="AM303" i="1" s="1"/>
  <c r="AG296" i="1"/>
  <c r="AG303" i="1" s="1"/>
  <c r="AF296" i="1"/>
  <c r="AF303" i="1" s="1"/>
  <c r="AE296" i="1"/>
  <c r="AE303" i="1" s="1"/>
  <c r="AD296" i="1"/>
  <c r="AD303" i="1" s="1"/>
  <c r="Z296" i="1"/>
  <c r="Z303" i="1" s="1"/>
  <c r="Y296" i="1"/>
  <c r="Y303" i="1" s="1"/>
  <c r="X296" i="1"/>
  <c r="X303" i="1" s="1"/>
  <c r="W296" i="1"/>
  <c r="W303" i="1" s="1"/>
  <c r="V296" i="1"/>
  <c r="V303" i="1" s="1"/>
  <c r="U296" i="1"/>
  <c r="U303" i="1" s="1"/>
  <c r="Q296" i="1"/>
  <c r="Q303" i="1" s="1"/>
  <c r="P296" i="1"/>
  <c r="P303" i="1" s="1"/>
  <c r="O296" i="1"/>
  <c r="O303" i="1" s="1"/>
  <c r="N296" i="1"/>
  <c r="N303" i="1" s="1"/>
  <c r="M296" i="1"/>
  <c r="M303" i="1" s="1"/>
  <c r="L296" i="1"/>
  <c r="L303" i="1" s="1"/>
  <c r="I296" i="1"/>
  <c r="K296" i="1" s="1"/>
  <c r="H296" i="1"/>
  <c r="H303" i="1" s="1"/>
  <c r="G296" i="1"/>
  <c r="G303" i="1" s="1"/>
  <c r="F296" i="1"/>
  <c r="F303" i="1" s="1"/>
  <c r="E296" i="1"/>
  <c r="E303" i="1" s="1"/>
  <c r="D296" i="1"/>
  <c r="D303" i="1" s="1"/>
  <c r="CF295" i="1"/>
  <c r="CF294" i="1"/>
  <c r="CF292" i="1"/>
  <c r="CC292" i="1"/>
  <c r="BZ292" i="1"/>
  <c r="CB292" i="1" s="1"/>
  <c r="BV292" i="1"/>
  <c r="BU292" i="1"/>
  <c r="BT292" i="1"/>
  <c r="BS292" i="1"/>
  <c r="BW292" i="1" s="1"/>
  <c r="BO292" i="1"/>
  <c r="BN292" i="1"/>
  <c r="BM292" i="1"/>
  <c r="BL292" i="1"/>
  <c r="BK292" i="1"/>
  <c r="BJ292" i="1"/>
  <c r="BI292" i="1"/>
  <c r="BP292" i="1" s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BF292" i="1" s="1"/>
  <c r="AL292" i="1"/>
  <c r="AK292" i="1"/>
  <c r="AM292" i="1" s="1"/>
  <c r="AG292" i="1"/>
  <c r="AF292" i="1"/>
  <c r="AE292" i="1"/>
  <c r="AD292" i="1"/>
  <c r="AH292" i="1" s="1"/>
  <c r="Z292" i="1"/>
  <c r="Y292" i="1"/>
  <c r="X292" i="1"/>
  <c r="W292" i="1"/>
  <c r="V292" i="1"/>
  <c r="U292" i="1"/>
  <c r="AA292" i="1" s="1"/>
  <c r="Q292" i="1"/>
  <c r="P292" i="1"/>
  <c r="O292" i="1"/>
  <c r="N292" i="1"/>
  <c r="M292" i="1"/>
  <c r="R292" i="1" s="1"/>
  <c r="L292" i="1"/>
  <c r="I292" i="1"/>
  <c r="K292" i="1" s="1"/>
  <c r="H292" i="1"/>
  <c r="G292" i="1"/>
  <c r="F292" i="1"/>
  <c r="E292" i="1"/>
  <c r="CA292" i="1" s="1"/>
  <c r="D292" i="1"/>
  <c r="CH292" i="1" s="1"/>
  <c r="CF291" i="1"/>
  <c r="CC291" i="1"/>
  <c r="BZ291" i="1"/>
  <c r="CB291" i="1" s="1"/>
  <c r="BV291" i="1"/>
  <c r="BU291" i="1"/>
  <c r="BT291" i="1"/>
  <c r="BS291" i="1"/>
  <c r="BW291" i="1" s="1"/>
  <c r="BO291" i="1"/>
  <c r="BN291" i="1"/>
  <c r="BM291" i="1"/>
  <c r="BL291" i="1"/>
  <c r="BK291" i="1"/>
  <c r="BJ291" i="1"/>
  <c r="BP291" i="1" s="1"/>
  <c r="BI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BF291" i="1" s="1"/>
  <c r="AL291" i="1"/>
  <c r="AM291" i="1" s="1"/>
  <c r="AK291" i="1"/>
  <c r="AG291" i="1"/>
  <c r="AF291" i="1"/>
  <c r="AE291" i="1"/>
  <c r="AD291" i="1"/>
  <c r="AH291" i="1" s="1"/>
  <c r="Z291" i="1"/>
  <c r="Y291" i="1"/>
  <c r="X291" i="1"/>
  <c r="W291" i="1"/>
  <c r="V291" i="1"/>
  <c r="AA291" i="1" s="1"/>
  <c r="U291" i="1"/>
  <c r="Q291" i="1"/>
  <c r="P291" i="1"/>
  <c r="O291" i="1"/>
  <c r="N291" i="1"/>
  <c r="R291" i="1" s="1"/>
  <c r="M291" i="1"/>
  <c r="L291" i="1"/>
  <c r="H291" i="1"/>
  <c r="G291" i="1"/>
  <c r="F291" i="1"/>
  <c r="I291" i="1" s="1"/>
  <c r="E291" i="1"/>
  <c r="CD291" i="1" s="1"/>
  <c r="D291" i="1"/>
  <c r="CE291" i="1" s="1"/>
  <c r="CF290" i="1"/>
  <c r="CH290" i="1" s="1"/>
  <c r="CC290" i="1"/>
  <c r="CD290" i="1" s="1"/>
  <c r="BZ290" i="1"/>
  <c r="BV290" i="1"/>
  <c r="BU290" i="1"/>
  <c r="BT290" i="1"/>
  <c r="BS290" i="1"/>
  <c r="BW290" i="1" s="1"/>
  <c r="BO290" i="1"/>
  <c r="BN290" i="1"/>
  <c r="BM290" i="1"/>
  <c r="BL290" i="1"/>
  <c r="BK290" i="1"/>
  <c r="BJ290" i="1"/>
  <c r="BI290" i="1"/>
  <c r="BP290" i="1" s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BF290" i="1" s="1"/>
  <c r="AL290" i="1"/>
  <c r="AM290" i="1" s="1"/>
  <c r="AK290" i="1"/>
  <c r="AG290" i="1"/>
  <c r="AF290" i="1"/>
  <c r="AE290" i="1"/>
  <c r="AD290" i="1"/>
  <c r="AH290" i="1" s="1"/>
  <c r="Z290" i="1"/>
  <c r="Y290" i="1"/>
  <c r="X290" i="1"/>
  <c r="W290" i="1"/>
  <c r="V290" i="1"/>
  <c r="AA290" i="1" s="1"/>
  <c r="U290" i="1"/>
  <c r="Q290" i="1"/>
  <c r="P290" i="1"/>
  <c r="O290" i="1"/>
  <c r="N290" i="1"/>
  <c r="R290" i="1" s="1"/>
  <c r="M290" i="1"/>
  <c r="L290" i="1"/>
  <c r="H290" i="1"/>
  <c r="G290" i="1"/>
  <c r="F290" i="1"/>
  <c r="I290" i="1" s="1"/>
  <c r="E290" i="1"/>
  <c r="CG290" i="1" s="1"/>
  <c r="D290" i="1"/>
  <c r="CB290" i="1" s="1"/>
  <c r="CF289" i="1"/>
  <c r="CG289" i="1" s="1"/>
  <c r="CE289" i="1"/>
  <c r="CC289" i="1"/>
  <c r="CC293" i="1" s="1"/>
  <c r="CA289" i="1"/>
  <c r="BZ289" i="1"/>
  <c r="BZ293" i="1" s="1"/>
  <c r="BV289" i="1"/>
  <c r="BV293" i="1" s="1"/>
  <c r="BU289" i="1"/>
  <c r="BU293" i="1" s="1"/>
  <c r="BT289" i="1"/>
  <c r="BT293" i="1" s="1"/>
  <c r="BS289" i="1"/>
  <c r="BS293" i="1" s="1"/>
  <c r="BW293" i="1" s="1"/>
  <c r="BO289" i="1"/>
  <c r="BO293" i="1" s="1"/>
  <c r="BN289" i="1"/>
  <c r="BN293" i="1" s="1"/>
  <c r="BM289" i="1"/>
  <c r="BM293" i="1" s="1"/>
  <c r="BL289" i="1"/>
  <c r="BL293" i="1" s="1"/>
  <c r="BK289" i="1"/>
  <c r="BK293" i="1" s="1"/>
  <c r="BJ289" i="1"/>
  <c r="BJ293" i="1" s="1"/>
  <c r="BI289" i="1"/>
  <c r="BI293" i="1" s="1"/>
  <c r="BP293" i="1" s="1"/>
  <c r="BE289" i="1"/>
  <c r="BE293" i="1" s="1"/>
  <c r="BD289" i="1"/>
  <c r="BD293" i="1" s="1"/>
  <c r="BC289" i="1"/>
  <c r="BC293" i="1" s="1"/>
  <c r="BB289" i="1"/>
  <c r="BB293" i="1" s="1"/>
  <c r="BA289" i="1"/>
  <c r="BA293" i="1" s="1"/>
  <c r="AZ289" i="1"/>
  <c r="AZ293" i="1" s="1"/>
  <c r="AY289" i="1"/>
  <c r="AY293" i="1" s="1"/>
  <c r="AX289" i="1"/>
  <c r="AX293" i="1" s="1"/>
  <c r="AW289" i="1"/>
  <c r="AW293" i="1" s="1"/>
  <c r="AV289" i="1"/>
  <c r="AV293" i="1" s="1"/>
  <c r="AU289" i="1"/>
  <c r="AU293" i="1" s="1"/>
  <c r="AT289" i="1"/>
  <c r="AT293" i="1" s="1"/>
  <c r="AS289" i="1"/>
  <c r="AS293" i="1" s="1"/>
  <c r="AR289" i="1"/>
  <c r="AR293" i="1" s="1"/>
  <c r="AQ289" i="1"/>
  <c r="AQ293" i="1" s="1"/>
  <c r="AP289" i="1"/>
  <c r="AP293" i="1" s="1"/>
  <c r="BF293" i="1" s="1"/>
  <c r="AM289" i="1"/>
  <c r="AO289" i="1" s="1"/>
  <c r="AL289" i="1"/>
  <c r="AL293" i="1" s="1"/>
  <c r="AK289" i="1"/>
  <c r="AK293" i="1" s="1"/>
  <c r="AM293" i="1" s="1"/>
  <c r="AG289" i="1"/>
  <c r="AG293" i="1" s="1"/>
  <c r="AF289" i="1"/>
  <c r="AF293" i="1" s="1"/>
  <c r="AE289" i="1"/>
  <c r="AE293" i="1" s="1"/>
  <c r="AD289" i="1"/>
  <c r="AD293" i="1" s="1"/>
  <c r="Z289" i="1"/>
  <c r="Z293" i="1" s="1"/>
  <c r="Y289" i="1"/>
  <c r="Y293" i="1" s="1"/>
  <c r="X289" i="1"/>
  <c r="X293" i="1" s="1"/>
  <c r="W289" i="1"/>
  <c r="W293" i="1" s="1"/>
  <c r="V289" i="1"/>
  <c r="V293" i="1" s="1"/>
  <c r="U289" i="1"/>
  <c r="U293" i="1" s="1"/>
  <c r="Q289" i="1"/>
  <c r="Q293" i="1" s="1"/>
  <c r="P289" i="1"/>
  <c r="P293" i="1" s="1"/>
  <c r="O289" i="1"/>
  <c r="O293" i="1" s="1"/>
  <c r="N289" i="1"/>
  <c r="N293" i="1" s="1"/>
  <c r="M289" i="1"/>
  <c r="M293" i="1" s="1"/>
  <c r="L289" i="1"/>
  <c r="L293" i="1" s="1"/>
  <c r="H289" i="1"/>
  <c r="H293" i="1" s="1"/>
  <c r="G289" i="1"/>
  <c r="G293" i="1" s="1"/>
  <c r="F289" i="1"/>
  <c r="F293" i="1" s="1"/>
  <c r="E289" i="1"/>
  <c r="CD289" i="1" s="1"/>
  <c r="D289" i="1"/>
  <c r="CH289" i="1" s="1"/>
  <c r="CF288" i="1"/>
  <c r="CF287" i="1"/>
  <c r="CF285" i="1"/>
  <c r="CH285" i="1" s="1"/>
  <c r="CC285" i="1"/>
  <c r="CE285" i="1" s="1"/>
  <c r="BZ285" i="1"/>
  <c r="CA285" i="1" s="1"/>
  <c r="BV285" i="1"/>
  <c r="BU285" i="1"/>
  <c r="BT285" i="1"/>
  <c r="BS285" i="1"/>
  <c r="BW285" i="1" s="1"/>
  <c r="BO285" i="1"/>
  <c r="BN285" i="1"/>
  <c r="BM285" i="1"/>
  <c r="BL285" i="1"/>
  <c r="BK285" i="1"/>
  <c r="BJ285" i="1"/>
  <c r="BI285" i="1"/>
  <c r="BP285" i="1" s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BF285" i="1" s="1"/>
  <c r="AL285" i="1"/>
  <c r="AK285" i="1"/>
  <c r="AM285" i="1" s="1"/>
  <c r="AG285" i="1"/>
  <c r="AF285" i="1"/>
  <c r="AE285" i="1"/>
  <c r="AD285" i="1"/>
  <c r="AH285" i="1" s="1"/>
  <c r="Z285" i="1"/>
  <c r="Y285" i="1"/>
  <c r="X285" i="1"/>
  <c r="W285" i="1"/>
  <c r="V285" i="1"/>
  <c r="U285" i="1"/>
  <c r="AA285" i="1" s="1"/>
  <c r="Q285" i="1"/>
  <c r="P285" i="1"/>
  <c r="O285" i="1"/>
  <c r="N285" i="1"/>
  <c r="M285" i="1"/>
  <c r="L285" i="1"/>
  <c r="R285" i="1" s="1"/>
  <c r="I285" i="1"/>
  <c r="K285" i="1" s="1"/>
  <c r="H285" i="1"/>
  <c r="G285" i="1"/>
  <c r="F285" i="1"/>
  <c r="E285" i="1"/>
  <c r="CG285" i="1" s="1"/>
  <c r="D285" i="1"/>
  <c r="CB285" i="1" s="1"/>
  <c r="CF284" i="1"/>
  <c r="CH284" i="1" s="1"/>
  <c r="CC284" i="1"/>
  <c r="CD284" i="1" s="1"/>
  <c r="CA284" i="1"/>
  <c r="BZ284" i="1"/>
  <c r="BV284" i="1"/>
  <c r="BU284" i="1"/>
  <c r="BT284" i="1"/>
  <c r="BS284" i="1"/>
  <c r="BW284" i="1" s="1"/>
  <c r="BO284" i="1"/>
  <c r="BN284" i="1"/>
  <c r="BM284" i="1"/>
  <c r="BL284" i="1"/>
  <c r="BP284" i="1" s="1"/>
  <c r="BK284" i="1"/>
  <c r="BJ284" i="1"/>
  <c r="BI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BF284" i="1" s="1"/>
  <c r="AN284" i="1"/>
  <c r="AM284" i="1"/>
  <c r="AO284" i="1" s="1"/>
  <c r="AL284" i="1"/>
  <c r="AK284" i="1"/>
  <c r="AG284" i="1"/>
  <c r="AF284" i="1"/>
  <c r="AE284" i="1"/>
  <c r="AD284" i="1"/>
  <c r="AH284" i="1" s="1"/>
  <c r="Z284" i="1"/>
  <c r="Y284" i="1"/>
  <c r="X284" i="1"/>
  <c r="W284" i="1"/>
  <c r="AA284" i="1" s="1"/>
  <c r="V284" i="1"/>
  <c r="U284" i="1"/>
  <c r="Q284" i="1"/>
  <c r="P284" i="1"/>
  <c r="O284" i="1"/>
  <c r="N284" i="1"/>
  <c r="M284" i="1"/>
  <c r="L284" i="1"/>
  <c r="R284" i="1" s="1"/>
  <c r="H284" i="1"/>
  <c r="G284" i="1"/>
  <c r="F284" i="1"/>
  <c r="I284" i="1" s="1"/>
  <c r="E284" i="1"/>
  <c r="D284" i="1"/>
  <c r="CE284" i="1" s="1"/>
  <c r="CF283" i="1"/>
  <c r="CC283" i="1"/>
  <c r="CE283" i="1" s="1"/>
  <c r="BZ283" i="1"/>
  <c r="BV283" i="1"/>
  <c r="BU283" i="1"/>
  <c r="BT283" i="1"/>
  <c r="BS283" i="1"/>
  <c r="BW283" i="1" s="1"/>
  <c r="BO283" i="1"/>
  <c r="BN283" i="1"/>
  <c r="BM283" i="1"/>
  <c r="BL283" i="1"/>
  <c r="BK283" i="1"/>
  <c r="BJ283" i="1"/>
  <c r="BI283" i="1"/>
  <c r="BP283" i="1" s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BF283" i="1" s="1"/>
  <c r="AL283" i="1"/>
  <c r="AK283" i="1"/>
  <c r="AM283" i="1" s="1"/>
  <c r="AG283" i="1"/>
  <c r="AF283" i="1"/>
  <c r="AE283" i="1"/>
  <c r="AD283" i="1"/>
  <c r="AH283" i="1" s="1"/>
  <c r="Z283" i="1"/>
  <c r="Y283" i="1"/>
  <c r="X283" i="1"/>
  <c r="W283" i="1"/>
  <c r="V283" i="1"/>
  <c r="U283" i="1"/>
  <c r="AA283" i="1" s="1"/>
  <c r="Q283" i="1"/>
  <c r="P283" i="1"/>
  <c r="O283" i="1"/>
  <c r="N283" i="1"/>
  <c r="M283" i="1"/>
  <c r="L283" i="1"/>
  <c r="R283" i="1" s="1"/>
  <c r="I283" i="1"/>
  <c r="K283" i="1" s="1"/>
  <c r="H283" i="1"/>
  <c r="G283" i="1"/>
  <c r="F283" i="1"/>
  <c r="E283" i="1"/>
  <c r="CA283" i="1" s="1"/>
  <c r="D283" i="1"/>
  <c r="CB283" i="1" s="1"/>
  <c r="CH282" i="1"/>
  <c r="CF282" i="1"/>
  <c r="CG282" i="1" s="1"/>
  <c r="CD282" i="1"/>
  <c r="CC282" i="1"/>
  <c r="CE282" i="1" s="1"/>
  <c r="BZ282" i="1"/>
  <c r="CB282" i="1" s="1"/>
  <c r="BV282" i="1"/>
  <c r="BU282" i="1"/>
  <c r="BT282" i="1"/>
  <c r="BS282" i="1"/>
  <c r="BW282" i="1" s="1"/>
  <c r="BO282" i="1"/>
  <c r="BN282" i="1"/>
  <c r="BM282" i="1"/>
  <c r="BL282" i="1"/>
  <c r="BK282" i="1"/>
  <c r="BJ282" i="1"/>
  <c r="BP282" i="1" s="1"/>
  <c r="BI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BF282" i="1" s="1"/>
  <c r="AL282" i="1"/>
  <c r="AK282" i="1"/>
  <c r="AM282" i="1" s="1"/>
  <c r="AG282" i="1"/>
  <c r="AF282" i="1"/>
  <c r="AE282" i="1"/>
  <c r="AD282" i="1"/>
  <c r="AH282" i="1" s="1"/>
  <c r="Z282" i="1"/>
  <c r="Y282" i="1"/>
  <c r="X282" i="1"/>
  <c r="W282" i="1"/>
  <c r="V282" i="1"/>
  <c r="U282" i="1"/>
  <c r="AA282" i="1" s="1"/>
  <c r="Q282" i="1"/>
  <c r="P282" i="1"/>
  <c r="O282" i="1"/>
  <c r="N282" i="1"/>
  <c r="R282" i="1" s="1"/>
  <c r="M282" i="1"/>
  <c r="L282" i="1"/>
  <c r="H282" i="1"/>
  <c r="G282" i="1"/>
  <c r="F282" i="1"/>
  <c r="I282" i="1" s="1"/>
  <c r="E282" i="1"/>
  <c r="D282" i="1"/>
  <c r="CH281" i="1"/>
  <c r="CF281" i="1"/>
  <c r="CE281" i="1"/>
  <c r="CC281" i="1"/>
  <c r="CD281" i="1" s="1"/>
  <c r="CA281" i="1"/>
  <c r="BZ281" i="1"/>
  <c r="CB281" i="1" s="1"/>
  <c r="BV281" i="1"/>
  <c r="BU281" i="1"/>
  <c r="BT281" i="1"/>
  <c r="BS281" i="1"/>
  <c r="BW281" i="1" s="1"/>
  <c r="BO281" i="1"/>
  <c r="BN281" i="1"/>
  <c r="BM281" i="1"/>
  <c r="BL281" i="1"/>
  <c r="BK281" i="1"/>
  <c r="BJ281" i="1"/>
  <c r="BI281" i="1"/>
  <c r="BP281" i="1" s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BF281" i="1" s="1"/>
  <c r="AM281" i="1"/>
  <c r="AO281" i="1" s="1"/>
  <c r="AL281" i="1"/>
  <c r="AK281" i="1"/>
  <c r="AG281" i="1"/>
  <c r="AF281" i="1"/>
  <c r="AE281" i="1"/>
  <c r="AD281" i="1"/>
  <c r="AH281" i="1" s="1"/>
  <c r="Z281" i="1"/>
  <c r="Y281" i="1"/>
  <c r="X281" i="1"/>
  <c r="W281" i="1"/>
  <c r="AA281" i="1" s="1"/>
  <c r="V281" i="1"/>
  <c r="U281" i="1"/>
  <c r="Q281" i="1"/>
  <c r="P281" i="1"/>
  <c r="O281" i="1"/>
  <c r="N281" i="1"/>
  <c r="M281" i="1"/>
  <c r="R281" i="1" s="1"/>
  <c r="L281" i="1"/>
  <c r="H281" i="1"/>
  <c r="G281" i="1"/>
  <c r="I281" i="1" s="1"/>
  <c r="F281" i="1"/>
  <c r="E281" i="1"/>
  <c r="CG281" i="1" s="1"/>
  <c r="D281" i="1"/>
  <c r="CF280" i="1"/>
  <c r="CD280" i="1"/>
  <c r="CC280" i="1"/>
  <c r="BZ280" i="1"/>
  <c r="CA280" i="1" s="1"/>
  <c r="BV280" i="1"/>
  <c r="BU280" i="1"/>
  <c r="BT280" i="1"/>
  <c r="BS280" i="1"/>
  <c r="BW280" i="1" s="1"/>
  <c r="BO280" i="1"/>
  <c r="BN280" i="1"/>
  <c r="BM280" i="1"/>
  <c r="BL280" i="1"/>
  <c r="BP280" i="1" s="1"/>
  <c r="BK280" i="1"/>
  <c r="BJ280" i="1"/>
  <c r="BI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BF280" i="1" s="1"/>
  <c r="AL280" i="1"/>
  <c r="AM280" i="1" s="1"/>
  <c r="AK280" i="1"/>
  <c r="AG280" i="1"/>
  <c r="AF280" i="1"/>
  <c r="AE280" i="1"/>
  <c r="AD280" i="1"/>
  <c r="AH280" i="1" s="1"/>
  <c r="Z280" i="1"/>
  <c r="Y280" i="1"/>
  <c r="X280" i="1"/>
  <c r="W280" i="1"/>
  <c r="V280" i="1"/>
  <c r="AA280" i="1" s="1"/>
  <c r="U280" i="1"/>
  <c r="Q280" i="1"/>
  <c r="P280" i="1"/>
  <c r="O280" i="1"/>
  <c r="N280" i="1"/>
  <c r="M280" i="1"/>
  <c r="L280" i="1"/>
  <c r="R280" i="1" s="1"/>
  <c r="H280" i="1"/>
  <c r="G280" i="1"/>
  <c r="F280" i="1"/>
  <c r="I280" i="1" s="1"/>
  <c r="E280" i="1"/>
  <c r="D280" i="1"/>
  <c r="CE280" i="1" s="1"/>
  <c r="CF279" i="1"/>
  <c r="CH279" i="1" s="1"/>
  <c r="CC279" i="1"/>
  <c r="BZ279" i="1"/>
  <c r="BV279" i="1"/>
  <c r="BU279" i="1"/>
  <c r="BT279" i="1"/>
  <c r="BS279" i="1"/>
  <c r="BW279" i="1" s="1"/>
  <c r="BO279" i="1"/>
  <c r="BN279" i="1"/>
  <c r="BM279" i="1"/>
  <c r="BL279" i="1"/>
  <c r="BK279" i="1"/>
  <c r="BJ279" i="1"/>
  <c r="BI279" i="1"/>
  <c r="BP279" i="1" s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BF279" i="1" s="1"/>
  <c r="AL279" i="1"/>
  <c r="AK279" i="1"/>
  <c r="AM279" i="1" s="1"/>
  <c r="AG279" i="1"/>
  <c r="AF279" i="1"/>
  <c r="AE279" i="1"/>
  <c r="AD279" i="1"/>
  <c r="AH279" i="1" s="1"/>
  <c r="Z279" i="1"/>
  <c r="Y279" i="1"/>
  <c r="X279" i="1"/>
  <c r="W279" i="1"/>
  <c r="V279" i="1"/>
  <c r="U279" i="1"/>
  <c r="AA279" i="1" s="1"/>
  <c r="Q279" i="1"/>
  <c r="P279" i="1"/>
  <c r="O279" i="1"/>
  <c r="N279" i="1"/>
  <c r="M279" i="1"/>
  <c r="L279" i="1"/>
  <c r="R279" i="1" s="1"/>
  <c r="I279" i="1"/>
  <c r="K279" i="1" s="1"/>
  <c r="H279" i="1"/>
  <c r="G279" i="1"/>
  <c r="F279" i="1"/>
  <c r="E279" i="1"/>
  <c r="CA279" i="1" s="1"/>
  <c r="D279" i="1"/>
  <c r="CB279" i="1" s="1"/>
  <c r="CH278" i="1"/>
  <c r="CF278" i="1"/>
  <c r="CG278" i="1" s="1"/>
  <c r="CD278" i="1"/>
  <c r="CC278" i="1"/>
  <c r="CE278" i="1" s="1"/>
  <c r="BZ278" i="1"/>
  <c r="CB278" i="1" s="1"/>
  <c r="BV278" i="1"/>
  <c r="BU278" i="1"/>
  <c r="BT278" i="1"/>
  <c r="BS278" i="1"/>
  <c r="BW278" i="1" s="1"/>
  <c r="BO278" i="1"/>
  <c r="BN278" i="1"/>
  <c r="BM278" i="1"/>
  <c r="BL278" i="1"/>
  <c r="BK278" i="1"/>
  <c r="BJ278" i="1"/>
  <c r="BP278" i="1" s="1"/>
  <c r="BI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BF278" i="1" s="1"/>
  <c r="AL278" i="1"/>
  <c r="AK278" i="1"/>
  <c r="AM278" i="1" s="1"/>
  <c r="AG278" i="1"/>
  <c r="AF278" i="1"/>
  <c r="AE278" i="1"/>
  <c r="AD278" i="1"/>
  <c r="AH278" i="1" s="1"/>
  <c r="Z278" i="1"/>
  <c r="Y278" i="1"/>
  <c r="X278" i="1"/>
  <c r="W278" i="1"/>
  <c r="V278" i="1"/>
  <c r="U278" i="1"/>
  <c r="AA278" i="1" s="1"/>
  <c r="Q278" i="1"/>
  <c r="P278" i="1"/>
  <c r="O278" i="1"/>
  <c r="N278" i="1"/>
  <c r="R278" i="1" s="1"/>
  <c r="M278" i="1"/>
  <c r="L278" i="1"/>
  <c r="H278" i="1"/>
  <c r="G278" i="1"/>
  <c r="F278" i="1"/>
  <c r="I278" i="1" s="1"/>
  <c r="E278" i="1"/>
  <c r="D278" i="1"/>
  <c r="CH277" i="1"/>
  <c r="CF277" i="1"/>
  <c r="CE277" i="1"/>
  <c r="CC277" i="1"/>
  <c r="CD277" i="1" s="1"/>
  <c r="CA277" i="1"/>
  <c r="BZ277" i="1"/>
  <c r="CB277" i="1" s="1"/>
  <c r="BV277" i="1"/>
  <c r="BU277" i="1"/>
  <c r="BT277" i="1"/>
  <c r="BS277" i="1"/>
  <c r="BW277" i="1" s="1"/>
  <c r="BO277" i="1"/>
  <c r="BN277" i="1"/>
  <c r="BM277" i="1"/>
  <c r="BL277" i="1"/>
  <c r="BK277" i="1"/>
  <c r="BJ277" i="1"/>
  <c r="BI277" i="1"/>
  <c r="BP277" i="1" s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BF277" i="1" s="1"/>
  <c r="AM277" i="1"/>
  <c r="AO277" i="1" s="1"/>
  <c r="AL277" i="1"/>
  <c r="AK277" i="1"/>
  <c r="AG277" i="1"/>
  <c r="AF277" i="1"/>
  <c r="AE277" i="1"/>
  <c r="AD277" i="1"/>
  <c r="AH277" i="1" s="1"/>
  <c r="Z277" i="1"/>
  <c r="Y277" i="1"/>
  <c r="X277" i="1"/>
  <c r="W277" i="1"/>
  <c r="AA277" i="1" s="1"/>
  <c r="V277" i="1"/>
  <c r="U277" i="1"/>
  <c r="Q277" i="1"/>
  <c r="P277" i="1"/>
  <c r="O277" i="1"/>
  <c r="N277" i="1"/>
  <c r="M277" i="1"/>
  <c r="R277" i="1" s="1"/>
  <c r="L277" i="1"/>
  <c r="H277" i="1"/>
  <c r="G277" i="1"/>
  <c r="I277" i="1" s="1"/>
  <c r="F277" i="1"/>
  <c r="E277" i="1"/>
  <c r="CG277" i="1" s="1"/>
  <c r="D277" i="1"/>
  <c r="CF276" i="1"/>
  <c r="CD276" i="1"/>
  <c r="CC276" i="1"/>
  <c r="BZ276" i="1"/>
  <c r="CA276" i="1" s="1"/>
  <c r="BV276" i="1"/>
  <c r="BU276" i="1"/>
  <c r="BT276" i="1"/>
  <c r="BS276" i="1"/>
  <c r="BW276" i="1" s="1"/>
  <c r="BO276" i="1"/>
  <c r="BN276" i="1"/>
  <c r="BM276" i="1"/>
  <c r="BL276" i="1"/>
  <c r="BP276" i="1" s="1"/>
  <c r="BK276" i="1"/>
  <c r="BJ276" i="1"/>
  <c r="BI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BF276" i="1" s="1"/>
  <c r="AL276" i="1"/>
  <c r="AM276" i="1" s="1"/>
  <c r="AK276" i="1"/>
  <c r="AG276" i="1"/>
  <c r="AF276" i="1"/>
  <c r="AE276" i="1"/>
  <c r="AD276" i="1"/>
  <c r="AH276" i="1" s="1"/>
  <c r="Z276" i="1"/>
  <c r="Y276" i="1"/>
  <c r="X276" i="1"/>
  <c r="W276" i="1"/>
  <c r="V276" i="1"/>
  <c r="AA276" i="1" s="1"/>
  <c r="U276" i="1"/>
  <c r="Q276" i="1"/>
  <c r="P276" i="1"/>
  <c r="O276" i="1"/>
  <c r="N276" i="1"/>
  <c r="M276" i="1"/>
  <c r="L276" i="1"/>
  <c r="R276" i="1" s="1"/>
  <c r="H276" i="1"/>
  <c r="G276" i="1"/>
  <c r="F276" i="1"/>
  <c r="I276" i="1" s="1"/>
  <c r="E276" i="1"/>
  <c r="D276" i="1"/>
  <c r="CE276" i="1" s="1"/>
  <c r="CF275" i="1"/>
  <c r="CH275" i="1" s="1"/>
  <c r="CC275" i="1"/>
  <c r="BZ275" i="1"/>
  <c r="BV275" i="1"/>
  <c r="BU275" i="1"/>
  <c r="BT275" i="1"/>
  <c r="BS275" i="1"/>
  <c r="BW275" i="1" s="1"/>
  <c r="BO275" i="1"/>
  <c r="BN275" i="1"/>
  <c r="BM275" i="1"/>
  <c r="BL275" i="1"/>
  <c r="BK275" i="1"/>
  <c r="BJ275" i="1"/>
  <c r="BI275" i="1"/>
  <c r="BP275" i="1" s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BF275" i="1" s="1"/>
  <c r="AL275" i="1"/>
  <c r="AK275" i="1"/>
  <c r="AM275" i="1" s="1"/>
  <c r="AG275" i="1"/>
  <c r="AF275" i="1"/>
  <c r="AE275" i="1"/>
  <c r="AD275" i="1"/>
  <c r="AH275" i="1" s="1"/>
  <c r="Z275" i="1"/>
  <c r="Y275" i="1"/>
  <c r="X275" i="1"/>
  <c r="W275" i="1"/>
  <c r="V275" i="1"/>
  <c r="U275" i="1"/>
  <c r="AA275" i="1" s="1"/>
  <c r="Q275" i="1"/>
  <c r="P275" i="1"/>
  <c r="O275" i="1"/>
  <c r="N275" i="1"/>
  <c r="M275" i="1"/>
  <c r="L275" i="1"/>
  <c r="R275" i="1" s="1"/>
  <c r="I275" i="1"/>
  <c r="K275" i="1" s="1"/>
  <c r="H275" i="1"/>
  <c r="G275" i="1"/>
  <c r="F275" i="1"/>
  <c r="E275" i="1"/>
  <c r="CA275" i="1" s="1"/>
  <c r="D275" i="1"/>
  <c r="CB275" i="1" s="1"/>
  <c r="CH274" i="1"/>
  <c r="CF274" i="1"/>
  <c r="CG274" i="1" s="1"/>
  <c r="CD274" i="1"/>
  <c r="CC274" i="1"/>
  <c r="CE274" i="1" s="1"/>
  <c r="BZ274" i="1"/>
  <c r="CB274" i="1" s="1"/>
  <c r="BV274" i="1"/>
  <c r="BU274" i="1"/>
  <c r="BT274" i="1"/>
  <c r="BS274" i="1"/>
  <c r="BW274" i="1" s="1"/>
  <c r="BO274" i="1"/>
  <c r="BN274" i="1"/>
  <c r="BM274" i="1"/>
  <c r="BL274" i="1"/>
  <c r="BK274" i="1"/>
  <c r="BJ274" i="1"/>
  <c r="BP274" i="1" s="1"/>
  <c r="BI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BF274" i="1" s="1"/>
  <c r="AL274" i="1"/>
  <c r="AK274" i="1"/>
  <c r="AM274" i="1" s="1"/>
  <c r="AG274" i="1"/>
  <c r="AF274" i="1"/>
  <c r="AE274" i="1"/>
  <c r="AD274" i="1"/>
  <c r="AH274" i="1" s="1"/>
  <c r="Z274" i="1"/>
  <c r="Y274" i="1"/>
  <c r="X274" i="1"/>
  <c r="W274" i="1"/>
  <c r="V274" i="1"/>
  <c r="U274" i="1"/>
  <c r="Q274" i="1"/>
  <c r="P274" i="1"/>
  <c r="O274" i="1"/>
  <c r="N274" i="1"/>
  <c r="R274" i="1" s="1"/>
  <c r="M274" i="1"/>
  <c r="L274" i="1"/>
  <c r="H274" i="1"/>
  <c r="G274" i="1"/>
  <c r="F274" i="1"/>
  <c r="I274" i="1" s="1"/>
  <c r="K274" i="1" s="1"/>
  <c r="E274" i="1"/>
  <c r="D274" i="1"/>
  <c r="CH273" i="1"/>
  <c r="CF273" i="1"/>
  <c r="CE273" i="1"/>
  <c r="CC273" i="1"/>
  <c r="CD273" i="1" s="1"/>
  <c r="CA273" i="1"/>
  <c r="BZ273" i="1"/>
  <c r="CB273" i="1" s="1"/>
  <c r="BV273" i="1"/>
  <c r="BU273" i="1"/>
  <c r="BT273" i="1"/>
  <c r="BS273" i="1"/>
  <c r="BW273" i="1" s="1"/>
  <c r="BO273" i="1"/>
  <c r="BN273" i="1"/>
  <c r="BM273" i="1"/>
  <c r="BL273" i="1"/>
  <c r="BK273" i="1"/>
  <c r="BJ273" i="1"/>
  <c r="BI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M273" i="1"/>
  <c r="AL273" i="1"/>
  <c r="AK273" i="1"/>
  <c r="AG273" i="1"/>
  <c r="AF273" i="1"/>
  <c r="AE273" i="1"/>
  <c r="AD273" i="1"/>
  <c r="Z273" i="1"/>
  <c r="Y273" i="1"/>
  <c r="X273" i="1"/>
  <c r="W273" i="1"/>
  <c r="AA273" i="1" s="1"/>
  <c r="V273" i="1"/>
  <c r="U273" i="1"/>
  <c r="Q273" i="1"/>
  <c r="P273" i="1"/>
  <c r="O273" i="1"/>
  <c r="N273" i="1"/>
  <c r="M273" i="1"/>
  <c r="L273" i="1"/>
  <c r="K273" i="1"/>
  <c r="H273" i="1"/>
  <c r="G273" i="1"/>
  <c r="I273" i="1" s="1"/>
  <c r="J273" i="1" s="1"/>
  <c r="F273" i="1"/>
  <c r="E273" i="1"/>
  <c r="CG273" i="1" s="1"/>
  <c r="D273" i="1"/>
  <c r="CF272" i="1"/>
  <c r="CD272" i="1"/>
  <c r="CC272" i="1"/>
  <c r="BZ272" i="1"/>
  <c r="CA272" i="1" s="1"/>
  <c r="BV272" i="1"/>
  <c r="BU272" i="1"/>
  <c r="BT272" i="1"/>
  <c r="BS272" i="1"/>
  <c r="BO272" i="1"/>
  <c r="BN272" i="1"/>
  <c r="BM272" i="1"/>
  <c r="BL272" i="1"/>
  <c r="BP272" i="1" s="1"/>
  <c r="BK272" i="1"/>
  <c r="BJ272" i="1"/>
  <c r="BI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L272" i="1"/>
  <c r="AM272" i="1" s="1"/>
  <c r="AO272" i="1" s="1"/>
  <c r="AK272" i="1"/>
  <c r="AG272" i="1"/>
  <c r="AF272" i="1"/>
  <c r="AE272" i="1"/>
  <c r="AD272" i="1"/>
  <c r="Z272" i="1"/>
  <c r="Y272" i="1"/>
  <c r="X272" i="1"/>
  <c r="W272" i="1"/>
  <c r="V272" i="1"/>
  <c r="AA272" i="1" s="1"/>
  <c r="AC272" i="1" s="1"/>
  <c r="U272" i="1"/>
  <c r="Q272" i="1"/>
  <c r="P272" i="1"/>
  <c r="O272" i="1"/>
  <c r="N272" i="1"/>
  <c r="M272" i="1"/>
  <c r="L272" i="1"/>
  <c r="R272" i="1" s="1"/>
  <c r="S272" i="1" s="1"/>
  <c r="H272" i="1"/>
  <c r="G272" i="1"/>
  <c r="F272" i="1"/>
  <c r="E272" i="1"/>
  <c r="D272" i="1"/>
  <c r="CE272" i="1" s="1"/>
  <c r="CF271" i="1"/>
  <c r="CH271" i="1" s="1"/>
  <c r="CC271" i="1"/>
  <c r="BZ271" i="1"/>
  <c r="BV271" i="1"/>
  <c r="BU271" i="1"/>
  <c r="BT271" i="1"/>
  <c r="BS271" i="1"/>
  <c r="BO271" i="1"/>
  <c r="BN271" i="1"/>
  <c r="BM271" i="1"/>
  <c r="BL271" i="1"/>
  <c r="BK271" i="1"/>
  <c r="BJ271" i="1"/>
  <c r="BI271" i="1"/>
  <c r="BP271" i="1" s="1"/>
  <c r="BR271" i="1" s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L271" i="1"/>
  <c r="AK271" i="1"/>
  <c r="AM271" i="1" s="1"/>
  <c r="AO271" i="1" s="1"/>
  <c r="AG271" i="1"/>
  <c r="AF271" i="1"/>
  <c r="AE271" i="1"/>
  <c r="AD271" i="1"/>
  <c r="AH271" i="1" s="1"/>
  <c r="Z271" i="1"/>
  <c r="Y271" i="1"/>
  <c r="X271" i="1"/>
  <c r="W271" i="1"/>
  <c r="V271" i="1"/>
  <c r="U271" i="1"/>
  <c r="AA271" i="1" s="1"/>
  <c r="AB271" i="1" s="1"/>
  <c r="Q271" i="1"/>
  <c r="P271" i="1"/>
  <c r="O271" i="1"/>
  <c r="N271" i="1"/>
  <c r="M271" i="1"/>
  <c r="L271" i="1"/>
  <c r="I271" i="1"/>
  <c r="H271" i="1"/>
  <c r="G271" i="1"/>
  <c r="F271" i="1"/>
  <c r="E271" i="1"/>
  <c r="CA271" i="1" s="1"/>
  <c r="D271" i="1"/>
  <c r="CB271" i="1" s="1"/>
  <c r="CH270" i="1"/>
  <c r="CF270" i="1"/>
  <c r="CG270" i="1" s="1"/>
  <c r="CD270" i="1"/>
  <c r="CC270" i="1"/>
  <c r="CE270" i="1" s="1"/>
  <c r="BZ270" i="1"/>
  <c r="BV270" i="1"/>
  <c r="BU270" i="1"/>
  <c r="BT270" i="1"/>
  <c r="BS270" i="1"/>
  <c r="BW270" i="1" s="1"/>
  <c r="BO270" i="1"/>
  <c r="BN270" i="1"/>
  <c r="BM270" i="1"/>
  <c r="BL270" i="1"/>
  <c r="BK270" i="1"/>
  <c r="BJ270" i="1"/>
  <c r="BP270" i="1" s="1"/>
  <c r="BQ270" i="1" s="1"/>
  <c r="BI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BF270" i="1" s="1"/>
  <c r="AL270" i="1"/>
  <c r="AK270" i="1"/>
  <c r="AM270" i="1" s="1"/>
  <c r="AG270" i="1"/>
  <c r="AF270" i="1"/>
  <c r="AE270" i="1"/>
  <c r="AD270" i="1"/>
  <c r="AH270" i="1" s="1"/>
  <c r="Z270" i="1"/>
  <c r="Y270" i="1"/>
  <c r="X270" i="1"/>
  <c r="W270" i="1"/>
  <c r="V270" i="1"/>
  <c r="U270" i="1"/>
  <c r="Q270" i="1"/>
  <c r="P270" i="1"/>
  <c r="O270" i="1"/>
  <c r="N270" i="1"/>
  <c r="R270" i="1" s="1"/>
  <c r="M270" i="1"/>
  <c r="L270" i="1"/>
  <c r="H270" i="1"/>
  <c r="G270" i="1"/>
  <c r="F270" i="1"/>
  <c r="I270" i="1" s="1"/>
  <c r="K270" i="1" s="1"/>
  <c r="E270" i="1"/>
  <c r="D270" i="1"/>
  <c r="CH269" i="1"/>
  <c r="CF269" i="1"/>
  <c r="CE269" i="1"/>
  <c r="CC269" i="1"/>
  <c r="CD269" i="1" s="1"/>
  <c r="CA269" i="1"/>
  <c r="BZ269" i="1"/>
  <c r="CB269" i="1" s="1"/>
  <c r="BV269" i="1"/>
  <c r="BU269" i="1"/>
  <c r="BT269" i="1"/>
  <c r="BS269" i="1"/>
  <c r="BW269" i="1" s="1"/>
  <c r="BO269" i="1"/>
  <c r="BN269" i="1"/>
  <c r="BM269" i="1"/>
  <c r="BL269" i="1"/>
  <c r="BK269" i="1"/>
  <c r="BJ269" i="1"/>
  <c r="BI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BF269" i="1" s="1"/>
  <c r="BH269" i="1" s="1"/>
  <c r="AM269" i="1"/>
  <c r="AL269" i="1"/>
  <c r="AK269" i="1"/>
  <c r="AG269" i="1"/>
  <c r="AF269" i="1"/>
  <c r="AE269" i="1"/>
  <c r="AD269" i="1"/>
  <c r="AH269" i="1" s="1"/>
  <c r="AJ269" i="1" s="1"/>
  <c r="Z269" i="1"/>
  <c r="Y269" i="1"/>
  <c r="X269" i="1"/>
  <c r="W269" i="1"/>
  <c r="AA269" i="1" s="1"/>
  <c r="V269" i="1"/>
  <c r="U269" i="1"/>
  <c r="Q269" i="1"/>
  <c r="P269" i="1"/>
  <c r="O269" i="1"/>
  <c r="N269" i="1"/>
  <c r="M269" i="1"/>
  <c r="L269" i="1"/>
  <c r="H269" i="1"/>
  <c r="G269" i="1"/>
  <c r="I269" i="1" s="1"/>
  <c r="J269" i="1" s="1"/>
  <c r="F269" i="1"/>
  <c r="E269" i="1"/>
  <c r="CG269" i="1" s="1"/>
  <c r="D269" i="1"/>
  <c r="CF268" i="1"/>
  <c r="CD268" i="1"/>
  <c r="CC268" i="1"/>
  <c r="CC286" i="1" s="1"/>
  <c r="BZ268" i="1"/>
  <c r="CA268" i="1" s="1"/>
  <c r="BV268" i="1"/>
  <c r="BV286" i="1" s="1"/>
  <c r="BU268" i="1"/>
  <c r="BT268" i="1"/>
  <c r="BT286" i="1" s="1"/>
  <c r="BS268" i="1"/>
  <c r="BO268" i="1"/>
  <c r="BO286" i="1" s="1"/>
  <c r="BN268" i="1"/>
  <c r="BM268" i="1"/>
  <c r="BM286" i="1" s="1"/>
  <c r="BL268" i="1"/>
  <c r="BL286" i="1" s="1"/>
  <c r="BK268" i="1"/>
  <c r="BK286" i="1" s="1"/>
  <c r="BJ268" i="1"/>
  <c r="BI268" i="1"/>
  <c r="BI286" i="1" s="1"/>
  <c r="BE268" i="1"/>
  <c r="BE286" i="1" s="1"/>
  <c r="BD268" i="1"/>
  <c r="BD286" i="1" s="1"/>
  <c r="BC268" i="1"/>
  <c r="BC286" i="1" s="1"/>
  <c r="BB268" i="1"/>
  <c r="BB286" i="1" s="1"/>
  <c r="BA268" i="1"/>
  <c r="BA286" i="1" s="1"/>
  <c r="AZ268" i="1"/>
  <c r="AZ286" i="1" s="1"/>
  <c r="AY268" i="1"/>
  <c r="AY286" i="1" s="1"/>
  <c r="AX268" i="1"/>
  <c r="AX286" i="1" s="1"/>
  <c r="AW268" i="1"/>
  <c r="AW286" i="1" s="1"/>
  <c r="AV268" i="1"/>
  <c r="AV286" i="1" s="1"/>
  <c r="AU268" i="1"/>
  <c r="AU286" i="1" s="1"/>
  <c r="AT268" i="1"/>
  <c r="AT286" i="1" s="1"/>
  <c r="AS268" i="1"/>
  <c r="AS286" i="1" s="1"/>
  <c r="AR268" i="1"/>
  <c r="AR286" i="1" s="1"/>
  <c r="AQ268" i="1"/>
  <c r="AQ286" i="1" s="1"/>
  <c r="AP268" i="1"/>
  <c r="BF268" i="1" s="1"/>
  <c r="BG268" i="1" s="1"/>
  <c r="AL268" i="1"/>
  <c r="AM268" i="1" s="1"/>
  <c r="AO268" i="1" s="1"/>
  <c r="AK268" i="1"/>
  <c r="AK286" i="1" s="1"/>
  <c r="AG268" i="1"/>
  <c r="AG286" i="1" s="1"/>
  <c r="AF268" i="1"/>
  <c r="AF286" i="1" s="1"/>
  <c r="AE268" i="1"/>
  <c r="AE286" i="1" s="1"/>
  <c r="AD268" i="1"/>
  <c r="AH268" i="1" s="1"/>
  <c r="AI268" i="1" s="1"/>
  <c r="Z268" i="1"/>
  <c r="Z286" i="1" s="1"/>
  <c r="Y268" i="1"/>
  <c r="X268" i="1"/>
  <c r="X286" i="1" s="1"/>
  <c r="W268" i="1"/>
  <c r="W286" i="1" s="1"/>
  <c r="V268" i="1"/>
  <c r="U268" i="1"/>
  <c r="Q268" i="1"/>
  <c r="Q286" i="1" s="1"/>
  <c r="P268" i="1"/>
  <c r="P286" i="1" s="1"/>
  <c r="O268" i="1"/>
  <c r="O286" i="1" s="1"/>
  <c r="N268" i="1"/>
  <c r="N286" i="1" s="1"/>
  <c r="M268" i="1"/>
  <c r="M286" i="1" s="1"/>
  <c r="L268" i="1"/>
  <c r="H268" i="1"/>
  <c r="H286" i="1" s="1"/>
  <c r="G268" i="1"/>
  <c r="G286" i="1" s="1"/>
  <c r="F268" i="1"/>
  <c r="E268" i="1"/>
  <c r="E286" i="1" s="1"/>
  <c r="D268" i="1"/>
  <c r="CF267" i="1"/>
  <c r="CF266" i="1"/>
  <c r="BA265" i="1"/>
  <c r="AS265" i="1"/>
  <c r="AL265" i="1"/>
  <c r="Q265" i="1"/>
  <c r="CF264" i="1"/>
  <c r="CD264" i="1"/>
  <c r="CC264" i="1"/>
  <c r="BZ264" i="1"/>
  <c r="CA264" i="1" s="1"/>
  <c r="BV264" i="1"/>
  <c r="BU264" i="1"/>
  <c r="BT264" i="1"/>
  <c r="BS264" i="1"/>
  <c r="BO264" i="1"/>
  <c r="BN264" i="1"/>
  <c r="BM264" i="1"/>
  <c r="BL264" i="1"/>
  <c r="BP264" i="1" s="1"/>
  <c r="BK264" i="1"/>
  <c r="BJ264" i="1"/>
  <c r="BI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L264" i="1"/>
  <c r="AM264" i="1" s="1"/>
  <c r="AO264" i="1" s="1"/>
  <c r="AK264" i="1"/>
  <c r="AG264" i="1"/>
  <c r="AF264" i="1"/>
  <c r="AE264" i="1"/>
  <c r="AD264" i="1"/>
  <c r="Z264" i="1"/>
  <c r="Y264" i="1"/>
  <c r="X264" i="1"/>
  <c r="W264" i="1"/>
  <c r="V264" i="1"/>
  <c r="AA264" i="1" s="1"/>
  <c r="AC264" i="1" s="1"/>
  <c r="U264" i="1"/>
  <c r="Q264" i="1"/>
  <c r="P264" i="1"/>
  <c r="O264" i="1"/>
  <c r="N264" i="1"/>
  <c r="M264" i="1"/>
  <c r="L264" i="1"/>
  <c r="R264" i="1" s="1"/>
  <c r="S264" i="1" s="1"/>
  <c r="H264" i="1"/>
  <c r="G264" i="1"/>
  <c r="F264" i="1"/>
  <c r="I264" i="1" s="1"/>
  <c r="E264" i="1"/>
  <c r="D264" i="1"/>
  <c r="CE264" i="1" s="1"/>
  <c r="CG263" i="1"/>
  <c r="CF263" i="1"/>
  <c r="CH263" i="1" s="1"/>
  <c r="CC263" i="1"/>
  <c r="BZ263" i="1"/>
  <c r="BV263" i="1"/>
  <c r="BU263" i="1"/>
  <c r="BU265" i="1" s="1"/>
  <c r="BT263" i="1"/>
  <c r="BS263" i="1"/>
  <c r="BS265" i="1" s="1"/>
  <c r="BO263" i="1"/>
  <c r="BO265" i="1" s="1"/>
  <c r="BN263" i="1"/>
  <c r="BM263" i="1"/>
  <c r="BM265" i="1" s="1"/>
  <c r="BL263" i="1"/>
  <c r="BK263" i="1"/>
  <c r="BK265" i="1" s="1"/>
  <c r="BJ263" i="1"/>
  <c r="BI263" i="1"/>
  <c r="BP263" i="1" s="1"/>
  <c r="BR263" i="1" s="1"/>
  <c r="BE263" i="1"/>
  <c r="BE265" i="1" s="1"/>
  <c r="BD263" i="1"/>
  <c r="BC263" i="1"/>
  <c r="BC265" i="1" s="1"/>
  <c r="BB263" i="1"/>
  <c r="BA263" i="1"/>
  <c r="AZ263" i="1"/>
  <c r="AY263" i="1"/>
  <c r="AY265" i="1" s="1"/>
  <c r="AX263" i="1"/>
  <c r="AW263" i="1"/>
  <c r="AW265" i="1" s="1"/>
  <c r="AV263" i="1"/>
  <c r="AU263" i="1"/>
  <c r="AU265" i="1" s="1"/>
  <c r="AT263" i="1"/>
  <c r="AS263" i="1"/>
  <c r="AR263" i="1"/>
  <c r="AQ263" i="1"/>
  <c r="AQ265" i="1" s="1"/>
  <c r="AP263" i="1"/>
  <c r="BF263" i="1" s="1"/>
  <c r="AO263" i="1"/>
  <c r="AL263" i="1"/>
  <c r="AK263" i="1"/>
  <c r="AM263" i="1" s="1"/>
  <c r="AG263" i="1"/>
  <c r="AG265" i="1" s="1"/>
  <c r="AF263" i="1"/>
  <c r="AE263" i="1"/>
  <c r="AE265" i="1" s="1"/>
  <c r="AD263" i="1"/>
  <c r="Z263" i="1"/>
  <c r="Y263" i="1"/>
  <c r="Y265" i="1" s="1"/>
  <c r="X263" i="1"/>
  <c r="W263" i="1"/>
  <c r="W265" i="1" s="1"/>
  <c r="V263" i="1"/>
  <c r="U263" i="1"/>
  <c r="AA263" i="1" s="1"/>
  <c r="AB263" i="1" s="1"/>
  <c r="Q263" i="1"/>
  <c r="P263" i="1"/>
  <c r="O263" i="1"/>
  <c r="O265" i="1" s="1"/>
  <c r="N263" i="1"/>
  <c r="M263" i="1"/>
  <c r="M265" i="1" s="1"/>
  <c r="L263" i="1"/>
  <c r="R263" i="1" s="1"/>
  <c r="I263" i="1"/>
  <c r="H263" i="1"/>
  <c r="G263" i="1"/>
  <c r="G265" i="1" s="1"/>
  <c r="F263" i="1"/>
  <c r="E263" i="1"/>
  <c r="CA263" i="1" s="1"/>
  <c r="D263" i="1"/>
  <c r="CB263" i="1" s="1"/>
  <c r="CH262" i="1"/>
  <c r="CF262" i="1"/>
  <c r="CF265" i="1" s="1"/>
  <c r="CD262" i="1"/>
  <c r="CC262" i="1"/>
  <c r="CE262" i="1" s="1"/>
  <c r="BZ262" i="1"/>
  <c r="BV262" i="1"/>
  <c r="BV265" i="1" s="1"/>
  <c r="BU262" i="1"/>
  <c r="BT262" i="1"/>
  <c r="BT265" i="1" s="1"/>
  <c r="BS262" i="1"/>
  <c r="BO262" i="1"/>
  <c r="BN262" i="1"/>
  <c r="BN265" i="1" s="1"/>
  <c r="BM262" i="1"/>
  <c r="BL262" i="1"/>
  <c r="BL265" i="1" s="1"/>
  <c r="BK262" i="1"/>
  <c r="BJ262" i="1"/>
  <c r="BI262" i="1"/>
  <c r="BE262" i="1"/>
  <c r="BD262" i="1"/>
  <c r="BD265" i="1" s="1"/>
  <c r="BC262" i="1"/>
  <c r="BB262" i="1"/>
  <c r="BB265" i="1" s="1"/>
  <c r="BA262" i="1"/>
  <c r="AZ262" i="1"/>
  <c r="AZ265" i="1" s="1"/>
  <c r="AY262" i="1"/>
  <c r="AX262" i="1"/>
  <c r="AX265" i="1" s="1"/>
  <c r="AW262" i="1"/>
  <c r="AV262" i="1"/>
  <c r="AV265" i="1" s="1"/>
  <c r="AU262" i="1"/>
  <c r="AT262" i="1"/>
  <c r="AT265" i="1" s="1"/>
  <c r="AS262" i="1"/>
  <c r="AR262" i="1"/>
  <c r="AR265" i="1" s="1"/>
  <c r="AQ262" i="1"/>
  <c r="AP262" i="1"/>
  <c r="AP265" i="1" s="1"/>
  <c r="AL262" i="1"/>
  <c r="AK262" i="1"/>
  <c r="AM262" i="1" s="1"/>
  <c r="AG262" i="1"/>
  <c r="AF262" i="1"/>
  <c r="AE262" i="1"/>
  <c r="AD262" i="1"/>
  <c r="AD265" i="1" s="1"/>
  <c r="Z262" i="1"/>
  <c r="Z265" i="1" s="1"/>
  <c r="Y262" i="1"/>
  <c r="X262" i="1"/>
  <c r="X265" i="1" s="1"/>
  <c r="W262" i="1"/>
  <c r="V262" i="1"/>
  <c r="V265" i="1" s="1"/>
  <c r="U262" i="1"/>
  <c r="Q262" i="1"/>
  <c r="P262" i="1"/>
  <c r="P265" i="1" s="1"/>
  <c r="O262" i="1"/>
  <c r="N262" i="1"/>
  <c r="N265" i="1" s="1"/>
  <c r="M262" i="1"/>
  <c r="L262" i="1"/>
  <c r="L265" i="1" s="1"/>
  <c r="H262" i="1"/>
  <c r="H265" i="1" s="1"/>
  <c r="G262" i="1"/>
  <c r="F262" i="1"/>
  <c r="E262" i="1"/>
  <c r="D262" i="1"/>
  <c r="D265" i="1" s="1"/>
  <c r="CF261" i="1"/>
  <c r="CF260" i="1"/>
  <c r="CF258" i="1"/>
  <c r="CD258" i="1"/>
  <c r="CC258" i="1"/>
  <c r="BZ258" i="1"/>
  <c r="CA258" i="1" s="1"/>
  <c r="BV258" i="1"/>
  <c r="BU258" i="1"/>
  <c r="BT258" i="1"/>
  <c r="BS258" i="1"/>
  <c r="BO258" i="1"/>
  <c r="BN258" i="1"/>
  <c r="BM258" i="1"/>
  <c r="BL258" i="1"/>
  <c r="BP258" i="1" s="1"/>
  <c r="BK258" i="1"/>
  <c r="BJ258" i="1"/>
  <c r="BI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L258" i="1"/>
  <c r="AM258" i="1" s="1"/>
  <c r="AO258" i="1" s="1"/>
  <c r="AK258" i="1"/>
  <c r="AG258" i="1"/>
  <c r="AF258" i="1"/>
  <c r="AE258" i="1"/>
  <c r="AD258" i="1"/>
  <c r="Z258" i="1"/>
  <c r="Y258" i="1"/>
  <c r="X258" i="1"/>
  <c r="W258" i="1"/>
  <c r="V258" i="1"/>
  <c r="AA258" i="1" s="1"/>
  <c r="AC258" i="1" s="1"/>
  <c r="U258" i="1"/>
  <c r="Q258" i="1"/>
  <c r="P258" i="1"/>
  <c r="O258" i="1"/>
  <c r="N258" i="1"/>
  <c r="M258" i="1"/>
  <c r="L258" i="1"/>
  <c r="R258" i="1" s="1"/>
  <c r="S258" i="1" s="1"/>
  <c r="H258" i="1"/>
  <c r="G258" i="1"/>
  <c r="F258" i="1"/>
  <c r="E258" i="1"/>
  <c r="D258" i="1"/>
  <c r="CE258" i="1" s="1"/>
  <c r="CF257" i="1"/>
  <c r="CH257" i="1" s="1"/>
  <c r="CE257" i="1"/>
  <c r="CC257" i="1"/>
  <c r="BZ257" i="1"/>
  <c r="BV257" i="1"/>
  <c r="BU257" i="1"/>
  <c r="BT257" i="1"/>
  <c r="BS257" i="1"/>
  <c r="BW257" i="1" s="1"/>
  <c r="BO257" i="1"/>
  <c r="BN257" i="1"/>
  <c r="BM257" i="1"/>
  <c r="BL257" i="1"/>
  <c r="BK257" i="1"/>
  <c r="BJ257" i="1"/>
  <c r="BI257" i="1"/>
  <c r="BP257" i="1" s="1"/>
  <c r="BR257" i="1" s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BF257" i="1" s="1"/>
  <c r="BH257" i="1" s="1"/>
  <c r="AM257" i="1"/>
  <c r="AL257" i="1"/>
  <c r="AK257" i="1"/>
  <c r="AG257" i="1"/>
  <c r="AF257" i="1"/>
  <c r="AE257" i="1"/>
  <c r="AD257" i="1"/>
  <c r="Z257" i="1"/>
  <c r="Y257" i="1"/>
  <c r="X257" i="1"/>
  <c r="W257" i="1"/>
  <c r="AA257" i="1" s="1"/>
  <c r="V257" i="1"/>
  <c r="U257" i="1"/>
  <c r="Q257" i="1"/>
  <c r="P257" i="1"/>
  <c r="O257" i="1"/>
  <c r="N257" i="1"/>
  <c r="M257" i="1"/>
  <c r="L257" i="1"/>
  <c r="R257" i="1" s="1"/>
  <c r="T257" i="1" s="1"/>
  <c r="I257" i="1"/>
  <c r="H257" i="1"/>
  <c r="G257" i="1"/>
  <c r="F257" i="1"/>
  <c r="E257" i="1"/>
  <c r="CG257" i="1" s="1"/>
  <c r="D257" i="1"/>
  <c r="CB257" i="1" s="1"/>
  <c r="CF256" i="1"/>
  <c r="CD256" i="1"/>
  <c r="CC256" i="1"/>
  <c r="BZ256" i="1"/>
  <c r="CA256" i="1" s="1"/>
  <c r="BV256" i="1"/>
  <c r="BU256" i="1"/>
  <c r="BT256" i="1"/>
  <c r="BS256" i="1"/>
  <c r="BO256" i="1"/>
  <c r="BN256" i="1"/>
  <c r="BM256" i="1"/>
  <c r="BL256" i="1"/>
  <c r="BK256" i="1"/>
  <c r="BJ256" i="1"/>
  <c r="BP256" i="1" s="1"/>
  <c r="BI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BF256" i="1" s="1"/>
  <c r="AL256" i="1"/>
  <c r="AK256" i="1"/>
  <c r="AG256" i="1"/>
  <c r="AF256" i="1"/>
  <c r="AE256" i="1"/>
  <c r="AD256" i="1"/>
  <c r="AH256" i="1" s="1"/>
  <c r="Z256" i="1"/>
  <c r="Y256" i="1"/>
  <c r="X256" i="1"/>
  <c r="W256" i="1"/>
  <c r="V256" i="1"/>
  <c r="U256" i="1"/>
  <c r="AA256" i="1" s="1"/>
  <c r="AC256" i="1" s="1"/>
  <c r="Q256" i="1"/>
  <c r="P256" i="1"/>
  <c r="O256" i="1"/>
  <c r="N256" i="1"/>
  <c r="M256" i="1"/>
  <c r="L256" i="1"/>
  <c r="R256" i="1" s="1"/>
  <c r="H256" i="1"/>
  <c r="G256" i="1"/>
  <c r="F256" i="1"/>
  <c r="I256" i="1" s="1"/>
  <c r="K256" i="1" s="1"/>
  <c r="E256" i="1"/>
  <c r="D256" i="1"/>
  <c r="CH255" i="1"/>
  <c r="CG255" i="1"/>
  <c r="CF255" i="1"/>
  <c r="CC255" i="1"/>
  <c r="CD255" i="1" s="1"/>
  <c r="CA255" i="1"/>
  <c r="BZ255" i="1"/>
  <c r="CB255" i="1" s="1"/>
  <c r="BV255" i="1"/>
  <c r="BU255" i="1"/>
  <c r="BT255" i="1"/>
  <c r="BS255" i="1"/>
  <c r="BW255" i="1" s="1"/>
  <c r="BO255" i="1"/>
  <c r="BN255" i="1"/>
  <c r="BM255" i="1"/>
  <c r="BL255" i="1"/>
  <c r="BK255" i="1"/>
  <c r="BJ255" i="1"/>
  <c r="BI255" i="1"/>
  <c r="BP255" i="1" s="1"/>
  <c r="BR255" i="1" s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L255" i="1"/>
  <c r="AK255" i="1"/>
  <c r="AM255" i="1" s="1"/>
  <c r="AG255" i="1"/>
  <c r="AF255" i="1"/>
  <c r="AE255" i="1"/>
  <c r="AD255" i="1"/>
  <c r="AH255" i="1" s="1"/>
  <c r="AJ255" i="1" s="1"/>
  <c r="Z255" i="1"/>
  <c r="Y255" i="1"/>
  <c r="X255" i="1"/>
  <c r="W255" i="1"/>
  <c r="AA255" i="1" s="1"/>
  <c r="V255" i="1"/>
  <c r="U255" i="1"/>
  <c r="Q255" i="1"/>
  <c r="P255" i="1"/>
  <c r="O255" i="1"/>
  <c r="N255" i="1"/>
  <c r="M255" i="1"/>
  <c r="R255" i="1" s="1"/>
  <c r="T255" i="1" s="1"/>
  <c r="L255" i="1"/>
  <c r="H255" i="1"/>
  <c r="G255" i="1"/>
  <c r="I255" i="1" s="1"/>
  <c r="F255" i="1"/>
  <c r="E255" i="1"/>
  <c r="D255" i="1"/>
  <c r="CH254" i="1"/>
  <c r="CF254" i="1"/>
  <c r="CD254" i="1"/>
  <c r="CC254" i="1"/>
  <c r="CB254" i="1"/>
  <c r="BZ254" i="1"/>
  <c r="CA254" i="1" s="1"/>
  <c r="BV254" i="1"/>
  <c r="BU254" i="1"/>
  <c r="BT254" i="1"/>
  <c r="BS254" i="1"/>
  <c r="BW254" i="1" s="1"/>
  <c r="BY254" i="1" s="1"/>
  <c r="BO254" i="1"/>
  <c r="BN254" i="1"/>
  <c r="BM254" i="1"/>
  <c r="BL254" i="1"/>
  <c r="BK254" i="1"/>
  <c r="BJ254" i="1"/>
  <c r="BP254" i="1" s="1"/>
  <c r="BI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BF254" i="1" s="1"/>
  <c r="AM254" i="1"/>
  <c r="AO254" i="1" s="1"/>
  <c r="AL254" i="1"/>
  <c r="AK254" i="1"/>
  <c r="AG254" i="1"/>
  <c r="AF254" i="1"/>
  <c r="AE254" i="1"/>
  <c r="AD254" i="1"/>
  <c r="AH254" i="1" s="1"/>
  <c r="Z254" i="1"/>
  <c r="Y254" i="1"/>
  <c r="X254" i="1"/>
  <c r="W254" i="1"/>
  <c r="V254" i="1"/>
  <c r="AA254" i="1" s="1"/>
  <c r="U254" i="1"/>
  <c r="Q254" i="1"/>
  <c r="P254" i="1"/>
  <c r="O254" i="1"/>
  <c r="N254" i="1"/>
  <c r="M254" i="1"/>
  <c r="L254" i="1"/>
  <c r="R254" i="1" s="1"/>
  <c r="H254" i="1"/>
  <c r="G254" i="1"/>
  <c r="F254" i="1"/>
  <c r="E254" i="1"/>
  <c r="D254" i="1"/>
  <c r="CE254" i="1" s="1"/>
  <c r="CG253" i="1"/>
  <c r="CF253" i="1"/>
  <c r="CE253" i="1"/>
  <c r="CC253" i="1"/>
  <c r="BZ253" i="1"/>
  <c r="BZ259" i="1" s="1"/>
  <c r="CB259" i="1" s="1"/>
  <c r="BV253" i="1"/>
  <c r="BV259" i="1" s="1"/>
  <c r="BU253" i="1"/>
  <c r="BT253" i="1"/>
  <c r="BT259" i="1" s="1"/>
  <c r="BS253" i="1"/>
  <c r="BS259" i="1" s="1"/>
  <c r="BO253" i="1"/>
  <c r="BO259" i="1" s="1"/>
  <c r="BN253" i="1"/>
  <c r="BM253" i="1"/>
  <c r="BM259" i="1" s="1"/>
  <c r="BL253" i="1"/>
  <c r="BK253" i="1"/>
  <c r="BK259" i="1" s="1"/>
  <c r="BJ253" i="1"/>
  <c r="BI253" i="1"/>
  <c r="BI259" i="1" s="1"/>
  <c r="BE253" i="1"/>
  <c r="BD253" i="1"/>
  <c r="BD259" i="1" s="1"/>
  <c r="BC253" i="1"/>
  <c r="BC259" i="1" s="1"/>
  <c r="BB253" i="1"/>
  <c r="BA253" i="1"/>
  <c r="AZ253" i="1"/>
  <c r="AZ259" i="1" s="1"/>
  <c r="AY253" i="1"/>
  <c r="AY259" i="1" s="1"/>
  <c r="AX253" i="1"/>
  <c r="AW253" i="1"/>
  <c r="AV253" i="1"/>
  <c r="AV259" i="1" s="1"/>
  <c r="AU253" i="1"/>
  <c r="AU259" i="1" s="1"/>
  <c r="AT253" i="1"/>
  <c r="AS253" i="1"/>
  <c r="AR253" i="1"/>
  <c r="AR259" i="1" s="1"/>
  <c r="AQ253" i="1"/>
  <c r="AQ259" i="1" s="1"/>
  <c r="AP253" i="1"/>
  <c r="AL253" i="1"/>
  <c r="AL259" i="1" s="1"/>
  <c r="AK253" i="1"/>
  <c r="AK259" i="1" s="1"/>
  <c r="AM259" i="1" s="1"/>
  <c r="AG253" i="1"/>
  <c r="AG259" i="1" s="1"/>
  <c r="AF253" i="1"/>
  <c r="AF259" i="1" s="1"/>
  <c r="AE253" i="1"/>
  <c r="AE259" i="1" s="1"/>
  <c r="AD253" i="1"/>
  <c r="AD259" i="1" s="1"/>
  <c r="Z253" i="1"/>
  <c r="Y253" i="1"/>
  <c r="Y259" i="1" s="1"/>
  <c r="X253" i="1"/>
  <c r="W253" i="1"/>
  <c r="W259" i="1" s="1"/>
  <c r="V253" i="1"/>
  <c r="U253" i="1"/>
  <c r="U259" i="1" s="1"/>
  <c r="Q253" i="1"/>
  <c r="P253" i="1"/>
  <c r="O253" i="1"/>
  <c r="O259" i="1" s="1"/>
  <c r="N253" i="1"/>
  <c r="N259" i="1" s="1"/>
  <c r="M253" i="1"/>
  <c r="L253" i="1"/>
  <c r="H253" i="1"/>
  <c r="H259" i="1" s="1"/>
  <c r="G253" i="1"/>
  <c r="G259" i="1" s="1"/>
  <c r="F253" i="1"/>
  <c r="F259" i="1" s="1"/>
  <c r="E253" i="1"/>
  <c r="E259" i="1" s="1"/>
  <c r="D253" i="1"/>
  <c r="D259" i="1" s="1"/>
  <c r="CF252" i="1"/>
  <c r="CF251" i="1"/>
  <c r="CF249" i="1"/>
  <c r="CD249" i="1"/>
  <c r="CC249" i="1"/>
  <c r="CE249" i="1" s="1"/>
  <c r="BZ249" i="1"/>
  <c r="CA249" i="1" s="1"/>
  <c r="BV249" i="1"/>
  <c r="BU249" i="1"/>
  <c r="BT249" i="1"/>
  <c r="BS249" i="1"/>
  <c r="BW249" i="1" s="1"/>
  <c r="BO249" i="1"/>
  <c r="BN249" i="1"/>
  <c r="BM249" i="1"/>
  <c r="BL249" i="1"/>
  <c r="BP249" i="1" s="1"/>
  <c r="BK249" i="1"/>
  <c r="BJ249" i="1"/>
  <c r="BI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BF249" i="1" s="1"/>
  <c r="AL249" i="1"/>
  <c r="AK249" i="1"/>
  <c r="AM249" i="1" s="1"/>
  <c r="AG249" i="1"/>
  <c r="AF249" i="1"/>
  <c r="AE249" i="1"/>
  <c r="AD249" i="1"/>
  <c r="AH249" i="1" s="1"/>
  <c r="Z249" i="1"/>
  <c r="Y249" i="1"/>
  <c r="X249" i="1"/>
  <c r="W249" i="1"/>
  <c r="V249" i="1"/>
  <c r="U249" i="1"/>
  <c r="AA249" i="1" s="1"/>
  <c r="Q249" i="1"/>
  <c r="P249" i="1"/>
  <c r="O249" i="1"/>
  <c r="N249" i="1"/>
  <c r="M249" i="1"/>
  <c r="L249" i="1"/>
  <c r="R249" i="1" s="1"/>
  <c r="H249" i="1"/>
  <c r="G249" i="1"/>
  <c r="F249" i="1"/>
  <c r="I249" i="1" s="1"/>
  <c r="E249" i="1"/>
  <c r="D249" i="1"/>
  <c r="CB249" i="1" s="1"/>
  <c r="CF248" i="1"/>
  <c r="CC248" i="1"/>
  <c r="BZ248" i="1"/>
  <c r="CB248" i="1" s="1"/>
  <c r="BV248" i="1"/>
  <c r="BU248" i="1"/>
  <c r="BT248" i="1"/>
  <c r="BS248" i="1"/>
  <c r="BW248" i="1" s="1"/>
  <c r="BO248" i="1"/>
  <c r="BN248" i="1"/>
  <c r="BM248" i="1"/>
  <c r="BL248" i="1"/>
  <c r="BK248" i="1"/>
  <c r="BJ248" i="1"/>
  <c r="BI248" i="1"/>
  <c r="BP248" i="1" s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BF248" i="1" s="1"/>
  <c r="AL248" i="1"/>
  <c r="AK248" i="1"/>
  <c r="AM248" i="1" s="1"/>
  <c r="AG248" i="1"/>
  <c r="AF248" i="1"/>
  <c r="AE248" i="1"/>
  <c r="AD248" i="1"/>
  <c r="AH248" i="1" s="1"/>
  <c r="Z248" i="1"/>
  <c r="Y248" i="1"/>
  <c r="X248" i="1"/>
  <c r="W248" i="1"/>
  <c r="V248" i="1"/>
  <c r="U248" i="1"/>
  <c r="AA248" i="1" s="1"/>
  <c r="Q248" i="1"/>
  <c r="P248" i="1"/>
  <c r="O248" i="1"/>
  <c r="N248" i="1"/>
  <c r="M248" i="1"/>
  <c r="R248" i="1" s="1"/>
  <c r="L248" i="1"/>
  <c r="I248" i="1"/>
  <c r="K248" i="1" s="1"/>
  <c r="H248" i="1"/>
  <c r="G248" i="1"/>
  <c r="F248" i="1"/>
  <c r="E248" i="1"/>
  <c r="CA248" i="1" s="1"/>
  <c r="D248" i="1"/>
  <c r="CH248" i="1" s="1"/>
  <c r="CH247" i="1"/>
  <c r="CF247" i="1"/>
  <c r="CG247" i="1" s="1"/>
  <c r="CD247" i="1"/>
  <c r="CC247" i="1"/>
  <c r="BZ247" i="1"/>
  <c r="CB247" i="1" s="1"/>
  <c r="BV247" i="1"/>
  <c r="BU247" i="1"/>
  <c r="BT247" i="1"/>
  <c r="BS247" i="1"/>
  <c r="BW247" i="1" s="1"/>
  <c r="BO247" i="1"/>
  <c r="BN247" i="1"/>
  <c r="BM247" i="1"/>
  <c r="BL247" i="1"/>
  <c r="BK247" i="1"/>
  <c r="BJ247" i="1"/>
  <c r="BP247" i="1" s="1"/>
  <c r="BI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BF247" i="1" s="1"/>
  <c r="AL247" i="1"/>
  <c r="AM247" i="1" s="1"/>
  <c r="AK247" i="1"/>
  <c r="AG247" i="1"/>
  <c r="AF247" i="1"/>
  <c r="AE247" i="1"/>
  <c r="AD247" i="1"/>
  <c r="AH247" i="1" s="1"/>
  <c r="Z247" i="1"/>
  <c r="Y247" i="1"/>
  <c r="X247" i="1"/>
  <c r="W247" i="1"/>
  <c r="V247" i="1"/>
  <c r="AA247" i="1" s="1"/>
  <c r="U247" i="1"/>
  <c r="Q247" i="1"/>
  <c r="P247" i="1"/>
  <c r="O247" i="1"/>
  <c r="N247" i="1"/>
  <c r="R247" i="1" s="1"/>
  <c r="M247" i="1"/>
  <c r="L247" i="1"/>
  <c r="H247" i="1"/>
  <c r="G247" i="1"/>
  <c r="F247" i="1"/>
  <c r="I247" i="1" s="1"/>
  <c r="E247" i="1"/>
  <c r="D247" i="1"/>
  <c r="CE247" i="1" s="1"/>
  <c r="CF246" i="1"/>
  <c r="CH246" i="1" s="1"/>
  <c r="CE246" i="1"/>
  <c r="CC246" i="1"/>
  <c r="CD246" i="1" s="1"/>
  <c r="CA246" i="1"/>
  <c r="BZ246" i="1"/>
  <c r="BV246" i="1"/>
  <c r="BU246" i="1"/>
  <c r="BT246" i="1"/>
  <c r="BS246" i="1"/>
  <c r="BW246" i="1" s="1"/>
  <c r="BO246" i="1"/>
  <c r="BN246" i="1"/>
  <c r="BM246" i="1"/>
  <c r="BL246" i="1"/>
  <c r="BK246" i="1"/>
  <c r="BJ246" i="1"/>
  <c r="BI246" i="1"/>
  <c r="BP246" i="1" s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BF246" i="1" s="1"/>
  <c r="AM246" i="1"/>
  <c r="AO246" i="1" s="1"/>
  <c r="AL246" i="1"/>
  <c r="AK246" i="1"/>
  <c r="AG246" i="1"/>
  <c r="AF246" i="1"/>
  <c r="AE246" i="1"/>
  <c r="AD246" i="1"/>
  <c r="AH246" i="1" s="1"/>
  <c r="Z246" i="1"/>
  <c r="Y246" i="1"/>
  <c r="X246" i="1"/>
  <c r="W246" i="1"/>
  <c r="AA246" i="1" s="1"/>
  <c r="V246" i="1"/>
  <c r="U246" i="1"/>
  <c r="Q246" i="1"/>
  <c r="P246" i="1"/>
  <c r="O246" i="1"/>
  <c r="N246" i="1"/>
  <c r="M246" i="1"/>
  <c r="L246" i="1"/>
  <c r="R246" i="1" s="1"/>
  <c r="H246" i="1"/>
  <c r="G246" i="1"/>
  <c r="I246" i="1" s="1"/>
  <c r="F246" i="1"/>
  <c r="E246" i="1"/>
  <c r="CG246" i="1" s="1"/>
  <c r="D246" i="1"/>
  <c r="CB246" i="1" s="1"/>
  <c r="CF245" i="1"/>
  <c r="CD245" i="1"/>
  <c r="CC245" i="1"/>
  <c r="CE245" i="1" s="1"/>
  <c r="BZ245" i="1"/>
  <c r="CA245" i="1" s="1"/>
  <c r="BV245" i="1"/>
  <c r="BU245" i="1"/>
  <c r="BT245" i="1"/>
  <c r="BS245" i="1"/>
  <c r="BW245" i="1" s="1"/>
  <c r="BO245" i="1"/>
  <c r="BN245" i="1"/>
  <c r="BM245" i="1"/>
  <c r="BL245" i="1"/>
  <c r="BP245" i="1" s="1"/>
  <c r="BK245" i="1"/>
  <c r="BJ245" i="1"/>
  <c r="BI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BF245" i="1" s="1"/>
  <c r="AL245" i="1"/>
  <c r="AK245" i="1"/>
  <c r="AM245" i="1" s="1"/>
  <c r="AG245" i="1"/>
  <c r="AF245" i="1"/>
  <c r="AE245" i="1"/>
  <c r="AD245" i="1"/>
  <c r="AH245" i="1" s="1"/>
  <c r="Z245" i="1"/>
  <c r="Y245" i="1"/>
  <c r="X245" i="1"/>
  <c r="W245" i="1"/>
  <c r="V245" i="1"/>
  <c r="U245" i="1"/>
  <c r="AA245" i="1" s="1"/>
  <c r="Q245" i="1"/>
  <c r="P245" i="1"/>
  <c r="O245" i="1"/>
  <c r="N245" i="1"/>
  <c r="M245" i="1"/>
  <c r="L245" i="1"/>
  <c r="R245" i="1" s="1"/>
  <c r="H245" i="1"/>
  <c r="G245" i="1"/>
  <c r="F245" i="1"/>
  <c r="I245" i="1" s="1"/>
  <c r="E245" i="1"/>
  <c r="D245" i="1"/>
  <c r="CB245" i="1" s="1"/>
  <c r="CF244" i="1"/>
  <c r="CC244" i="1"/>
  <c r="BZ244" i="1"/>
  <c r="CB244" i="1" s="1"/>
  <c r="BV244" i="1"/>
  <c r="BU244" i="1"/>
  <c r="BT244" i="1"/>
  <c r="BS244" i="1"/>
  <c r="BW244" i="1" s="1"/>
  <c r="BO244" i="1"/>
  <c r="BN244" i="1"/>
  <c r="BM244" i="1"/>
  <c r="BL244" i="1"/>
  <c r="BK244" i="1"/>
  <c r="BJ244" i="1"/>
  <c r="BI244" i="1"/>
  <c r="BP244" i="1" s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BF244" i="1" s="1"/>
  <c r="AL244" i="1"/>
  <c r="AK244" i="1"/>
  <c r="AM244" i="1" s="1"/>
  <c r="AG244" i="1"/>
  <c r="AF244" i="1"/>
  <c r="AE244" i="1"/>
  <c r="AD244" i="1"/>
  <c r="AH244" i="1" s="1"/>
  <c r="Z244" i="1"/>
  <c r="Y244" i="1"/>
  <c r="X244" i="1"/>
  <c r="W244" i="1"/>
  <c r="V244" i="1"/>
  <c r="U244" i="1"/>
  <c r="AA244" i="1" s="1"/>
  <c r="Q244" i="1"/>
  <c r="P244" i="1"/>
  <c r="O244" i="1"/>
  <c r="N244" i="1"/>
  <c r="M244" i="1"/>
  <c r="R244" i="1" s="1"/>
  <c r="L244" i="1"/>
  <c r="I244" i="1"/>
  <c r="K244" i="1" s="1"/>
  <c r="H244" i="1"/>
  <c r="G244" i="1"/>
  <c r="F244" i="1"/>
  <c r="E244" i="1"/>
  <c r="CA244" i="1" s="1"/>
  <c r="D244" i="1"/>
  <c r="CH244" i="1" s="1"/>
  <c r="CH243" i="1"/>
  <c r="CF243" i="1"/>
  <c r="CG243" i="1" s="1"/>
  <c r="CD243" i="1"/>
  <c r="CC243" i="1"/>
  <c r="BZ243" i="1"/>
  <c r="CB243" i="1" s="1"/>
  <c r="BV243" i="1"/>
  <c r="BU243" i="1"/>
  <c r="BT243" i="1"/>
  <c r="BS243" i="1"/>
  <c r="BW243" i="1" s="1"/>
  <c r="BO243" i="1"/>
  <c r="BN243" i="1"/>
  <c r="BM243" i="1"/>
  <c r="BL243" i="1"/>
  <c r="BK243" i="1"/>
  <c r="BJ243" i="1"/>
  <c r="BP243" i="1" s="1"/>
  <c r="BI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BF243" i="1" s="1"/>
  <c r="AL243" i="1"/>
  <c r="AM243" i="1" s="1"/>
  <c r="AK243" i="1"/>
  <c r="AG243" i="1"/>
  <c r="AF243" i="1"/>
  <c r="AE243" i="1"/>
  <c r="AD243" i="1"/>
  <c r="AH243" i="1" s="1"/>
  <c r="Z243" i="1"/>
  <c r="Y243" i="1"/>
  <c r="X243" i="1"/>
  <c r="W243" i="1"/>
  <c r="V243" i="1"/>
  <c r="AA243" i="1" s="1"/>
  <c r="U243" i="1"/>
  <c r="Q243" i="1"/>
  <c r="P243" i="1"/>
  <c r="O243" i="1"/>
  <c r="N243" i="1"/>
  <c r="R243" i="1" s="1"/>
  <c r="M243" i="1"/>
  <c r="L243" i="1"/>
  <c r="H243" i="1"/>
  <c r="G243" i="1"/>
  <c r="F243" i="1"/>
  <c r="I243" i="1" s="1"/>
  <c r="E243" i="1"/>
  <c r="D243" i="1"/>
  <c r="CE243" i="1" s="1"/>
  <c r="CF242" i="1"/>
  <c r="CH242" i="1" s="1"/>
  <c r="CE242" i="1"/>
  <c r="CC242" i="1"/>
  <c r="CD242" i="1" s="1"/>
  <c r="CA242" i="1"/>
  <c r="BZ242" i="1"/>
  <c r="BZ250" i="1" s="1"/>
  <c r="BV242" i="1"/>
  <c r="BV250" i="1" s="1"/>
  <c r="BU242" i="1"/>
  <c r="BU250" i="1" s="1"/>
  <c r="BT242" i="1"/>
  <c r="BT250" i="1" s="1"/>
  <c r="BS242" i="1"/>
  <c r="BS250" i="1" s="1"/>
  <c r="BW250" i="1" s="1"/>
  <c r="BO242" i="1"/>
  <c r="BO250" i="1" s="1"/>
  <c r="BN242" i="1"/>
  <c r="BN250" i="1" s="1"/>
  <c r="BM242" i="1"/>
  <c r="BM250" i="1" s="1"/>
  <c r="BL242" i="1"/>
  <c r="BL250" i="1" s="1"/>
  <c r="BK242" i="1"/>
  <c r="BK250" i="1" s="1"/>
  <c r="BJ242" i="1"/>
  <c r="BJ250" i="1" s="1"/>
  <c r="BI242" i="1"/>
  <c r="BI250" i="1" s="1"/>
  <c r="BE242" i="1"/>
  <c r="BE250" i="1" s="1"/>
  <c r="BD242" i="1"/>
  <c r="BD250" i="1" s="1"/>
  <c r="BC242" i="1"/>
  <c r="BC250" i="1" s="1"/>
  <c r="BB242" i="1"/>
  <c r="BB250" i="1" s="1"/>
  <c r="BA242" i="1"/>
  <c r="BA250" i="1" s="1"/>
  <c r="AZ242" i="1"/>
  <c r="AZ250" i="1" s="1"/>
  <c r="AY242" i="1"/>
  <c r="AY250" i="1" s="1"/>
  <c r="AX242" i="1"/>
  <c r="AX250" i="1" s="1"/>
  <c r="AW242" i="1"/>
  <c r="AW250" i="1" s="1"/>
  <c r="AV242" i="1"/>
  <c r="AV250" i="1" s="1"/>
  <c r="AU242" i="1"/>
  <c r="AU250" i="1" s="1"/>
  <c r="AT242" i="1"/>
  <c r="AT250" i="1" s="1"/>
  <c r="AS242" i="1"/>
  <c r="AS250" i="1" s="1"/>
  <c r="AR242" i="1"/>
  <c r="AR250" i="1" s="1"/>
  <c r="AQ242" i="1"/>
  <c r="AQ250" i="1" s="1"/>
  <c r="AP242" i="1"/>
  <c r="AP250" i="1" s="1"/>
  <c r="AM242" i="1"/>
  <c r="AO242" i="1" s="1"/>
  <c r="AL242" i="1"/>
  <c r="AL250" i="1" s="1"/>
  <c r="AK242" i="1"/>
  <c r="AK250" i="1" s="1"/>
  <c r="AM250" i="1" s="1"/>
  <c r="AG242" i="1"/>
  <c r="AG250" i="1" s="1"/>
  <c r="AF242" i="1"/>
  <c r="AF250" i="1" s="1"/>
  <c r="AE242" i="1"/>
  <c r="AE250" i="1" s="1"/>
  <c r="AD242" i="1"/>
  <c r="AD250" i="1" s="1"/>
  <c r="Z242" i="1"/>
  <c r="Z250" i="1" s="1"/>
  <c r="Y242" i="1"/>
  <c r="Y250" i="1" s="1"/>
  <c r="X242" i="1"/>
  <c r="X250" i="1" s="1"/>
  <c r="W242" i="1"/>
  <c r="W250" i="1" s="1"/>
  <c r="V242" i="1"/>
  <c r="V250" i="1" s="1"/>
  <c r="U242" i="1"/>
  <c r="U250" i="1" s="1"/>
  <c r="AA250" i="1" s="1"/>
  <c r="Q242" i="1"/>
  <c r="Q250" i="1" s="1"/>
  <c r="P242" i="1"/>
  <c r="P250" i="1" s="1"/>
  <c r="O242" i="1"/>
  <c r="O250" i="1" s="1"/>
  <c r="N242" i="1"/>
  <c r="N250" i="1" s="1"/>
  <c r="M242" i="1"/>
  <c r="M250" i="1" s="1"/>
  <c r="L242" i="1"/>
  <c r="R242" i="1" s="1"/>
  <c r="H242" i="1"/>
  <c r="H250" i="1" s="1"/>
  <c r="G242" i="1"/>
  <c r="I242" i="1" s="1"/>
  <c r="F242" i="1"/>
  <c r="F250" i="1" s="1"/>
  <c r="E242" i="1"/>
  <c r="E250" i="1" s="1"/>
  <c r="D242" i="1"/>
  <c r="D250" i="1" s="1"/>
  <c r="CF241" i="1"/>
  <c r="CF240" i="1"/>
  <c r="CF238" i="1"/>
  <c r="CH238" i="1" s="1"/>
  <c r="CE238" i="1"/>
  <c r="CC238" i="1"/>
  <c r="CD238" i="1" s="1"/>
  <c r="CA238" i="1"/>
  <c r="BZ238" i="1"/>
  <c r="BV238" i="1"/>
  <c r="BU238" i="1"/>
  <c r="BT238" i="1"/>
  <c r="BS238" i="1"/>
  <c r="BW238" i="1" s="1"/>
  <c r="BO238" i="1"/>
  <c r="BN238" i="1"/>
  <c r="BM238" i="1"/>
  <c r="BL238" i="1"/>
  <c r="BK238" i="1"/>
  <c r="BJ238" i="1"/>
  <c r="BI238" i="1"/>
  <c r="BP238" i="1" s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BF238" i="1" s="1"/>
  <c r="AM238" i="1"/>
  <c r="AO238" i="1" s="1"/>
  <c r="AL238" i="1"/>
  <c r="AK238" i="1"/>
  <c r="AG238" i="1"/>
  <c r="AF238" i="1"/>
  <c r="AE238" i="1"/>
  <c r="AD238" i="1"/>
  <c r="AH238" i="1" s="1"/>
  <c r="Z238" i="1"/>
  <c r="Y238" i="1"/>
  <c r="X238" i="1"/>
  <c r="W238" i="1"/>
  <c r="AA238" i="1" s="1"/>
  <c r="V238" i="1"/>
  <c r="U238" i="1"/>
  <c r="Q238" i="1"/>
  <c r="P238" i="1"/>
  <c r="O238" i="1"/>
  <c r="N238" i="1"/>
  <c r="M238" i="1"/>
  <c r="L238" i="1"/>
  <c r="R238" i="1" s="1"/>
  <c r="H238" i="1"/>
  <c r="G238" i="1"/>
  <c r="I238" i="1" s="1"/>
  <c r="F238" i="1"/>
  <c r="E238" i="1"/>
  <c r="CG238" i="1" s="1"/>
  <c r="D238" i="1"/>
  <c r="CB238" i="1" s="1"/>
  <c r="CF237" i="1"/>
  <c r="CD237" i="1"/>
  <c r="CC237" i="1"/>
  <c r="CE237" i="1" s="1"/>
  <c r="BZ237" i="1"/>
  <c r="CA237" i="1" s="1"/>
  <c r="BV237" i="1"/>
  <c r="BU237" i="1"/>
  <c r="BT237" i="1"/>
  <c r="BS237" i="1"/>
  <c r="BW237" i="1" s="1"/>
  <c r="BO237" i="1"/>
  <c r="BN237" i="1"/>
  <c r="BM237" i="1"/>
  <c r="BL237" i="1"/>
  <c r="BP237" i="1" s="1"/>
  <c r="BK237" i="1"/>
  <c r="BJ237" i="1"/>
  <c r="BI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BF237" i="1" s="1"/>
  <c r="AL237" i="1"/>
  <c r="AK237" i="1"/>
  <c r="AM237" i="1" s="1"/>
  <c r="AG237" i="1"/>
  <c r="AF237" i="1"/>
  <c r="AE237" i="1"/>
  <c r="AD237" i="1"/>
  <c r="AH237" i="1" s="1"/>
  <c r="Z237" i="1"/>
  <c r="Y237" i="1"/>
  <c r="X237" i="1"/>
  <c r="W237" i="1"/>
  <c r="V237" i="1"/>
  <c r="U237" i="1"/>
  <c r="AA237" i="1" s="1"/>
  <c r="Q237" i="1"/>
  <c r="P237" i="1"/>
  <c r="O237" i="1"/>
  <c r="N237" i="1"/>
  <c r="M237" i="1"/>
  <c r="L237" i="1"/>
  <c r="R237" i="1" s="1"/>
  <c r="H237" i="1"/>
  <c r="G237" i="1"/>
  <c r="F237" i="1"/>
  <c r="I237" i="1" s="1"/>
  <c r="E237" i="1"/>
  <c r="D237" i="1"/>
  <c r="CB237" i="1" s="1"/>
  <c r="CF236" i="1"/>
  <c r="CC236" i="1"/>
  <c r="BZ236" i="1"/>
  <c r="CB236" i="1" s="1"/>
  <c r="BV236" i="1"/>
  <c r="BU236" i="1"/>
  <c r="BT236" i="1"/>
  <c r="BS236" i="1"/>
  <c r="BW236" i="1" s="1"/>
  <c r="BO236" i="1"/>
  <c r="BN236" i="1"/>
  <c r="BM236" i="1"/>
  <c r="BL236" i="1"/>
  <c r="BK236" i="1"/>
  <c r="BJ236" i="1"/>
  <c r="BI236" i="1"/>
  <c r="BP236" i="1" s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BF236" i="1" s="1"/>
  <c r="AL236" i="1"/>
  <c r="AK236" i="1"/>
  <c r="AM236" i="1" s="1"/>
  <c r="AG236" i="1"/>
  <c r="AF236" i="1"/>
  <c r="AE236" i="1"/>
  <c r="AD236" i="1"/>
  <c r="AH236" i="1" s="1"/>
  <c r="Z236" i="1"/>
  <c r="Y236" i="1"/>
  <c r="X236" i="1"/>
  <c r="W236" i="1"/>
  <c r="V236" i="1"/>
  <c r="U236" i="1"/>
  <c r="AA236" i="1" s="1"/>
  <c r="Q236" i="1"/>
  <c r="P236" i="1"/>
  <c r="O236" i="1"/>
  <c r="N236" i="1"/>
  <c r="M236" i="1"/>
  <c r="R236" i="1" s="1"/>
  <c r="L236" i="1"/>
  <c r="I236" i="1"/>
  <c r="K236" i="1" s="1"/>
  <c r="H236" i="1"/>
  <c r="G236" i="1"/>
  <c r="F236" i="1"/>
  <c r="E236" i="1"/>
  <c r="CA236" i="1" s="1"/>
  <c r="D236" i="1"/>
  <c r="CH236" i="1" s="1"/>
  <c r="CH235" i="1"/>
  <c r="CF235" i="1"/>
  <c r="CG235" i="1" s="1"/>
  <c r="CD235" i="1"/>
  <c r="CC235" i="1"/>
  <c r="BZ235" i="1"/>
  <c r="CB235" i="1" s="1"/>
  <c r="BV235" i="1"/>
  <c r="BU235" i="1"/>
  <c r="BT235" i="1"/>
  <c r="BS235" i="1"/>
  <c r="BW235" i="1" s="1"/>
  <c r="BO235" i="1"/>
  <c r="BN235" i="1"/>
  <c r="BM235" i="1"/>
  <c r="BL235" i="1"/>
  <c r="BK235" i="1"/>
  <c r="BJ235" i="1"/>
  <c r="BP235" i="1" s="1"/>
  <c r="BI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BF235" i="1" s="1"/>
  <c r="AL235" i="1"/>
  <c r="AM235" i="1" s="1"/>
  <c r="AK235" i="1"/>
  <c r="AG235" i="1"/>
  <c r="AF235" i="1"/>
  <c r="AE235" i="1"/>
  <c r="AD235" i="1"/>
  <c r="AH235" i="1" s="1"/>
  <c r="Z235" i="1"/>
  <c r="Y235" i="1"/>
  <c r="X235" i="1"/>
  <c r="W235" i="1"/>
  <c r="V235" i="1"/>
  <c r="AA235" i="1" s="1"/>
  <c r="U235" i="1"/>
  <c r="Q235" i="1"/>
  <c r="P235" i="1"/>
  <c r="O235" i="1"/>
  <c r="N235" i="1"/>
  <c r="R235" i="1" s="1"/>
  <c r="M235" i="1"/>
  <c r="L235" i="1"/>
  <c r="H235" i="1"/>
  <c r="G235" i="1"/>
  <c r="F235" i="1"/>
  <c r="I235" i="1" s="1"/>
  <c r="E235" i="1"/>
  <c r="D235" i="1"/>
  <c r="CE235" i="1" s="1"/>
  <c r="CF234" i="1"/>
  <c r="CH234" i="1" s="1"/>
  <c r="CE234" i="1"/>
  <c r="CC234" i="1"/>
  <c r="CD234" i="1" s="1"/>
  <c r="CA234" i="1"/>
  <c r="BZ234" i="1"/>
  <c r="BV234" i="1"/>
  <c r="BU234" i="1"/>
  <c r="BT234" i="1"/>
  <c r="BS234" i="1"/>
  <c r="BW234" i="1" s="1"/>
  <c r="BO234" i="1"/>
  <c r="BN234" i="1"/>
  <c r="BM234" i="1"/>
  <c r="BL234" i="1"/>
  <c r="BK234" i="1"/>
  <c r="BJ234" i="1"/>
  <c r="BI234" i="1"/>
  <c r="BP234" i="1" s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BF234" i="1" s="1"/>
  <c r="AM234" i="1"/>
  <c r="AO234" i="1" s="1"/>
  <c r="AL234" i="1"/>
  <c r="AK234" i="1"/>
  <c r="AG234" i="1"/>
  <c r="AF234" i="1"/>
  <c r="AE234" i="1"/>
  <c r="AD234" i="1"/>
  <c r="AH234" i="1" s="1"/>
  <c r="Z234" i="1"/>
  <c r="Y234" i="1"/>
  <c r="X234" i="1"/>
  <c r="W234" i="1"/>
  <c r="AA234" i="1" s="1"/>
  <c r="V234" i="1"/>
  <c r="U234" i="1"/>
  <c r="Q234" i="1"/>
  <c r="P234" i="1"/>
  <c r="O234" i="1"/>
  <c r="N234" i="1"/>
  <c r="M234" i="1"/>
  <c r="L234" i="1"/>
  <c r="R234" i="1" s="1"/>
  <c r="H234" i="1"/>
  <c r="G234" i="1"/>
  <c r="I234" i="1" s="1"/>
  <c r="F234" i="1"/>
  <c r="E234" i="1"/>
  <c r="CG234" i="1" s="1"/>
  <c r="D234" i="1"/>
  <c r="CB234" i="1" s="1"/>
  <c r="CF233" i="1"/>
  <c r="CD233" i="1"/>
  <c r="CC233" i="1"/>
  <c r="CE233" i="1" s="1"/>
  <c r="BZ233" i="1"/>
  <c r="CA233" i="1" s="1"/>
  <c r="BV233" i="1"/>
  <c r="BU233" i="1"/>
  <c r="BT233" i="1"/>
  <c r="BS233" i="1"/>
  <c r="BW233" i="1" s="1"/>
  <c r="BO233" i="1"/>
  <c r="BN233" i="1"/>
  <c r="BM233" i="1"/>
  <c r="BL233" i="1"/>
  <c r="BP233" i="1" s="1"/>
  <c r="BK233" i="1"/>
  <c r="BJ233" i="1"/>
  <c r="BI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BF233" i="1" s="1"/>
  <c r="AL233" i="1"/>
  <c r="AK233" i="1"/>
  <c r="AM233" i="1" s="1"/>
  <c r="AG233" i="1"/>
  <c r="AF233" i="1"/>
  <c r="AE233" i="1"/>
  <c r="AD233" i="1"/>
  <c r="AH233" i="1" s="1"/>
  <c r="Z233" i="1"/>
  <c r="Y233" i="1"/>
  <c r="X233" i="1"/>
  <c r="W233" i="1"/>
  <c r="V233" i="1"/>
  <c r="U233" i="1"/>
  <c r="AA233" i="1" s="1"/>
  <c r="Q233" i="1"/>
  <c r="P233" i="1"/>
  <c r="O233" i="1"/>
  <c r="N233" i="1"/>
  <c r="M233" i="1"/>
  <c r="L233" i="1"/>
  <c r="R233" i="1" s="1"/>
  <c r="H233" i="1"/>
  <c r="G233" i="1"/>
  <c r="F233" i="1"/>
  <c r="I233" i="1" s="1"/>
  <c r="E233" i="1"/>
  <c r="D233" i="1"/>
  <c r="CB233" i="1" s="1"/>
  <c r="CF232" i="1"/>
  <c r="CF239" i="1" s="1"/>
  <c r="CC232" i="1"/>
  <c r="BZ232" i="1"/>
  <c r="CB232" i="1" s="1"/>
  <c r="BV232" i="1"/>
  <c r="BV239" i="1" s="1"/>
  <c r="BU232" i="1"/>
  <c r="BU239" i="1" s="1"/>
  <c r="BT232" i="1"/>
  <c r="BT239" i="1" s="1"/>
  <c r="BS232" i="1"/>
  <c r="BS239" i="1" s="1"/>
  <c r="BO232" i="1"/>
  <c r="BO239" i="1" s="1"/>
  <c r="BN232" i="1"/>
  <c r="BN239" i="1" s="1"/>
  <c r="BM232" i="1"/>
  <c r="BM239" i="1" s="1"/>
  <c r="BL232" i="1"/>
  <c r="BL239" i="1" s="1"/>
  <c r="BK232" i="1"/>
  <c r="BK239" i="1" s="1"/>
  <c r="BJ232" i="1"/>
  <c r="BJ239" i="1" s="1"/>
  <c r="BI232" i="1"/>
  <c r="BP232" i="1" s="1"/>
  <c r="BE232" i="1"/>
  <c r="BE239" i="1" s="1"/>
  <c r="BD232" i="1"/>
  <c r="BD239" i="1" s="1"/>
  <c r="BC232" i="1"/>
  <c r="BC239" i="1" s="1"/>
  <c r="BB232" i="1"/>
  <c r="BB239" i="1" s="1"/>
  <c r="BA232" i="1"/>
  <c r="BA239" i="1" s="1"/>
  <c r="AZ232" i="1"/>
  <c r="AZ239" i="1" s="1"/>
  <c r="AY232" i="1"/>
  <c r="AY239" i="1" s="1"/>
  <c r="AX232" i="1"/>
  <c r="AX239" i="1" s="1"/>
  <c r="AW232" i="1"/>
  <c r="AW239" i="1" s="1"/>
  <c r="AV232" i="1"/>
  <c r="AV239" i="1" s="1"/>
  <c r="AU232" i="1"/>
  <c r="AU239" i="1" s="1"/>
  <c r="AT232" i="1"/>
  <c r="AT239" i="1" s="1"/>
  <c r="AS232" i="1"/>
  <c r="AS239" i="1" s="1"/>
  <c r="AR232" i="1"/>
  <c r="AR239" i="1" s="1"/>
  <c r="AQ232" i="1"/>
  <c r="AQ239" i="1" s="1"/>
  <c r="AP232" i="1"/>
  <c r="AP239" i="1" s="1"/>
  <c r="BF239" i="1" s="1"/>
  <c r="AL232" i="1"/>
  <c r="AL239" i="1" s="1"/>
  <c r="AK232" i="1"/>
  <c r="AM232" i="1" s="1"/>
  <c r="AG232" i="1"/>
  <c r="AG239" i="1" s="1"/>
  <c r="AF232" i="1"/>
  <c r="AF239" i="1" s="1"/>
  <c r="AE232" i="1"/>
  <c r="AE239" i="1" s="1"/>
  <c r="AD232" i="1"/>
  <c r="AD239" i="1" s="1"/>
  <c r="Z232" i="1"/>
  <c r="Z239" i="1" s="1"/>
  <c r="Y232" i="1"/>
  <c r="Y239" i="1" s="1"/>
  <c r="X232" i="1"/>
  <c r="X239" i="1" s="1"/>
  <c r="W232" i="1"/>
  <c r="W239" i="1" s="1"/>
  <c r="V232" i="1"/>
  <c r="V239" i="1" s="1"/>
  <c r="U232" i="1"/>
  <c r="AA232" i="1" s="1"/>
  <c r="Q232" i="1"/>
  <c r="Q239" i="1" s="1"/>
  <c r="P232" i="1"/>
  <c r="P239" i="1" s="1"/>
  <c r="O232" i="1"/>
  <c r="O239" i="1" s="1"/>
  <c r="N232" i="1"/>
  <c r="N239" i="1" s="1"/>
  <c r="M232" i="1"/>
  <c r="M239" i="1" s="1"/>
  <c r="L232" i="1"/>
  <c r="L239" i="1" s="1"/>
  <c r="I232" i="1"/>
  <c r="K232" i="1" s="1"/>
  <c r="H232" i="1"/>
  <c r="H239" i="1" s="1"/>
  <c r="G232" i="1"/>
  <c r="G239" i="1" s="1"/>
  <c r="F232" i="1"/>
  <c r="F239" i="1" s="1"/>
  <c r="E232" i="1"/>
  <c r="CA232" i="1" s="1"/>
  <c r="D232" i="1"/>
  <c r="CH232" i="1" s="1"/>
  <c r="CF231" i="1"/>
  <c r="CF230" i="1"/>
  <c r="CF228" i="1"/>
  <c r="CH228" i="1" s="1"/>
  <c r="CE228" i="1"/>
  <c r="CC228" i="1"/>
  <c r="CD228" i="1" s="1"/>
  <c r="CA228" i="1"/>
  <c r="BZ228" i="1"/>
  <c r="BV228" i="1"/>
  <c r="BU228" i="1"/>
  <c r="BT228" i="1"/>
  <c r="BS228" i="1"/>
  <c r="BW228" i="1" s="1"/>
  <c r="BO228" i="1"/>
  <c r="BN228" i="1"/>
  <c r="BM228" i="1"/>
  <c r="BL228" i="1"/>
  <c r="BK228" i="1"/>
  <c r="BJ228" i="1"/>
  <c r="BI228" i="1"/>
  <c r="BP228" i="1" s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BF228" i="1" s="1"/>
  <c r="AM228" i="1"/>
  <c r="AO228" i="1" s="1"/>
  <c r="AL228" i="1"/>
  <c r="AK228" i="1"/>
  <c r="AG228" i="1"/>
  <c r="AF228" i="1"/>
  <c r="AE228" i="1"/>
  <c r="AD228" i="1"/>
  <c r="AH228" i="1" s="1"/>
  <c r="Z228" i="1"/>
  <c r="Y228" i="1"/>
  <c r="X228" i="1"/>
  <c r="W228" i="1"/>
  <c r="AA228" i="1" s="1"/>
  <c r="V228" i="1"/>
  <c r="U228" i="1"/>
  <c r="Q228" i="1"/>
  <c r="P228" i="1"/>
  <c r="O228" i="1"/>
  <c r="N228" i="1"/>
  <c r="M228" i="1"/>
  <c r="L228" i="1"/>
  <c r="R228" i="1" s="1"/>
  <c r="H228" i="1"/>
  <c r="G228" i="1"/>
  <c r="I228" i="1" s="1"/>
  <c r="F228" i="1"/>
  <c r="E228" i="1"/>
  <c r="CG228" i="1" s="1"/>
  <c r="D228" i="1"/>
  <c r="CB228" i="1" s="1"/>
  <c r="CF227" i="1"/>
  <c r="CD227" i="1"/>
  <c r="CC227" i="1"/>
  <c r="CE227" i="1" s="1"/>
  <c r="BZ227" i="1"/>
  <c r="CA227" i="1" s="1"/>
  <c r="BV227" i="1"/>
  <c r="BU227" i="1"/>
  <c r="BT227" i="1"/>
  <c r="BS227" i="1"/>
  <c r="BW227" i="1" s="1"/>
  <c r="BO227" i="1"/>
  <c r="BN227" i="1"/>
  <c r="BM227" i="1"/>
  <c r="BL227" i="1"/>
  <c r="BP227" i="1" s="1"/>
  <c r="BK227" i="1"/>
  <c r="BJ227" i="1"/>
  <c r="BI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BF227" i="1" s="1"/>
  <c r="AL227" i="1"/>
  <c r="AK227" i="1"/>
  <c r="AM227" i="1" s="1"/>
  <c r="AG227" i="1"/>
  <c r="AF227" i="1"/>
  <c r="AE227" i="1"/>
  <c r="AD227" i="1"/>
  <c r="AH227" i="1" s="1"/>
  <c r="Z227" i="1"/>
  <c r="Y227" i="1"/>
  <c r="X227" i="1"/>
  <c r="W227" i="1"/>
  <c r="V227" i="1"/>
  <c r="U227" i="1"/>
  <c r="AA227" i="1" s="1"/>
  <c r="Q227" i="1"/>
  <c r="P227" i="1"/>
  <c r="O227" i="1"/>
  <c r="N227" i="1"/>
  <c r="M227" i="1"/>
  <c r="L227" i="1"/>
  <c r="R227" i="1" s="1"/>
  <c r="H227" i="1"/>
  <c r="G227" i="1"/>
  <c r="F227" i="1"/>
  <c r="I227" i="1" s="1"/>
  <c r="E227" i="1"/>
  <c r="D227" i="1"/>
  <c r="CB227" i="1" s="1"/>
  <c r="CF226" i="1"/>
  <c r="CC226" i="1"/>
  <c r="BZ226" i="1"/>
  <c r="CB226" i="1" s="1"/>
  <c r="BV226" i="1"/>
  <c r="BU226" i="1"/>
  <c r="BT226" i="1"/>
  <c r="BS226" i="1"/>
  <c r="BW226" i="1" s="1"/>
  <c r="BO226" i="1"/>
  <c r="BN226" i="1"/>
  <c r="BM226" i="1"/>
  <c r="BL226" i="1"/>
  <c r="BK226" i="1"/>
  <c r="BJ226" i="1"/>
  <c r="BI226" i="1"/>
  <c r="BP226" i="1" s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BF226" i="1" s="1"/>
  <c r="AL226" i="1"/>
  <c r="AK226" i="1"/>
  <c r="AM226" i="1" s="1"/>
  <c r="AG226" i="1"/>
  <c r="AF226" i="1"/>
  <c r="AE226" i="1"/>
  <c r="AD226" i="1"/>
  <c r="AH226" i="1" s="1"/>
  <c r="Z226" i="1"/>
  <c r="Y226" i="1"/>
  <c r="X226" i="1"/>
  <c r="W226" i="1"/>
  <c r="V226" i="1"/>
  <c r="U226" i="1"/>
  <c r="AA226" i="1" s="1"/>
  <c r="Q226" i="1"/>
  <c r="P226" i="1"/>
  <c r="O226" i="1"/>
  <c r="N226" i="1"/>
  <c r="M226" i="1"/>
  <c r="R226" i="1" s="1"/>
  <c r="L226" i="1"/>
  <c r="I226" i="1"/>
  <c r="K226" i="1" s="1"/>
  <c r="H226" i="1"/>
  <c r="G226" i="1"/>
  <c r="F226" i="1"/>
  <c r="E226" i="1"/>
  <c r="CA226" i="1" s="1"/>
  <c r="D226" i="1"/>
  <c r="CH226" i="1" s="1"/>
  <c r="CH225" i="1"/>
  <c r="CF225" i="1"/>
  <c r="CG225" i="1" s="1"/>
  <c r="CD225" i="1"/>
  <c r="CC225" i="1"/>
  <c r="BZ225" i="1"/>
  <c r="CB225" i="1" s="1"/>
  <c r="BV225" i="1"/>
  <c r="BU225" i="1"/>
  <c r="BT225" i="1"/>
  <c r="BS225" i="1"/>
  <c r="BW225" i="1" s="1"/>
  <c r="BO225" i="1"/>
  <c r="BN225" i="1"/>
  <c r="BM225" i="1"/>
  <c r="BL225" i="1"/>
  <c r="BK225" i="1"/>
  <c r="BJ225" i="1"/>
  <c r="BP225" i="1" s="1"/>
  <c r="BI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BF225" i="1" s="1"/>
  <c r="AL225" i="1"/>
  <c r="AM225" i="1" s="1"/>
  <c r="AK225" i="1"/>
  <c r="AG225" i="1"/>
  <c r="AF225" i="1"/>
  <c r="AE225" i="1"/>
  <c r="AD225" i="1"/>
  <c r="AH225" i="1" s="1"/>
  <c r="Z225" i="1"/>
  <c r="Y225" i="1"/>
  <c r="X225" i="1"/>
  <c r="W225" i="1"/>
  <c r="V225" i="1"/>
  <c r="AA225" i="1" s="1"/>
  <c r="U225" i="1"/>
  <c r="Q225" i="1"/>
  <c r="P225" i="1"/>
  <c r="O225" i="1"/>
  <c r="N225" i="1"/>
  <c r="R225" i="1" s="1"/>
  <c r="M225" i="1"/>
  <c r="L225" i="1"/>
  <c r="H225" i="1"/>
  <c r="G225" i="1"/>
  <c r="F225" i="1"/>
  <c r="I225" i="1" s="1"/>
  <c r="E225" i="1"/>
  <c r="D225" i="1"/>
  <c r="CE225" i="1" s="1"/>
  <c r="CF224" i="1"/>
  <c r="CH224" i="1" s="1"/>
  <c r="CE224" i="1"/>
  <c r="CC224" i="1"/>
  <c r="CD224" i="1" s="1"/>
  <c r="CA224" i="1"/>
  <c r="BZ224" i="1"/>
  <c r="BV224" i="1"/>
  <c r="BU224" i="1"/>
  <c r="BT224" i="1"/>
  <c r="BS224" i="1"/>
  <c r="BW224" i="1" s="1"/>
  <c r="BO224" i="1"/>
  <c r="BN224" i="1"/>
  <c r="BM224" i="1"/>
  <c r="BL224" i="1"/>
  <c r="BK224" i="1"/>
  <c r="BJ224" i="1"/>
  <c r="BI224" i="1"/>
  <c r="BP224" i="1" s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BF224" i="1" s="1"/>
  <c r="AM224" i="1"/>
  <c r="AO224" i="1" s="1"/>
  <c r="AL224" i="1"/>
  <c r="AK224" i="1"/>
  <c r="AG224" i="1"/>
  <c r="AF224" i="1"/>
  <c r="AE224" i="1"/>
  <c r="AD224" i="1"/>
  <c r="AH224" i="1" s="1"/>
  <c r="Z224" i="1"/>
  <c r="Y224" i="1"/>
  <c r="X224" i="1"/>
  <c r="W224" i="1"/>
  <c r="AA224" i="1" s="1"/>
  <c r="V224" i="1"/>
  <c r="U224" i="1"/>
  <c r="Q224" i="1"/>
  <c r="P224" i="1"/>
  <c r="O224" i="1"/>
  <c r="N224" i="1"/>
  <c r="M224" i="1"/>
  <c r="L224" i="1"/>
  <c r="R224" i="1" s="1"/>
  <c r="H224" i="1"/>
  <c r="G224" i="1"/>
  <c r="I224" i="1" s="1"/>
  <c r="F224" i="1"/>
  <c r="E224" i="1"/>
  <c r="CG224" i="1" s="1"/>
  <c r="D224" i="1"/>
  <c r="CB224" i="1" s="1"/>
  <c r="CF223" i="1"/>
  <c r="CD223" i="1"/>
  <c r="CC223" i="1"/>
  <c r="BZ223" i="1"/>
  <c r="CA223" i="1" s="1"/>
  <c r="BV223" i="1"/>
  <c r="BU223" i="1"/>
  <c r="BT223" i="1"/>
  <c r="BS223" i="1"/>
  <c r="BW223" i="1" s="1"/>
  <c r="BO223" i="1"/>
  <c r="BN223" i="1"/>
  <c r="BM223" i="1"/>
  <c r="BL223" i="1"/>
  <c r="BP223" i="1" s="1"/>
  <c r="BK223" i="1"/>
  <c r="BJ223" i="1"/>
  <c r="BI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L223" i="1"/>
  <c r="AK223" i="1"/>
  <c r="AM223" i="1" s="1"/>
  <c r="AG223" i="1"/>
  <c r="AF223" i="1"/>
  <c r="AE223" i="1"/>
  <c r="AD223" i="1"/>
  <c r="Z223" i="1"/>
  <c r="Y223" i="1"/>
  <c r="X223" i="1"/>
  <c r="W223" i="1"/>
  <c r="V223" i="1"/>
  <c r="U223" i="1"/>
  <c r="AA223" i="1" s="1"/>
  <c r="Q223" i="1"/>
  <c r="P223" i="1"/>
  <c r="O223" i="1"/>
  <c r="N223" i="1"/>
  <c r="M223" i="1"/>
  <c r="L223" i="1"/>
  <c r="R223" i="1" s="1"/>
  <c r="S223" i="1" s="1"/>
  <c r="H223" i="1"/>
  <c r="G223" i="1"/>
  <c r="F223" i="1"/>
  <c r="E223" i="1"/>
  <c r="D223" i="1"/>
  <c r="CB223" i="1" s="1"/>
  <c r="CF222" i="1"/>
  <c r="CC222" i="1"/>
  <c r="BZ222" i="1"/>
  <c r="CB222" i="1" s="1"/>
  <c r="BV222" i="1"/>
  <c r="BU222" i="1"/>
  <c r="BT222" i="1"/>
  <c r="BS222" i="1"/>
  <c r="BO222" i="1"/>
  <c r="BN222" i="1"/>
  <c r="BM222" i="1"/>
  <c r="BL222" i="1"/>
  <c r="BK222" i="1"/>
  <c r="BJ222" i="1"/>
  <c r="BI222" i="1"/>
  <c r="BP222" i="1" s="1"/>
  <c r="BR222" i="1" s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M222" i="1"/>
  <c r="AL222" i="1"/>
  <c r="AK222" i="1"/>
  <c r="AG222" i="1"/>
  <c r="AF222" i="1"/>
  <c r="AE222" i="1"/>
  <c r="AD222" i="1"/>
  <c r="Z222" i="1"/>
  <c r="Y222" i="1"/>
  <c r="X222" i="1"/>
  <c r="W222" i="1"/>
  <c r="AA222" i="1" s="1"/>
  <c r="V222" i="1"/>
  <c r="U222" i="1"/>
  <c r="Q222" i="1"/>
  <c r="P222" i="1"/>
  <c r="O222" i="1"/>
  <c r="N222" i="1"/>
  <c r="M222" i="1"/>
  <c r="R222" i="1" s="1"/>
  <c r="T222" i="1" s="1"/>
  <c r="L222" i="1"/>
  <c r="I222" i="1"/>
  <c r="H222" i="1"/>
  <c r="G222" i="1"/>
  <c r="F222" i="1"/>
  <c r="E222" i="1"/>
  <c r="CA222" i="1" s="1"/>
  <c r="D222" i="1"/>
  <c r="CH222" i="1" s="1"/>
  <c r="CF221" i="1"/>
  <c r="CD221" i="1"/>
  <c r="CC221" i="1"/>
  <c r="BZ221" i="1"/>
  <c r="BV221" i="1"/>
  <c r="BV229" i="1" s="1"/>
  <c r="BU221" i="1"/>
  <c r="BT221" i="1"/>
  <c r="BT229" i="1" s="1"/>
  <c r="BS221" i="1"/>
  <c r="BS229" i="1" s="1"/>
  <c r="BO221" i="1"/>
  <c r="BO229" i="1" s="1"/>
  <c r="BN221" i="1"/>
  <c r="BN229" i="1" s="1"/>
  <c r="BM221" i="1"/>
  <c r="BM229" i="1" s="1"/>
  <c r="BL221" i="1"/>
  <c r="BL229" i="1" s="1"/>
  <c r="BK221" i="1"/>
  <c r="BK229" i="1" s="1"/>
  <c r="BJ221" i="1"/>
  <c r="BJ229" i="1" s="1"/>
  <c r="BI221" i="1"/>
  <c r="BI229" i="1" s="1"/>
  <c r="BE221" i="1"/>
  <c r="BE229" i="1" s="1"/>
  <c r="BD221" i="1"/>
  <c r="BD229" i="1" s="1"/>
  <c r="BC221" i="1"/>
  <c r="BC229" i="1" s="1"/>
  <c r="BB221" i="1"/>
  <c r="BB229" i="1" s="1"/>
  <c r="BA221" i="1"/>
  <c r="BA229" i="1" s="1"/>
  <c r="AZ221" i="1"/>
  <c r="AZ229" i="1" s="1"/>
  <c r="AY221" i="1"/>
  <c r="AX221" i="1"/>
  <c r="AX229" i="1" s="1"/>
  <c r="AW221" i="1"/>
  <c r="AW229" i="1" s="1"/>
  <c r="AV221" i="1"/>
  <c r="AV229" i="1" s="1"/>
  <c r="AU221" i="1"/>
  <c r="AT221" i="1"/>
  <c r="AT229" i="1" s="1"/>
  <c r="AS221" i="1"/>
  <c r="AS229" i="1" s="1"/>
  <c r="AR221" i="1"/>
  <c r="AR229" i="1" s="1"/>
  <c r="AQ221" i="1"/>
  <c r="AP221" i="1"/>
  <c r="AP229" i="1" s="1"/>
  <c r="AL221" i="1"/>
  <c r="AL229" i="1" s="1"/>
  <c r="AK221" i="1"/>
  <c r="AK229" i="1" s="1"/>
  <c r="AM229" i="1" s="1"/>
  <c r="AG221" i="1"/>
  <c r="AG229" i="1" s="1"/>
  <c r="AF221" i="1"/>
  <c r="AF229" i="1" s="1"/>
  <c r="AE221" i="1"/>
  <c r="AE229" i="1" s="1"/>
  <c r="AD221" i="1"/>
  <c r="AD229" i="1" s="1"/>
  <c r="Z221" i="1"/>
  <c r="Z229" i="1" s="1"/>
  <c r="Y221" i="1"/>
  <c r="Y229" i="1" s="1"/>
  <c r="X221" i="1"/>
  <c r="X229" i="1" s="1"/>
  <c r="W221" i="1"/>
  <c r="V221" i="1"/>
  <c r="V229" i="1" s="1"/>
  <c r="U221" i="1"/>
  <c r="U229" i="1" s="1"/>
  <c r="Q221" i="1"/>
  <c r="P221" i="1"/>
  <c r="P229" i="1" s="1"/>
  <c r="O221" i="1"/>
  <c r="O229" i="1" s="1"/>
  <c r="N221" i="1"/>
  <c r="N229" i="1" s="1"/>
  <c r="M221" i="1"/>
  <c r="L221" i="1"/>
  <c r="L229" i="1" s="1"/>
  <c r="H221" i="1"/>
  <c r="G221" i="1"/>
  <c r="G229" i="1" s="1"/>
  <c r="F221" i="1"/>
  <c r="E221" i="1"/>
  <c r="E229" i="1" s="1"/>
  <c r="D221" i="1"/>
  <c r="CF220" i="1"/>
  <c r="CF219" i="1"/>
  <c r="CF217" i="1"/>
  <c r="CC217" i="1"/>
  <c r="CE217" i="1" s="1"/>
  <c r="BZ217" i="1"/>
  <c r="CA217" i="1" s="1"/>
  <c r="BV217" i="1"/>
  <c r="BU217" i="1"/>
  <c r="BT217" i="1"/>
  <c r="BS217" i="1"/>
  <c r="BW217" i="1" s="1"/>
  <c r="BO217" i="1"/>
  <c r="BN217" i="1"/>
  <c r="BM217" i="1"/>
  <c r="BL217" i="1"/>
  <c r="BP217" i="1" s="1"/>
  <c r="BK217" i="1"/>
  <c r="BJ217" i="1"/>
  <c r="BI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BF217" i="1" s="1"/>
  <c r="AL217" i="1"/>
  <c r="AK217" i="1"/>
  <c r="AM217" i="1" s="1"/>
  <c r="AG217" i="1"/>
  <c r="AF217" i="1"/>
  <c r="AE217" i="1"/>
  <c r="AD217" i="1"/>
  <c r="AH217" i="1" s="1"/>
  <c r="Z217" i="1"/>
  <c r="Y217" i="1"/>
  <c r="X217" i="1"/>
  <c r="W217" i="1"/>
  <c r="V217" i="1"/>
  <c r="U217" i="1"/>
  <c r="AA217" i="1" s="1"/>
  <c r="Q217" i="1"/>
  <c r="P217" i="1"/>
  <c r="O217" i="1"/>
  <c r="N217" i="1"/>
  <c r="M217" i="1"/>
  <c r="L217" i="1"/>
  <c r="R217" i="1" s="1"/>
  <c r="H217" i="1"/>
  <c r="I217" i="1" s="1"/>
  <c r="G217" i="1"/>
  <c r="F217" i="1"/>
  <c r="E217" i="1"/>
  <c r="D217" i="1"/>
  <c r="CB217" i="1" s="1"/>
  <c r="CH216" i="1"/>
  <c r="CF216" i="1"/>
  <c r="CC216" i="1"/>
  <c r="BZ216" i="1"/>
  <c r="CB216" i="1" s="1"/>
  <c r="BV216" i="1"/>
  <c r="BU216" i="1"/>
  <c r="BT216" i="1"/>
  <c r="BS216" i="1"/>
  <c r="BW216" i="1" s="1"/>
  <c r="BO216" i="1"/>
  <c r="BN216" i="1"/>
  <c r="BM216" i="1"/>
  <c r="BL216" i="1"/>
  <c r="BK216" i="1"/>
  <c r="BJ216" i="1"/>
  <c r="BI216" i="1"/>
  <c r="BP216" i="1" s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BF216" i="1" s="1"/>
  <c r="AL216" i="1"/>
  <c r="AK216" i="1"/>
  <c r="AM216" i="1" s="1"/>
  <c r="AG216" i="1"/>
  <c r="AF216" i="1"/>
  <c r="AE216" i="1"/>
  <c r="AD216" i="1"/>
  <c r="AH216" i="1" s="1"/>
  <c r="Z216" i="1"/>
  <c r="Y216" i="1"/>
  <c r="X216" i="1"/>
  <c r="W216" i="1"/>
  <c r="V216" i="1"/>
  <c r="U216" i="1"/>
  <c r="AA216" i="1" s="1"/>
  <c r="Q216" i="1"/>
  <c r="P216" i="1"/>
  <c r="O216" i="1"/>
  <c r="N216" i="1"/>
  <c r="M216" i="1"/>
  <c r="R216" i="1" s="1"/>
  <c r="L216" i="1"/>
  <c r="I216" i="1"/>
  <c r="K216" i="1" s="1"/>
  <c r="H216" i="1"/>
  <c r="G216" i="1"/>
  <c r="F216" i="1"/>
  <c r="E216" i="1"/>
  <c r="CG216" i="1" s="1"/>
  <c r="D216" i="1"/>
  <c r="CH215" i="1"/>
  <c r="CF215" i="1"/>
  <c r="CG215" i="1" s="1"/>
  <c r="CD215" i="1"/>
  <c r="CC215" i="1"/>
  <c r="BZ215" i="1"/>
  <c r="CB215" i="1" s="1"/>
  <c r="BV215" i="1"/>
  <c r="BU215" i="1"/>
  <c r="BT215" i="1"/>
  <c r="BS215" i="1"/>
  <c r="BW215" i="1" s="1"/>
  <c r="BO215" i="1"/>
  <c r="BN215" i="1"/>
  <c r="BM215" i="1"/>
  <c r="BL215" i="1"/>
  <c r="BK215" i="1"/>
  <c r="BJ215" i="1"/>
  <c r="BP215" i="1" s="1"/>
  <c r="BI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BF215" i="1" s="1"/>
  <c r="AL215" i="1"/>
  <c r="AM215" i="1" s="1"/>
  <c r="AK215" i="1"/>
  <c r="AG215" i="1"/>
  <c r="AF215" i="1"/>
  <c r="AE215" i="1"/>
  <c r="AD215" i="1"/>
  <c r="AH215" i="1" s="1"/>
  <c r="Z215" i="1"/>
  <c r="Y215" i="1"/>
  <c r="X215" i="1"/>
  <c r="W215" i="1"/>
  <c r="V215" i="1"/>
  <c r="AA215" i="1" s="1"/>
  <c r="U215" i="1"/>
  <c r="Q215" i="1"/>
  <c r="P215" i="1"/>
  <c r="O215" i="1"/>
  <c r="N215" i="1"/>
  <c r="R215" i="1" s="1"/>
  <c r="M215" i="1"/>
  <c r="L215" i="1"/>
  <c r="H215" i="1"/>
  <c r="G215" i="1"/>
  <c r="F215" i="1"/>
  <c r="I215" i="1" s="1"/>
  <c r="E215" i="1"/>
  <c r="D215" i="1"/>
  <c r="CE215" i="1" s="1"/>
  <c r="CF214" i="1"/>
  <c r="CH214" i="1" s="1"/>
  <c r="CE214" i="1"/>
  <c r="CC214" i="1"/>
  <c r="CD214" i="1" s="1"/>
  <c r="CA214" i="1"/>
  <c r="BZ214" i="1"/>
  <c r="BV214" i="1"/>
  <c r="BU214" i="1"/>
  <c r="BT214" i="1"/>
  <c r="BS214" i="1"/>
  <c r="BW214" i="1" s="1"/>
  <c r="BO214" i="1"/>
  <c r="BN214" i="1"/>
  <c r="BM214" i="1"/>
  <c r="BL214" i="1"/>
  <c r="BK214" i="1"/>
  <c r="BP214" i="1" s="1"/>
  <c r="BJ214" i="1"/>
  <c r="BI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BF214" i="1" s="1"/>
  <c r="AM214" i="1"/>
  <c r="AO214" i="1" s="1"/>
  <c r="AL214" i="1"/>
  <c r="AK214" i="1"/>
  <c r="AG214" i="1"/>
  <c r="AF214" i="1"/>
  <c r="AE214" i="1"/>
  <c r="AD214" i="1"/>
  <c r="AH214" i="1" s="1"/>
  <c r="Z214" i="1"/>
  <c r="Y214" i="1"/>
  <c r="X214" i="1"/>
  <c r="W214" i="1"/>
  <c r="AA214" i="1" s="1"/>
  <c r="V214" i="1"/>
  <c r="U214" i="1"/>
  <c r="Q214" i="1"/>
  <c r="P214" i="1"/>
  <c r="O214" i="1"/>
  <c r="N214" i="1"/>
  <c r="M214" i="1"/>
  <c r="L214" i="1"/>
  <c r="R214" i="1" s="1"/>
  <c r="H214" i="1"/>
  <c r="G214" i="1"/>
  <c r="I214" i="1" s="1"/>
  <c r="F214" i="1"/>
  <c r="E214" i="1"/>
  <c r="D214" i="1"/>
  <c r="CB214" i="1" s="1"/>
  <c r="CF213" i="1"/>
  <c r="CC213" i="1"/>
  <c r="CE213" i="1" s="1"/>
  <c r="BZ213" i="1"/>
  <c r="CA213" i="1" s="1"/>
  <c r="BV213" i="1"/>
  <c r="BU213" i="1"/>
  <c r="BT213" i="1"/>
  <c r="BS213" i="1"/>
  <c r="BW213" i="1" s="1"/>
  <c r="BO213" i="1"/>
  <c r="BN213" i="1"/>
  <c r="BM213" i="1"/>
  <c r="BL213" i="1"/>
  <c r="BP213" i="1" s="1"/>
  <c r="BK213" i="1"/>
  <c r="BJ213" i="1"/>
  <c r="BI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BF213" i="1" s="1"/>
  <c r="AL213" i="1"/>
  <c r="AK213" i="1"/>
  <c r="AM213" i="1" s="1"/>
  <c r="AG213" i="1"/>
  <c r="AF213" i="1"/>
  <c r="AE213" i="1"/>
  <c r="AD213" i="1"/>
  <c r="AH213" i="1" s="1"/>
  <c r="Z213" i="1"/>
  <c r="Y213" i="1"/>
  <c r="X213" i="1"/>
  <c r="W213" i="1"/>
  <c r="V213" i="1"/>
  <c r="U213" i="1"/>
  <c r="AA213" i="1" s="1"/>
  <c r="Q213" i="1"/>
  <c r="P213" i="1"/>
  <c r="O213" i="1"/>
  <c r="N213" i="1"/>
  <c r="M213" i="1"/>
  <c r="L213" i="1"/>
  <c r="R213" i="1" s="1"/>
  <c r="H213" i="1"/>
  <c r="G213" i="1"/>
  <c r="F213" i="1"/>
  <c r="I213" i="1" s="1"/>
  <c r="E213" i="1"/>
  <c r="D213" i="1"/>
  <c r="CB213" i="1" s="1"/>
  <c r="CH212" i="1"/>
  <c r="CF212" i="1"/>
  <c r="CC212" i="1"/>
  <c r="BZ212" i="1"/>
  <c r="CB212" i="1" s="1"/>
  <c r="BV212" i="1"/>
  <c r="BU212" i="1"/>
  <c r="BT212" i="1"/>
  <c r="BS212" i="1"/>
  <c r="BW212" i="1" s="1"/>
  <c r="BO212" i="1"/>
  <c r="BN212" i="1"/>
  <c r="BM212" i="1"/>
  <c r="BL212" i="1"/>
  <c r="BK212" i="1"/>
  <c r="BJ212" i="1"/>
  <c r="BI212" i="1"/>
  <c r="BP212" i="1" s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BF212" i="1" s="1"/>
  <c r="AL212" i="1"/>
  <c r="AK212" i="1"/>
  <c r="AM212" i="1" s="1"/>
  <c r="AG212" i="1"/>
  <c r="AF212" i="1"/>
  <c r="AE212" i="1"/>
  <c r="AD212" i="1"/>
  <c r="AH212" i="1" s="1"/>
  <c r="Z212" i="1"/>
  <c r="Y212" i="1"/>
  <c r="X212" i="1"/>
  <c r="W212" i="1"/>
  <c r="V212" i="1"/>
  <c r="U212" i="1"/>
  <c r="AA212" i="1" s="1"/>
  <c r="Q212" i="1"/>
  <c r="P212" i="1"/>
  <c r="O212" i="1"/>
  <c r="N212" i="1"/>
  <c r="M212" i="1"/>
  <c r="R212" i="1" s="1"/>
  <c r="L212" i="1"/>
  <c r="I212" i="1"/>
  <c r="K212" i="1" s="1"/>
  <c r="H212" i="1"/>
  <c r="G212" i="1"/>
  <c r="F212" i="1"/>
  <c r="E212" i="1"/>
  <c r="CG212" i="1" s="1"/>
  <c r="D212" i="1"/>
  <c r="CH211" i="1"/>
  <c r="CF211" i="1"/>
  <c r="CG211" i="1" s="1"/>
  <c r="CD211" i="1"/>
  <c r="CC211" i="1"/>
  <c r="BZ211" i="1"/>
  <c r="CB211" i="1" s="1"/>
  <c r="BV211" i="1"/>
  <c r="BU211" i="1"/>
  <c r="BT211" i="1"/>
  <c r="BS211" i="1"/>
  <c r="BW211" i="1" s="1"/>
  <c r="BO211" i="1"/>
  <c r="BN211" i="1"/>
  <c r="BM211" i="1"/>
  <c r="BL211" i="1"/>
  <c r="BK211" i="1"/>
  <c r="BJ211" i="1"/>
  <c r="BP211" i="1" s="1"/>
  <c r="BI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BF211" i="1" s="1"/>
  <c r="AL211" i="1"/>
  <c r="AM211" i="1" s="1"/>
  <c r="AK211" i="1"/>
  <c r="AG211" i="1"/>
  <c r="AF211" i="1"/>
  <c r="AE211" i="1"/>
  <c r="AD211" i="1"/>
  <c r="AH211" i="1" s="1"/>
  <c r="Z211" i="1"/>
  <c r="Y211" i="1"/>
  <c r="X211" i="1"/>
  <c r="W211" i="1"/>
  <c r="V211" i="1"/>
  <c r="AA211" i="1" s="1"/>
  <c r="U211" i="1"/>
  <c r="Q211" i="1"/>
  <c r="P211" i="1"/>
  <c r="O211" i="1"/>
  <c r="N211" i="1"/>
  <c r="R211" i="1" s="1"/>
  <c r="M211" i="1"/>
  <c r="L211" i="1"/>
  <c r="H211" i="1"/>
  <c r="G211" i="1"/>
  <c r="F211" i="1"/>
  <c r="I211" i="1" s="1"/>
  <c r="E211" i="1"/>
  <c r="D211" i="1"/>
  <c r="CE211" i="1" s="1"/>
  <c r="CF210" i="1"/>
  <c r="CH210" i="1" s="1"/>
  <c r="CE210" i="1"/>
  <c r="CC210" i="1"/>
  <c r="CD210" i="1" s="1"/>
  <c r="CA210" i="1"/>
  <c r="BZ210" i="1"/>
  <c r="BV210" i="1"/>
  <c r="BU210" i="1"/>
  <c r="BT210" i="1"/>
  <c r="BS210" i="1"/>
  <c r="BW210" i="1" s="1"/>
  <c r="BO210" i="1"/>
  <c r="BN210" i="1"/>
  <c r="BM210" i="1"/>
  <c r="BL210" i="1"/>
  <c r="BK210" i="1"/>
  <c r="BJ210" i="1"/>
  <c r="BI210" i="1"/>
  <c r="BP210" i="1" s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BF210" i="1" s="1"/>
  <c r="AM210" i="1"/>
  <c r="AO210" i="1" s="1"/>
  <c r="AL210" i="1"/>
  <c r="AK210" i="1"/>
  <c r="AG210" i="1"/>
  <c r="AF210" i="1"/>
  <c r="AE210" i="1"/>
  <c r="AD210" i="1"/>
  <c r="AH210" i="1" s="1"/>
  <c r="Z210" i="1"/>
  <c r="Y210" i="1"/>
  <c r="X210" i="1"/>
  <c r="W210" i="1"/>
  <c r="AA210" i="1" s="1"/>
  <c r="V210" i="1"/>
  <c r="U210" i="1"/>
  <c r="Q210" i="1"/>
  <c r="P210" i="1"/>
  <c r="O210" i="1"/>
  <c r="N210" i="1"/>
  <c r="M210" i="1"/>
  <c r="L210" i="1"/>
  <c r="R210" i="1" s="1"/>
  <c r="H210" i="1"/>
  <c r="G210" i="1"/>
  <c r="I210" i="1" s="1"/>
  <c r="F210" i="1"/>
  <c r="E210" i="1"/>
  <c r="D210" i="1"/>
  <c r="CB210" i="1" s="1"/>
  <c r="CF209" i="1"/>
  <c r="CC209" i="1"/>
  <c r="CE209" i="1" s="1"/>
  <c r="BZ209" i="1"/>
  <c r="CA209" i="1" s="1"/>
  <c r="BV209" i="1"/>
  <c r="BU209" i="1"/>
  <c r="BT209" i="1"/>
  <c r="BS209" i="1"/>
  <c r="BW209" i="1" s="1"/>
  <c r="BO209" i="1"/>
  <c r="BN209" i="1"/>
  <c r="BM209" i="1"/>
  <c r="BL209" i="1"/>
  <c r="BP209" i="1" s="1"/>
  <c r="BK209" i="1"/>
  <c r="BJ209" i="1"/>
  <c r="BI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BF209" i="1" s="1"/>
  <c r="AL209" i="1"/>
  <c r="AK209" i="1"/>
  <c r="AM209" i="1" s="1"/>
  <c r="AG209" i="1"/>
  <c r="AF209" i="1"/>
  <c r="AE209" i="1"/>
  <c r="AD209" i="1"/>
  <c r="AH209" i="1" s="1"/>
  <c r="Z209" i="1"/>
  <c r="Y209" i="1"/>
  <c r="X209" i="1"/>
  <c r="W209" i="1"/>
  <c r="V209" i="1"/>
  <c r="U209" i="1"/>
  <c r="AA209" i="1" s="1"/>
  <c r="Q209" i="1"/>
  <c r="P209" i="1"/>
  <c r="O209" i="1"/>
  <c r="N209" i="1"/>
  <c r="M209" i="1"/>
  <c r="L209" i="1"/>
  <c r="R209" i="1" s="1"/>
  <c r="H209" i="1"/>
  <c r="G209" i="1"/>
  <c r="F209" i="1"/>
  <c r="I209" i="1" s="1"/>
  <c r="E209" i="1"/>
  <c r="CD209" i="1" s="1"/>
  <c r="D209" i="1"/>
  <c r="CB209" i="1" s="1"/>
  <c r="CH208" i="1"/>
  <c r="CF208" i="1"/>
  <c r="CC208" i="1"/>
  <c r="BZ208" i="1"/>
  <c r="CB208" i="1" s="1"/>
  <c r="BV208" i="1"/>
  <c r="BU208" i="1"/>
  <c r="BT208" i="1"/>
  <c r="BS208" i="1"/>
  <c r="BW208" i="1" s="1"/>
  <c r="BO208" i="1"/>
  <c r="BN208" i="1"/>
  <c r="BM208" i="1"/>
  <c r="BL208" i="1"/>
  <c r="BK208" i="1"/>
  <c r="BJ208" i="1"/>
  <c r="BI208" i="1"/>
  <c r="BP208" i="1" s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BF208" i="1" s="1"/>
  <c r="AL208" i="1"/>
  <c r="AK208" i="1"/>
  <c r="AM208" i="1" s="1"/>
  <c r="AG208" i="1"/>
  <c r="AF208" i="1"/>
  <c r="AE208" i="1"/>
  <c r="AD208" i="1"/>
  <c r="AH208" i="1" s="1"/>
  <c r="Z208" i="1"/>
  <c r="Y208" i="1"/>
  <c r="X208" i="1"/>
  <c r="W208" i="1"/>
  <c r="V208" i="1"/>
  <c r="U208" i="1"/>
  <c r="AA208" i="1" s="1"/>
  <c r="Q208" i="1"/>
  <c r="P208" i="1"/>
  <c r="O208" i="1"/>
  <c r="N208" i="1"/>
  <c r="M208" i="1"/>
  <c r="R208" i="1" s="1"/>
  <c r="L208" i="1"/>
  <c r="I208" i="1"/>
  <c r="K208" i="1" s="1"/>
  <c r="H208" i="1"/>
  <c r="G208" i="1"/>
  <c r="F208" i="1"/>
  <c r="E208" i="1"/>
  <c r="CA208" i="1" s="1"/>
  <c r="D208" i="1"/>
  <c r="CH207" i="1"/>
  <c r="CF207" i="1"/>
  <c r="CG207" i="1" s="1"/>
  <c r="CD207" i="1"/>
  <c r="CC207" i="1"/>
  <c r="BZ207" i="1"/>
  <c r="CB207" i="1" s="1"/>
  <c r="BV207" i="1"/>
  <c r="BU207" i="1"/>
  <c r="BT207" i="1"/>
  <c r="BS207" i="1"/>
  <c r="BW207" i="1" s="1"/>
  <c r="BO207" i="1"/>
  <c r="BN207" i="1"/>
  <c r="BM207" i="1"/>
  <c r="BL207" i="1"/>
  <c r="BK207" i="1"/>
  <c r="BJ207" i="1"/>
  <c r="BP207" i="1" s="1"/>
  <c r="BI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BF207" i="1" s="1"/>
  <c r="AL207" i="1"/>
  <c r="AM207" i="1" s="1"/>
  <c r="AK207" i="1"/>
  <c r="AG207" i="1"/>
  <c r="AF207" i="1"/>
  <c r="AE207" i="1"/>
  <c r="AD207" i="1"/>
  <c r="AH207" i="1" s="1"/>
  <c r="Z207" i="1"/>
  <c r="Y207" i="1"/>
  <c r="X207" i="1"/>
  <c r="W207" i="1"/>
  <c r="V207" i="1"/>
  <c r="AA207" i="1" s="1"/>
  <c r="U207" i="1"/>
  <c r="Q207" i="1"/>
  <c r="P207" i="1"/>
  <c r="O207" i="1"/>
  <c r="N207" i="1"/>
  <c r="R207" i="1" s="1"/>
  <c r="M207" i="1"/>
  <c r="L207" i="1"/>
  <c r="H207" i="1"/>
  <c r="G207" i="1"/>
  <c r="F207" i="1"/>
  <c r="I207" i="1" s="1"/>
  <c r="E207" i="1"/>
  <c r="D207" i="1"/>
  <c r="CE207" i="1" s="1"/>
  <c r="CF206" i="1"/>
  <c r="CH206" i="1" s="1"/>
  <c r="CE206" i="1"/>
  <c r="CC206" i="1"/>
  <c r="CD206" i="1" s="1"/>
  <c r="CA206" i="1"/>
  <c r="BZ206" i="1"/>
  <c r="BV206" i="1"/>
  <c r="BU206" i="1"/>
  <c r="BT206" i="1"/>
  <c r="BS206" i="1"/>
  <c r="BW206" i="1" s="1"/>
  <c r="BO206" i="1"/>
  <c r="BN206" i="1"/>
  <c r="BM206" i="1"/>
  <c r="BL206" i="1"/>
  <c r="BK206" i="1"/>
  <c r="BJ206" i="1"/>
  <c r="BI206" i="1"/>
  <c r="BP206" i="1" s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BF206" i="1" s="1"/>
  <c r="AM206" i="1"/>
  <c r="AO206" i="1" s="1"/>
  <c r="AL206" i="1"/>
  <c r="AK206" i="1"/>
  <c r="AG206" i="1"/>
  <c r="AF206" i="1"/>
  <c r="AE206" i="1"/>
  <c r="AD206" i="1"/>
  <c r="AH206" i="1" s="1"/>
  <c r="Z206" i="1"/>
  <c r="Y206" i="1"/>
  <c r="X206" i="1"/>
  <c r="W206" i="1"/>
  <c r="AA206" i="1" s="1"/>
  <c r="V206" i="1"/>
  <c r="U206" i="1"/>
  <c r="Q206" i="1"/>
  <c r="P206" i="1"/>
  <c r="O206" i="1"/>
  <c r="N206" i="1"/>
  <c r="M206" i="1"/>
  <c r="L206" i="1"/>
  <c r="R206" i="1" s="1"/>
  <c r="H206" i="1"/>
  <c r="G206" i="1"/>
  <c r="I206" i="1" s="1"/>
  <c r="F206" i="1"/>
  <c r="E206" i="1"/>
  <c r="CG206" i="1" s="1"/>
  <c r="D206" i="1"/>
  <c r="CB206" i="1" s="1"/>
  <c r="CF205" i="1"/>
  <c r="CF218" i="1" s="1"/>
  <c r="CC205" i="1"/>
  <c r="CE205" i="1" s="1"/>
  <c r="BZ205" i="1"/>
  <c r="BZ218" i="1" s="1"/>
  <c r="BV205" i="1"/>
  <c r="BV218" i="1" s="1"/>
  <c r="BU205" i="1"/>
  <c r="BU218" i="1" s="1"/>
  <c r="BT205" i="1"/>
  <c r="BT218" i="1" s="1"/>
  <c r="BS205" i="1"/>
  <c r="BW205" i="1" s="1"/>
  <c r="BO205" i="1"/>
  <c r="BO218" i="1" s="1"/>
  <c r="BN205" i="1"/>
  <c r="BN218" i="1" s="1"/>
  <c r="BM205" i="1"/>
  <c r="BM218" i="1" s="1"/>
  <c r="BL205" i="1"/>
  <c r="BL218" i="1" s="1"/>
  <c r="BK205" i="1"/>
  <c r="BK218" i="1" s="1"/>
  <c r="BJ205" i="1"/>
  <c r="BJ218" i="1" s="1"/>
  <c r="BI205" i="1"/>
  <c r="BI218" i="1" s="1"/>
  <c r="BE205" i="1"/>
  <c r="BE218" i="1" s="1"/>
  <c r="BD205" i="1"/>
  <c r="BD218" i="1" s="1"/>
  <c r="BC205" i="1"/>
  <c r="BC218" i="1" s="1"/>
  <c r="BB205" i="1"/>
  <c r="BB218" i="1" s="1"/>
  <c r="BA205" i="1"/>
  <c r="BA218" i="1" s="1"/>
  <c r="AZ205" i="1"/>
  <c r="AZ218" i="1" s="1"/>
  <c r="AY205" i="1"/>
  <c r="AY218" i="1" s="1"/>
  <c r="AX205" i="1"/>
  <c r="AX218" i="1" s="1"/>
  <c r="AW205" i="1"/>
  <c r="AW218" i="1" s="1"/>
  <c r="AV205" i="1"/>
  <c r="AV218" i="1" s="1"/>
  <c r="AU205" i="1"/>
  <c r="AU218" i="1" s="1"/>
  <c r="AT205" i="1"/>
  <c r="AT218" i="1" s="1"/>
  <c r="AS205" i="1"/>
  <c r="AS218" i="1" s="1"/>
  <c r="AR205" i="1"/>
  <c r="AR218" i="1" s="1"/>
  <c r="AQ205" i="1"/>
  <c r="AQ218" i="1" s="1"/>
  <c r="AP205" i="1"/>
  <c r="AP218" i="1" s="1"/>
  <c r="AL205" i="1"/>
  <c r="AL218" i="1" s="1"/>
  <c r="AK205" i="1"/>
  <c r="AM205" i="1" s="1"/>
  <c r="AG205" i="1"/>
  <c r="AG218" i="1" s="1"/>
  <c r="AF205" i="1"/>
  <c r="AF218" i="1" s="1"/>
  <c r="AE205" i="1"/>
  <c r="AE218" i="1" s="1"/>
  <c r="AD205" i="1"/>
  <c r="AD218" i="1" s="1"/>
  <c r="Z205" i="1"/>
  <c r="Z218" i="1" s="1"/>
  <c r="Y205" i="1"/>
  <c r="Y218" i="1" s="1"/>
  <c r="X205" i="1"/>
  <c r="X218" i="1" s="1"/>
  <c r="W205" i="1"/>
  <c r="W218" i="1" s="1"/>
  <c r="V205" i="1"/>
  <c r="V218" i="1" s="1"/>
  <c r="U205" i="1"/>
  <c r="AA205" i="1" s="1"/>
  <c r="Q205" i="1"/>
  <c r="Q218" i="1" s="1"/>
  <c r="P205" i="1"/>
  <c r="P218" i="1" s="1"/>
  <c r="O205" i="1"/>
  <c r="O218" i="1" s="1"/>
  <c r="N205" i="1"/>
  <c r="N218" i="1" s="1"/>
  <c r="M205" i="1"/>
  <c r="M218" i="1" s="1"/>
  <c r="L205" i="1"/>
  <c r="R205" i="1" s="1"/>
  <c r="H205" i="1"/>
  <c r="H218" i="1" s="1"/>
  <c r="G205" i="1"/>
  <c r="G218" i="1" s="1"/>
  <c r="F205" i="1"/>
  <c r="F218" i="1" s="1"/>
  <c r="E205" i="1"/>
  <c r="E218" i="1" s="1"/>
  <c r="D205" i="1"/>
  <c r="D218" i="1" s="1"/>
  <c r="CF204" i="1"/>
  <c r="CF203" i="1"/>
  <c r="CF201" i="1"/>
  <c r="CC201" i="1"/>
  <c r="CE201" i="1" s="1"/>
  <c r="BZ201" i="1"/>
  <c r="CA201" i="1" s="1"/>
  <c r="BV201" i="1"/>
  <c r="BU201" i="1"/>
  <c r="BT201" i="1"/>
  <c r="BS201" i="1"/>
  <c r="BW201" i="1" s="1"/>
  <c r="BO201" i="1"/>
  <c r="BN201" i="1"/>
  <c r="BM201" i="1"/>
  <c r="BL201" i="1"/>
  <c r="BP201" i="1" s="1"/>
  <c r="BK201" i="1"/>
  <c r="BJ201" i="1"/>
  <c r="BI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BF201" i="1" s="1"/>
  <c r="AL201" i="1"/>
  <c r="AK201" i="1"/>
  <c r="AM201" i="1" s="1"/>
  <c r="AG201" i="1"/>
  <c r="AF201" i="1"/>
  <c r="AE201" i="1"/>
  <c r="AD201" i="1"/>
  <c r="AH201" i="1" s="1"/>
  <c r="Z201" i="1"/>
  <c r="Y201" i="1"/>
  <c r="X201" i="1"/>
  <c r="W201" i="1"/>
  <c r="V201" i="1"/>
  <c r="U201" i="1"/>
  <c r="AA201" i="1" s="1"/>
  <c r="Q201" i="1"/>
  <c r="P201" i="1"/>
  <c r="O201" i="1"/>
  <c r="N201" i="1"/>
  <c r="M201" i="1"/>
  <c r="L201" i="1"/>
  <c r="R201" i="1" s="1"/>
  <c r="H201" i="1"/>
  <c r="G201" i="1"/>
  <c r="F201" i="1"/>
  <c r="I201" i="1" s="1"/>
  <c r="E201" i="1"/>
  <c r="CD201" i="1" s="1"/>
  <c r="D201" i="1"/>
  <c r="CB201" i="1" s="1"/>
  <c r="CH200" i="1"/>
  <c r="CF200" i="1"/>
  <c r="CC200" i="1"/>
  <c r="BZ200" i="1"/>
  <c r="CB200" i="1" s="1"/>
  <c r="BV200" i="1"/>
  <c r="BU200" i="1"/>
  <c r="BT200" i="1"/>
  <c r="BS200" i="1"/>
  <c r="BW200" i="1" s="1"/>
  <c r="BO200" i="1"/>
  <c r="BN200" i="1"/>
  <c r="BM200" i="1"/>
  <c r="BL200" i="1"/>
  <c r="BK200" i="1"/>
  <c r="BJ200" i="1"/>
  <c r="BI200" i="1"/>
  <c r="BP200" i="1" s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BF200" i="1" s="1"/>
  <c r="AL200" i="1"/>
  <c r="AK200" i="1"/>
  <c r="AM200" i="1" s="1"/>
  <c r="AG200" i="1"/>
  <c r="AF200" i="1"/>
  <c r="AE200" i="1"/>
  <c r="AD200" i="1"/>
  <c r="AH200" i="1" s="1"/>
  <c r="Z200" i="1"/>
  <c r="Y200" i="1"/>
  <c r="X200" i="1"/>
  <c r="W200" i="1"/>
  <c r="V200" i="1"/>
  <c r="U200" i="1"/>
  <c r="AA200" i="1" s="1"/>
  <c r="Q200" i="1"/>
  <c r="P200" i="1"/>
  <c r="O200" i="1"/>
  <c r="N200" i="1"/>
  <c r="M200" i="1"/>
  <c r="R200" i="1" s="1"/>
  <c r="L200" i="1"/>
  <c r="I200" i="1"/>
  <c r="K200" i="1" s="1"/>
  <c r="H200" i="1"/>
  <c r="G200" i="1"/>
  <c r="F200" i="1"/>
  <c r="E200" i="1"/>
  <c r="CA200" i="1" s="1"/>
  <c r="D200" i="1"/>
  <c r="CH199" i="1"/>
  <c r="CF199" i="1"/>
  <c r="CG199" i="1" s="1"/>
  <c r="CD199" i="1"/>
  <c r="CC199" i="1"/>
  <c r="BZ199" i="1"/>
  <c r="CB199" i="1" s="1"/>
  <c r="BV199" i="1"/>
  <c r="BU199" i="1"/>
  <c r="BT199" i="1"/>
  <c r="BS199" i="1"/>
  <c r="BW199" i="1" s="1"/>
  <c r="BO199" i="1"/>
  <c r="BN199" i="1"/>
  <c r="BM199" i="1"/>
  <c r="BL199" i="1"/>
  <c r="BK199" i="1"/>
  <c r="BJ199" i="1"/>
  <c r="BP199" i="1" s="1"/>
  <c r="BI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BF199" i="1" s="1"/>
  <c r="AL199" i="1"/>
  <c r="AM199" i="1" s="1"/>
  <c r="AK199" i="1"/>
  <c r="AG199" i="1"/>
  <c r="AF199" i="1"/>
  <c r="AE199" i="1"/>
  <c r="AD199" i="1"/>
  <c r="AH199" i="1" s="1"/>
  <c r="Z199" i="1"/>
  <c r="Y199" i="1"/>
  <c r="X199" i="1"/>
  <c r="W199" i="1"/>
  <c r="V199" i="1"/>
  <c r="AA199" i="1" s="1"/>
  <c r="U199" i="1"/>
  <c r="Q199" i="1"/>
  <c r="P199" i="1"/>
  <c r="O199" i="1"/>
  <c r="N199" i="1"/>
  <c r="R199" i="1" s="1"/>
  <c r="M199" i="1"/>
  <c r="L199" i="1"/>
  <c r="H199" i="1"/>
  <c r="G199" i="1"/>
  <c r="F199" i="1"/>
  <c r="I199" i="1" s="1"/>
  <c r="E199" i="1"/>
  <c r="D199" i="1"/>
  <c r="CE199" i="1" s="1"/>
  <c r="CF198" i="1"/>
  <c r="CH198" i="1" s="1"/>
  <c r="CE198" i="1"/>
  <c r="CC198" i="1"/>
  <c r="CD198" i="1" s="1"/>
  <c r="CA198" i="1"/>
  <c r="BZ198" i="1"/>
  <c r="BV198" i="1"/>
  <c r="BU198" i="1"/>
  <c r="BT198" i="1"/>
  <c r="BS198" i="1"/>
  <c r="BW198" i="1" s="1"/>
  <c r="BO198" i="1"/>
  <c r="BN198" i="1"/>
  <c r="BM198" i="1"/>
  <c r="BL198" i="1"/>
  <c r="BK198" i="1"/>
  <c r="BJ198" i="1"/>
  <c r="BI198" i="1"/>
  <c r="BP198" i="1" s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BF198" i="1" s="1"/>
  <c r="AM198" i="1"/>
  <c r="AO198" i="1" s="1"/>
  <c r="AL198" i="1"/>
  <c r="AK198" i="1"/>
  <c r="AG198" i="1"/>
  <c r="AF198" i="1"/>
  <c r="AE198" i="1"/>
  <c r="AD198" i="1"/>
  <c r="AH198" i="1" s="1"/>
  <c r="Z198" i="1"/>
  <c r="Y198" i="1"/>
  <c r="X198" i="1"/>
  <c r="W198" i="1"/>
  <c r="AA198" i="1" s="1"/>
  <c r="V198" i="1"/>
  <c r="U198" i="1"/>
  <c r="Q198" i="1"/>
  <c r="P198" i="1"/>
  <c r="O198" i="1"/>
  <c r="N198" i="1"/>
  <c r="M198" i="1"/>
  <c r="L198" i="1"/>
  <c r="R198" i="1" s="1"/>
  <c r="H198" i="1"/>
  <c r="G198" i="1"/>
  <c r="I198" i="1" s="1"/>
  <c r="F198" i="1"/>
  <c r="E198" i="1"/>
  <c r="CG198" i="1" s="1"/>
  <c r="D198" i="1"/>
  <c r="CB198" i="1" s="1"/>
  <c r="CF197" i="1"/>
  <c r="CD197" i="1"/>
  <c r="CC197" i="1"/>
  <c r="CE197" i="1" s="1"/>
  <c r="BZ197" i="1"/>
  <c r="CA197" i="1" s="1"/>
  <c r="BV197" i="1"/>
  <c r="BU197" i="1"/>
  <c r="BT197" i="1"/>
  <c r="BS197" i="1"/>
  <c r="BW197" i="1" s="1"/>
  <c r="BO197" i="1"/>
  <c r="BN197" i="1"/>
  <c r="BM197" i="1"/>
  <c r="BL197" i="1"/>
  <c r="BP197" i="1" s="1"/>
  <c r="BK197" i="1"/>
  <c r="BJ197" i="1"/>
  <c r="BI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BF197" i="1" s="1"/>
  <c r="AL197" i="1"/>
  <c r="AK197" i="1"/>
  <c r="AM197" i="1" s="1"/>
  <c r="AG197" i="1"/>
  <c r="AF197" i="1"/>
  <c r="AE197" i="1"/>
  <c r="AD197" i="1"/>
  <c r="AH197" i="1" s="1"/>
  <c r="Z197" i="1"/>
  <c r="Y197" i="1"/>
  <c r="X197" i="1"/>
  <c r="W197" i="1"/>
  <c r="V197" i="1"/>
  <c r="U197" i="1"/>
  <c r="AA197" i="1" s="1"/>
  <c r="Q197" i="1"/>
  <c r="P197" i="1"/>
  <c r="O197" i="1"/>
  <c r="N197" i="1"/>
  <c r="M197" i="1"/>
  <c r="L197" i="1"/>
  <c r="R197" i="1" s="1"/>
  <c r="H197" i="1"/>
  <c r="G197" i="1"/>
  <c r="F197" i="1"/>
  <c r="I197" i="1" s="1"/>
  <c r="E197" i="1"/>
  <c r="D197" i="1"/>
  <c r="CB197" i="1" s="1"/>
  <c r="CH196" i="1"/>
  <c r="CF196" i="1"/>
  <c r="CC196" i="1"/>
  <c r="BZ196" i="1"/>
  <c r="CB196" i="1" s="1"/>
  <c r="BV196" i="1"/>
  <c r="BU196" i="1"/>
  <c r="BT196" i="1"/>
  <c r="BS196" i="1"/>
  <c r="BW196" i="1" s="1"/>
  <c r="BO196" i="1"/>
  <c r="BN196" i="1"/>
  <c r="BM196" i="1"/>
  <c r="BL196" i="1"/>
  <c r="BK196" i="1"/>
  <c r="BJ196" i="1"/>
  <c r="BI196" i="1"/>
  <c r="BP196" i="1" s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BF196" i="1" s="1"/>
  <c r="AL196" i="1"/>
  <c r="AK196" i="1"/>
  <c r="AM196" i="1" s="1"/>
  <c r="AG196" i="1"/>
  <c r="AF196" i="1"/>
  <c r="AE196" i="1"/>
  <c r="AD196" i="1"/>
  <c r="AH196" i="1" s="1"/>
  <c r="Z196" i="1"/>
  <c r="Y196" i="1"/>
  <c r="X196" i="1"/>
  <c r="W196" i="1"/>
  <c r="V196" i="1"/>
  <c r="U196" i="1"/>
  <c r="AA196" i="1" s="1"/>
  <c r="Q196" i="1"/>
  <c r="P196" i="1"/>
  <c r="O196" i="1"/>
  <c r="N196" i="1"/>
  <c r="M196" i="1"/>
  <c r="R196" i="1" s="1"/>
  <c r="L196" i="1"/>
  <c r="I196" i="1"/>
  <c r="K196" i="1" s="1"/>
  <c r="H196" i="1"/>
  <c r="G196" i="1"/>
  <c r="F196" i="1"/>
  <c r="E196" i="1"/>
  <c r="CA196" i="1" s="1"/>
  <c r="D196" i="1"/>
  <c r="CH195" i="1"/>
  <c r="CF195" i="1"/>
  <c r="CG195" i="1" s="1"/>
  <c r="CD195" i="1"/>
  <c r="CC195" i="1"/>
  <c r="BZ195" i="1"/>
  <c r="CB195" i="1" s="1"/>
  <c r="BV195" i="1"/>
  <c r="BU195" i="1"/>
  <c r="BT195" i="1"/>
  <c r="BS195" i="1"/>
  <c r="BW195" i="1" s="1"/>
  <c r="BO195" i="1"/>
  <c r="BN195" i="1"/>
  <c r="BM195" i="1"/>
  <c r="BL195" i="1"/>
  <c r="BK195" i="1"/>
  <c r="BJ195" i="1"/>
  <c r="BP195" i="1" s="1"/>
  <c r="BI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BF195" i="1" s="1"/>
  <c r="AL195" i="1"/>
  <c r="AM195" i="1" s="1"/>
  <c r="AK195" i="1"/>
  <c r="AG195" i="1"/>
  <c r="AF195" i="1"/>
  <c r="AE195" i="1"/>
  <c r="AD195" i="1"/>
  <c r="AH195" i="1" s="1"/>
  <c r="Z195" i="1"/>
  <c r="Y195" i="1"/>
  <c r="X195" i="1"/>
  <c r="W195" i="1"/>
  <c r="V195" i="1"/>
  <c r="AA195" i="1" s="1"/>
  <c r="U195" i="1"/>
  <c r="Q195" i="1"/>
  <c r="P195" i="1"/>
  <c r="O195" i="1"/>
  <c r="N195" i="1"/>
  <c r="R195" i="1" s="1"/>
  <c r="M195" i="1"/>
  <c r="L195" i="1"/>
  <c r="H195" i="1"/>
  <c r="G195" i="1"/>
  <c r="F195" i="1"/>
  <c r="I195" i="1" s="1"/>
  <c r="E195" i="1"/>
  <c r="D195" i="1"/>
  <c r="CE195" i="1" s="1"/>
  <c r="CF194" i="1"/>
  <c r="CH194" i="1" s="1"/>
  <c r="CE194" i="1"/>
  <c r="CC194" i="1"/>
  <c r="CD194" i="1" s="1"/>
  <c r="CA194" i="1"/>
  <c r="BZ194" i="1"/>
  <c r="BV194" i="1"/>
  <c r="BU194" i="1"/>
  <c r="BT194" i="1"/>
  <c r="BS194" i="1"/>
  <c r="BS202" i="1" s="1"/>
  <c r="BO194" i="1"/>
  <c r="BO202" i="1" s="1"/>
  <c r="BN194" i="1"/>
  <c r="BM194" i="1"/>
  <c r="BL194" i="1"/>
  <c r="BK194" i="1"/>
  <c r="BK202" i="1" s="1"/>
  <c r="BJ194" i="1"/>
  <c r="BI194" i="1"/>
  <c r="BP194" i="1" s="1"/>
  <c r="BE194" i="1"/>
  <c r="BD194" i="1"/>
  <c r="BC194" i="1"/>
  <c r="BC202" i="1" s="1"/>
  <c r="BB194" i="1"/>
  <c r="BA194" i="1"/>
  <c r="AZ194" i="1"/>
  <c r="AY194" i="1"/>
  <c r="AY202" i="1" s="1"/>
  <c r="AX194" i="1"/>
  <c r="AW194" i="1"/>
  <c r="AV194" i="1"/>
  <c r="AU194" i="1"/>
  <c r="AU202" i="1" s="1"/>
  <c r="AT194" i="1"/>
  <c r="AS194" i="1"/>
  <c r="AR194" i="1"/>
  <c r="AQ194" i="1"/>
  <c r="AQ202" i="1" s="1"/>
  <c r="AP194" i="1"/>
  <c r="BF194" i="1" s="1"/>
  <c r="AM194" i="1"/>
  <c r="AO194" i="1" s="1"/>
  <c r="AL194" i="1"/>
  <c r="AK194" i="1"/>
  <c r="AG194" i="1"/>
  <c r="AF194" i="1"/>
  <c r="AE194" i="1"/>
  <c r="AE202" i="1" s="1"/>
  <c r="AD194" i="1"/>
  <c r="AH194" i="1" s="1"/>
  <c r="Z194" i="1"/>
  <c r="Y194" i="1"/>
  <c r="X194" i="1"/>
  <c r="W194" i="1"/>
  <c r="W202" i="1" s="1"/>
  <c r="V194" i="1"/>
  <c r="U194" i="1"/>
  <c r="Q194" i="1"/>
  <c r="P194" i="1"/>
  <c r="O194" i="1"/>
  <c r="O202" i="1" s="1"/>
  <c r="N194" i="1"/>
  <c r="M194" i="1"/>
  <c r="L194" i="1"/>
  <c r="R194" i="1" s="1"/>
  <c r="H194" i="1"/>
  <c r="G194" i="1"/>
  <c r="I194" i="1" s="1"/>
  <c r="F194" i="1"/>
  <c r="E194" i="1"/>
  <c r="CG194" i="1" s="1"/>
  <c r="D194" i="1"/>
  <c r="CB194" i="1" s="1"/>
  <c r="CF193" i="1"/>
  <c r="CD193" i="1"/>
  <c r="CC193" i="1"/>
  <c r="CE193" i="1" s="1"/>
  <c r="BZ193" i="1"/>
  <c r="CA193" i="1" s="1"/>
  <c r="BV193" i="1"/>
  <c r="BU193" i="1"/>
  <c r="BT193" i="1"/>
  <c r="BS193" i="1"/>
  <c r="BW193" i="1" s="1"/>
  <c r="BO193" i="1"/>
  <c r="BN193" i="1"/>
  <c r="BM193" i="1"/>
  <c r="BL193" i="1"/>
  <c r="BP193" i="1" s="1"/>
  <c r="BK193" i="1"/>
  <c r="BJ193" i="1"/>
  <c r="BI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BF193" i="1" s="1"/>
  <c r="AL193" i="1"/>
  <c r="AK193" i="1"/>
  <c r="AM193" i="1" s="1"/>
  <c r="AG193" i="1"/>
  <c r="AF193" i="1"/>
  <c r="AE193" i="1"/>
  <c r="AD193" i="1"/>
  <c r="AH193" i="1" s="1"/>
  <c r="Z193" i="1"/>
  <c r="Y193" i="1"/>
  <c r="X193" i="1"/>
  <c r="W193" i="1"/>
  <c r="V193" i="1"/>
  <c r="U193" i="1"/>
  <c r="AA193" i="1" s="1"/>
  <c r="Q193" i="1"/>
  <c r="P193" i="1"/>
  <c r="O193" i="1"/>
  <c r="N193" i="1"/>
  <c r="M193" i="1"/>
  <c r="L193" i="1"/>
  <c r="R193" i="1" s="1"/>
  <c r="H193" i="1"/>
  <c r="G193" i="1"/>
  <c r="F193" i="1"/>
  <c r="I193" i="1" s="1"/>
  <c r="E193" i="1"/>
  <c r="D193" i="1"/>
  <c r="CB193" i="1" s="1"/>
  <c r="CH192" i="1"/>
  <c r="CF192" i="1"/>
  <c r="CF202" i="1" s="1"/>
  <c r="CC192" i="1"/>
  <c r="CC202" i="1" s="1"/>
  <c r="BZ192" i="1"/>
  <c r="BZ202" i="1" s="1"/>
  <c r="BV192" i="1"/>
  <c r="BV202" i="1" s="1"/>
  <c r="BU192" i="1"/>
  <c r="BU202" i="1" s="1"/>
  <c r="BT192" i="1"/>
  <c r="BT202" i="1" s="1"/>
  <c r="BS192" i="1"/>
  <c r="BW192" i="1" s="1"/>
  <c r="BO192" i="1"/>
  <c r="BN192" i="1"/>
  <c r="BN202" i="1" s="1"/>
  <c r="BM192" i="1"/>
  <c r="BM202" i="1" s="1"/>
  <c r="BL192" i="1"/>
  <c r="BL202" i="1" s="1"/>
  <c r="BK192" i="1"/>
  <c r="BJ192" i="1"/>
  <c r="BJ202" i="1" s="1"/>
  <c r="BI192" i="1"/>
  <c r="BP192" i="1" s="1"/>
  <c r="BE192" i="1"/>
  <c r="BE202" i="1" s="1"/>
  <c r="BD192" i="1"/>
  <c r="BD202" i="1" s="1"/>
  <c r="BC192" i="1"/>
  <c r="BB192" i="1"/>
  <c r="BB202" i="1" s="1"/>
  <c r="BA192" i="1"/>
  <c r="BA202" i="1" s="1"/>
  <c r="AZ192" i="1"/>
  <c r="AZ202" i="1" s="1"/>
  <c r="AY192" i="1"/>
  <c r="AX192" i="1"/>
  <c r="AX202" i="1" s="1"/>
  <c r="AW192" i="1"/>
  <c r="AW202" i="1" s="1"/>
  <c r="AV192" i="1"/>
  <c r="AV202" i="1" s="1"/>
  <c r="AU192" i="1"/>
  <c r="AT192" i="1"/>
  <c r="AT202" i="1" s="1"/>
  <c r="AS192" i="1"/>
  <c r="AS202" i="1" s="1"/>
  <c r="AR192" i="1"/>
  <c r="AR202" i="1" s="1"/>
  <c r="AQ192" i="1"/>
  <c r="AP192" i="1"/>
  <c r="AP202" i="1" s="1"/>
  <c r="AL192" i="1"/>
  <c r="AL202" i="1" s="1"/>
  <c r="AK192" i="1"/>
  <c r="AK202" i="1" s="1"/>
  <c r="AM202" i="1" s="1"/>
  <c r="AG192" i="1"/>
  <c r="AG202" i="1" s="1"/>
  <c r="AF192" i="1"/>
  <c r="AF202" i="1" s="1"/>
  <c r="AE192" i="1"/>
  <c r="AD192" i="1"/>
  <c r="AD202" i="1" s="1"/>
  <c r="AH202" i="1" s="1"/>
  <c r="Z192" i="1"/>
  <c r="Z202" i="1" s="1"/>
  <c r="Y192" i="1"/>
  <c r="Y202" i="1" s="1"/>
  <c r="X192" i="1"/>
  <c r="X202" i="1" s="1"/>
  <c r="W192" i="1"/>
  <c r="V192" i="1"/>
  <c r="V202" i="1" s="1"/>
  <c r="U192" i="1"/>
  <c r="U202" i="1" s="1"/>
  <c r="Q192" i="1"/>
  <c r="Q202" i="1" s="1"/>
  <c r="P192" i="1"/>
  <c r="P202" i="1" s="1"/>
  <c r="O192" i="1"/>
  <c r="N192" i="1"/>
  <c r="N202" i="1" s="1"/>
  <c r="M192" i="1"/>
  <c r="M202" i="1" s="1"/>
  <c r="L192" i="1"/>
  <c r="L202" i="1" s="1"/>
  <c r="R202" i="1" s="1"/>
  <c r="I192" i="1"/>
  <c r="K192" i="1" s="1"/>
  <c r="H192" i="1"/>
  <c r="H202" i="1" s="1"/>
  <c r="G192" i="1"/>
  <c r="F192" i="1"/>
  <c r="F202" i="1" s="1"/>
  <c r="E192" i="1"/>
  <c r="E202" i="1" s="1"/>
  <c r="D192" i="1"/>
  <c r="D202" i="1" s="1"/>
  <c r="CF191" i="1"/>
  <c r="CF190" i="1"/>
  <c r="CH188" i="1"/>
  <c r="CF188" i="1"/>
  <c r="CC188" i="1"/>
  <c r="BZ188" i="1"/>
  <c r="CB188" i="1" s="1"/>
  <c r="BV188" i="1"/>
  <c r="BU188" i="1"/>
  <c r="BT188" i="1"/>
  <c r="BS188" i="1"/>
  <c r="BW188" i="1" s="1"/>
  <c r="BO188" i="1"/>
  <c r="BN188" i="1"/>
  <c r="BM188" i="1"/>
  <c r="BL188" i="1"/>
  <c r="BK188" i="1"/>
  <c r="BJ188" i="1"/>
  <c r="BI188" i="1"/>
  <c r="BP188" i="1" s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BF188" i="1" s="1"/>
  <c r="AL188" i="1"/>
  <c r="AK188" i="1"/>
  <c r="AM188" i="1" s="1"/>
  <c r="AG188" i="1"/>
  <c r="AF188" i="1"/>
  <c r="AE188" i="1"/>
  <c r="AD188" i="1"/>
  <c r="AH188" i="1" s="1"/>
  <c r="Z188" i="1"/>
  <c r="Y188" i="1"/>
  <c r="X188" i="1"/>
  <c r="W188" i="1"/>
  <c r="V188" i="1"/>
  <c r="U188" i="1"/>
  <c r="AA188" i="1" s="1"/>
  <c r="Q188" i="1"/>
  <c r="P188" i="1"/>
  <c r="O188" i="1"/>
  <c r="N188" i="1"/>
  <c r="M188" i="1"/>
  <c r="R188" i="1" s="1"/>
  <c r="L188" i="1"/>
  <c r="I188" i="1"/>
  <c r="K188" i="1" s="1"/>
  <c r="H188" i="1"/>
  <c r="G188" i="1"/>
  <c r="F188" i="1"/>
  <c r="E188" i="1"/>
  <c r="CA188" i="1" s="1"/>
  <c r="D188" i="1"/>
  <c r="CH187" i="1"/>
  <c r="CF187" i="1"/>
  <c r="CG187" i="1" s="1"/>
  <c r="CD187" i="1"/>
  <c r="CC187" i="1"/>
  <c r="BZ187" i="1"/>
  <c r="CB187" i="1" s="1"/>
  <c r="BV187" i="1"/>
  <c r="BU187" i="1"/>
  <c r="BT187" i="1"/>
  <c r="BS187" i="1"/>
  <c r="BW187" i="1" s="1"/>
  <c r="BO187" i="1"/>
  <c r="BN187" i="1"/>
  <c r="BM187" i="1"/>
  <c r="BL187" i="1"/>
  <c r="BK187" i="1"/>
  <c r="BJ187" i="1"/>
  <c r="BP187" i="1" s="1"/>
  <c r="BI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BF187" i="1" s="1"/>
  <c r="AL187" i="1"/>
  <c r="AM187" i="1" s="1"/>
  <c r="AK187" i="1"/>
  <c r="AG187" i="1"/>
  <c r="AF187" i="1"/>
  <c r="AE187" i="1"/>
  <c r="AD187" i="1"/>
  <c r="AH187" i="1" s="1"/>
  <c r="Z187" i="1"/>
  <c r="Y187" i="1"/>
  <c r="X187" i="1"/>
  <c r="W187" i="1"/>
  <c r="V187" i="1"/>
  <c r="AA187" i="1" s="1"/>
  <c r="U187" i="1"/>
  <c r="Q187" i="1"/>
  <c r="P187" i="1"/>
  <c r="O187" i="1"/>
  <c r="N187" i="1"/>
  <c r="R187" i="1" s="1"/>
  <c r="M187" i="1"/>
  <c r="L187" i="1"/>
  <c r="H187" i="1"/>
  <c r="G187" i="1"/>
  <c r="F187" i="1"/>
  <c r="I187" i="1" s="1"/>
  <c r="E187" i="1"/>
  <c r="D187" i="1"/>
  <c r="CE187" i="1" s="1"/>
  <c r="CF186" i="1"/>
  <c r="CH186" i="1" s="1"/>
  <c r="CE186" i="1"/>
  <c r="CC186" i="1"/>
  <c r="CD186" i="1" s="1"/>
  <c r="CA186" i="1"/>
  <c r="BZ186" i="1"/>
  <c r="BV186" i="1"/>
  <c r="BU186" i="1"/>
  <c r="BT186" i="1"/>
  <c r="BS186" i="1"/>
  <c r="BW186" i="1" s="1"/>
  <c r="BO186" i="1"/>
  <c r="BN186" i="1"/>
  <c r="BM186" i="1"/>
  <c r="BL186" i="1"/>
  <c r="BK186" i="1"/>
  <c r="BJ186" i="1"/>
  <c r="BI186" i="1"/>
  <c r="BP186" i="1" s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BF186" i="1" s="1"/>
  <c r="AM186" i="1"/>
  <c r="AO186" i="1" s="1"/>
  <c r="AL186" i="1"/>
  <c r="AK186" i="1"/>
  <c r="AG186" i="1"/>
  <c r="AF186" i="1"/>
  <c r="AE186" i="1"/>
  <c r="AD186" i="1"/>
  <c r="AH186" i="1" s="1"/>
  <c r="Z186" i="1"/>
  <c r="Y186" i="1"/>
  <c r="X186" i="1"/>
  <c r="W186" i="1"/>
  <c r="AA186" i="1" s="1"/>
  <c r="V186" i="1"/>
  <c r="U186" i="1"/>
  <c r="Q186" i="1"/>
  <c r="P186" i="1"/>
  <c r="O186" i="1"/>
  <c r="N186" i="1"/>
  <c r="M186" i="1"/>
  <c r="L186" i="1"/>
  <c r="R186" i="1" s="1"/>
  <c r="H186" i="1"/>
  <c r="G186" i="1"/>
  <c r="I186" i="1" s="1"/>
  <c r="F186" i="1"/>
  <c r="E186" i="1"/>
  <c r="CG186" i="1" s="1"/>
  <c r="D186" i="1"/>
  <c r="CB186" i="1" s="1"/>
  <c r="CF185" i="1"/>
  <c r="CD185" i="1"/>
  <c r="CC185" i="1"/>
  <c r="CE185" i="1" s="1"/>
  <c r="BZ185" i="1"/>
  <c r="CA185" i="1" s="1"/>
  <c r="BV185" i="1"/>
  <c r="BU185" i="1"/>
  <c r="BT185" i="1"/>
  <c r="BT189" i="1" s="1"/>
  <c r="BS185" i="1"/>
  <c r="BW185" i="1" s="1"/>
  <c r="BO185" i="1"/>
  <c r="BN185" i="1"/>
  <c r="BM185" i="1"/>
  <c r="BL185" i="1"/>
  <c r="BL189" i="1" s="1"/>
  <c r="BK185" i="1"/>
  <c r="BJ185" i="1"/>
  <c r="BI185" i="1"/>
  <c r="BE185" i="1"/>
  <c r="BD185" i="1"/>
  <c r="BD189" i="1" s="1"/>
  <c r="BC185" i="1"/>
  <c r="BB185" i="1"/>
  <c r="BA185" i="1"/>
  <c r="AZ185" i="1"/>
  <c r="AZ189" i="1" s="1"/>
  <c r="AY185" i="1"/>
  <c r="AX185" i="1"/>
  <c r="AW185" i="1"/>
  <c r="AV185" i="1"/>
  <c r="AV189" i="1" s="1"/>
  <c r="AU185" i="1"/>
  <c r="AT185" i="1"/>
  <c r="AS185" i="1"/>
  <c r="AR185" i="1"/>
  <c r="AR189" i="1" s="1"/>
  <c r="AQ185" i="1"/>
  <c r="AP185" i="1"/>
  <c r="BF185" i="1" s="1"/>
  <c r="AL185" i="1"/>
  <c r="AK185" i="1"/>
  <c r="AM185" i="1" s="1"/>
  <c r="AG185" i="1"/>
  <c r="AF185" i="1"/>
  <c r="AF189" i="1" s="1"/>
  <c r="AE185" i="1"/>
  <c r="AD185" i="1"/>
  <c r="AH185" i="1" s="1"/>
  <c r="Z185" i="1"/>
  <c r="Y185" i="1"/>
  <c r="X185" i="1"/>
  <c r="X189" i="1" s="1"/>
  <c r="W185" i="1"/>
  <c r="V185" i="1"/>
  <c r="U185" i="1"/>
  <c r="AA185" i="1" s="1"/>
  <c r="Q185" i="1"/>
  <c r="P185" i="1"/>
  <c r="P189" i="1" s="1"/>
  <c r="O185" i="1"/>
  <c r="N185" i="1"/>
  <c r="M185" i="1"/>
  <c r="L185" i="1"/>
  <c r="R185" i="1" s="1"/>
  <c r="H185" i="1"/>
  <c r="H189" i="1" s="1"/>
  <c r="G185" i="1"/>
  <c r="F185" i="1"/>
  <c r="I185" i="1" s="1"/>
  <c r="E185" i="1"/>
  <c r="D185" i="1"/>
  <c r="D189" i="1" s="1"/>
  <c r="CH184" i="1"/>
  <c r="CF184" i="1"/>
  <c r="CC184" i="1"/>
  <c r="BZ184" i="1"/>
  <c r="CB184" i="1" s="1"/>
  <c r="BV184" i="1"/>
  <c r="BU184" i="1"/>
  <c r="BT184" i="1"/>
  <c r="BS184" i="1"/>
  <c r="BW184" i="1" s="1"/>
  <c r="BO184" i="1"/>
  <c r="BN184" i="1"/>
  <c r="BM184" i="1"/>
  <c r="BL184" i="1"/>
  <c r="BK184" i="1"/>
  <c r="BJ184" i="1"/>
  <c r="BI184" i="1"/>
  <c r="BP184" i="1" s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BF184" i="1" s="1"/>
  <c r="AL184" i="1"/>
  <c r="AK184" i="1"/>
  <c r="AM184" i="1" s="1"/>
  <c r="AG184" i="1"/>
  <c r="AF184" i="1"/>
  <c r="AE184" i="1"/>
  <c r="AD184" i="1"/>
  <c r="AH184" i="1" s="1"/>
  <c r="Z184" i="1"/>
  <c r="Y184" i="1"/>
  <c r="X184" i="1"/>
  <c r="W184" i="1"/>
  <c r="V184" i="1"/>
  <c r="U184" i="1"/>
  <c r="AA184" i="1" s="1"/>
  <c r="Q184" i="1"/>
  <c r="P184" i="1"/>
  <c r="O184" i="1"/>
  <c r="N184" i="1"/>
  <c r="M184" i="1"/>
  <c r="R184" i="1" s="1"/>
  <c r="L184" i="1"/>
  <c r="I184" i="1"/>
  <c r="K184" i="1" s="1"/>
  <c r="H184" i="1"/>
  <c r="G184" i="1"/>
  <c r="F184" i="1"/>
  <c r="E184" i="1"/>
  <c r="CA184" i="1" s="1"/>
  <c r="D184" i="1"/>
  <c r="CH183" i="1"/>
  <c r="CF183" i="1"/>
  <c r="CG183" i="1" s="1"/>
  <c r="CD183" i="1"/>
  <c r="CC183" i="1"/>
  <c r="CC189" i="1" s="1"/>
  <c r="BZ183" i="1"/>
  <c r="BZ189" i="1" s="1"/>
  <c r="BV183" i="1"/>
  <c r="BV189" i="1" s="1"/>
  <c r="BU183" i="1"/>
  <c r="BU189" i="1" s="1"/>
  <c r="BT183" i="1"/>
  <c r="BS183" i="1"/>
  <c r="BS189" i="1" s="1"/>
  <c r="BW189" i="1" s="1"/>
  <c r="BO183" i="1"/>
  <c r="BO189" i="1" s="1"/>
  <c r="BN183" i="1"/>
  <c r="BN189" i="1" s="1"/>
  <c r="BM183" i="1"/>
  <c r="BM189" i="1" s="1"/>
  <c r="BL183" i="1"/>
  <c r="BK183" i="1"/>
  <c r="BK189" i="1" s="1"/>
  <c r="BJ183" i="1"/>
  <c r="BJ189" i="1" s="1"/>
  <c r="BI183" i="1"/>
  <c r="BI189" i="1" s="1"/>
  <c r="BE183" i="1"/>
  <c r="BE189" i="1" s="1"/>
  <c r="BD183" i="1"/>
  <c r="BC183" i="1"/>
  <c r="BC189" i="1" s="1"/>
  <c r="BB183" i="1"/>
  <c r="BB189" i="1" s="1"/>
  <c r="BA183" i="1"/>
  <c r="BA189" i="1" s="1"/>
  <c r="AZ183" i="1"/>
  <c r="AY183" i="1"/>
  <c r="AY189" i="1" s="1"/>
  <c r="AX183" i="1"/>
  <c r="AX189" i="1" s="1"/>
  <c r="AW183" i="1"/>
  <c r="AW189" i="1" s="1"/>
  <c r="AV183" i="1"/>
  <c r="AU183" i="1"/>
  <c r="AU189" i="1" s="1"/>
  <c r="AT183" i="1"/>
  <c r="AT189" i="1" s="1"/>
  <c r="AS183" i="1"/>
  <c r="AS189" i="1" s="1"/>
  <c r="AR183" i="1"/>
  <c r="AQ183" i="1"/>
  <c r="AQ189" i="1" s="1"/>
  <c r="AP183" i="1"/>
  <c r="AP189" i="1" s="1"/>
  <c r="AL183" i="1"/>
  <c r="AL189" i="1" s="1"/>
  <c r="AK183" i="1"/>
  <c r="AK189" i="1" s="1"/>
  <c r="AG183" i="1"/>
  <c r="AG189" i="1" s="1"/>
  <c r="AF183" i="1"/>
  <c r="AE183" i="1"/>
  <c r="AE189" i="1" s="1"/>
  <c r="AD183" i="1"/>
  <c r="AD189" i="1" s="1"/>
  <c r="Z183" i="1"/>
  <c r="Z189" i="1" s="1"/>
  <c r="Y183" i="1"/>
  <c r="Y189" i="1" s="1"/>
  <c r="X183" i="1"/>
  <c r="W183" i="1"/>
  <c r="W189" i="1" s="1"/>
  <c r="V183" i="1"/>
  <c r="V189" i="1" s="1"/>
  <c r="U183" i="1"/>
  <c r="U189" i="1" s="1"/>
  <c r="Q183" i="1"/>
  <c r="Q189" i="1" s="1"/>
  <c r="P183" i="1"/>
  <c r="O183" i="1"/>
  <c r="O189" i="1" s="1"/>
  <c r="N183" i="1"/>
  <c r="N189" i="1" s="1"/>
  <c r="M183" i="1"/>
  <c r="M189" i="1" s="1"/>
  <c r="L183" i="1"/>
  <c r="H183" i="1"/>
  <c r="G183" i="1"/>
  <c r="G189" i="1" s="1"/>
  <c r="F183" i="1"/>
  <c r="I183" i="1" s="1"/>
  <c r="E183" i="1"/>
  <c r="E189" i="1" s="1"/>
  <c r="D183" i="1"/>
  <c r="CE183" i="1" s="1"/>
  <c r="CF182" i="1"/>
  <c r="CF181" i="1"/>
  <c r="CF179" i="1"/>
  <c r="CD179" i="1"/>
  <c r="CC179" i="1"/>
  <c r="CE179" i="1" s="1"/>
  <c r="BZ179" i="1"/>
  <c r="CA179" i="1" s="1"/>
  <c r="BV179" i="1"/>
  <c r="BU179" i="1"/>
  <c r="BT179" i="1"/>
  <c r="BS179" i="1"/>
  <c r="BW179" i="1" s="1"/>
  <c r="BO179" i="1"/>
  <c r="BN179" i="1"/>
  <c r="BM179" i="1"/>
  <c r="BL179" i="1"/>
  <c r="BP179" i="1" s="1"/>
  <c r="BK179" i="1"/>
  <c r="BJ179" i="1"/>
  <c r="BI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BF179" i="1" s="1"/>
  <c r="AL179" i="1"/>
  <c r="AK179" i="1"/>
  <c r="AM179" i="1" s="1"/>
  <c r="AG179" i="1"/>
  <c r="AF179" i="1"/>
  <c r="AE179" i="1"/>
  <c r="AD179" i="1"/>
  <c r="AH179" i="1" s="1"/>
  <c r="Z179" i="1"/>
  <c r="Y179" i="1"/>
  <c r="X179" i="1"/>
  <c r="W179" i="1"/>
  <c r="V179" i="1"/>
  <c r="U179" i="1"/>
  <c r="AA179" i="1" s="1"/>
  <c r="Q179" i="1"/>
  <c r="P179" i="1"/>
  <c r="O179" i="1"/>
  <c r="N179" i="1"/>
  <c r="M179" i="1"/>
  <c r="L179" i="1"/>
  <c r="R179" i="1" s="1"/>
  <c r="H179" i="1"/>
  <c r="G179" i="1"/>
  <c r="F179" i="1"/>
  <c r="I179" i="1" s="1"/>
  <c r="E179" i="1"/>
  <c r="D179" i="1"/>
  <c r="CB179" i="1" s="1"/>
  <c r="CF178" i="1"/>
  <c r="CC178" i="1"/>
  <c r="BZ178" i="1"/>
  <c r="CB178" i="1" s="1"/>
  <c r="BV178" i="1"/>
  <c r="BU178" i="1"/>
  <c r="BT178" i="1"/>
  <c r="BS178" i="1"/>
  <c r="BW178" i="1" s="1"/>
  <c r="BO178" i="1"/>
  <c r="BN178" i="1"/>
  <c r="BM178" i="1"/>
  <c r="BL178" i="1"/>
  <c r="BK178" i="1"/>
  <c r="BJ178" i="1"/>
  <c r="BI178" i="1"/>
  <c r="BP178" i="1" s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BF178" i="1" s="1"/>
  <c r="AL178" i="1"/>
  <c r="AK178" i="1"/>
  <c r="AM178" i="1" s="1"/>
  <c r="AG178" i="1"/>
  <c r="AF178" i="1"/>
  <c r="AE178" i="1"/>
  <c r="AD178" i="1"/>
  <c r="AH178" i="1" s="1"/>
  <c r="Z178" i="1"/>
  <c r="Y178" i="1"/>
  <c r="X178" i="1"/>
  <c r="W178" i="1"/>
  <c r="V178" i="1"/>
  <c r="U178" i="1"/>
  <c r="AA178" i="1" s="1"/>
  <c r="Q178" i="1"/>
  <c r="P178" i="1"/>
  <c r="O178" i="1"/>
  <c r="N178" i="1"/>
  <c r="M178" i="1"/>
  <c r="R178" i="1" s="1"/>
  <c r="L178" i="1"/>
  <c r="I178" i="1"/>
  <c r="K178" i="1" s="1"/>
  <c r="H178" i="1"/>
  <c r="G178" i="1"/>
  <c r="F178" i="1"/>
  <c r="E178" i="1"/>
  <c r="CA178" i="1" s="1"/>
  <c r="D178" i="1"/>
  <c r="CH178" i="1" s="1"/>
  <c r="CH177" i="1"/>
  <c r="CF177" i="1"/>
  <c r="CG177" i="1" s="1"/>
  <c r="CD177" i="1"/>
  <c r="CC177" i="1"/>
  <c r="BZ177" i="1"/>
  <c r="CB177" i="1" s="1"/>
  <c r="BV177" i="1"/>
  <c r="BU177" i="1"/>
  <c r="BT177" i="1"/>
  <c r="BS177" i="1"/>
  <c r="BW177" i="1" s="1"/>
  <c r="BO177" i="1"/>
  <c r="BN177" i="1"/>
  <c r="BM177" i="1"/>
  <c r="BL177" i="1"/>
  <c r="BK177" i="1"/>
  <c r="BJ177" i="1"/>
  <c r="BP177" i="1" s="1"/>
  <c r="BI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BF177" i="1" s="1"/>
  <c r="AL177" i="1"/>
  <c r="AK177" i="1"/>
  <c r="AM177" i="1" s="1"/>
  <c r="AG177" i="1"/>
  <c r="AF177" i="1"/>
  <c r="AE177" i="1"/>
  <c r="AD177" i="1"/>
  <c r="AH177" i="1" s="1"/>
  <c r="Z177" i="1"/>
  <c r="Y177" i="1"/>
  <c r="X177" i="1"/>
  <c r="W177" i="1"/>
  <c r="V177" i="1"/>
  <c r="U177" i="1"/>
  <c r="AA177" i="1" s="1"/>
  <c r="Q177" i="1"/>
  <c r="P177" i="1"/>
  <c r="O177" i="1"/>
  <c r="N177" i="1"/>
  <c r="R177" i="1" s="1"/>
  <c r="M177" i="1"/>
  <c r="L177" i="1"/>
  <c r="H177" i="1"/>
  <c r="G177" i="1"/>
  <c r="F177" i="1"/>
  <c r="I177" i="1" s="1"/>
  <c r="E177" i="1"/>
  <c r="D177" i="1"/>
  <c r="CE177" i="1" s="1"/>
  <c r="CF176" i="1"/>
  <c r="CE176" i="1"/>
  <c r="CC176" i="1"/>
  <c r="CD176" i="1" s="1"/>
  <c r="CA176" i="1"/>
  <c r="BZ176" i="1"/>
  <c r="CB176" i="1" s="1"/>
  <c r="BV176" i="1"/>
  <c r="BU176" i="1"/>
  <c r="BT176" i="1"/>
  <c r="BS176" i="1"/>
  <c r="BS180" i="1" s="1"/>
  <c r="BW180" i="1" s="1"/>
  <c r="BO176" i="1"/>
  <c r="BO180" i="1" s="1"/>
  <c r="BN176" i="1"/>
  <c r="BM176" i="1"/>
  <c r="BL176" i="1"/>
  <c r="BK176" i="1"/>
  <c r="BK180" i="1" s="1"/>
  <c r="BJ176" i="1"/>
  <c r="BI176" i="1"/>
  <c r="BP176" i="1" s="1"/>
  <c r="BE176" i="1"/>
  <c r="BD176" i="1"/>
  <c r="BC176" i="1"/>
  <c r="BC180" i="1" s="1"/>
  <c r="BB176" i="1"/>
  <c r="BA176" i="1"/>
  <c r="AZ176" i="1"/>
  <c r="AY176" i="1"/>
  <c r="AY180" i="1" s="1"/>
  <c r="AX176" i="1"/>
  <c r="AW176" i="1"/>
  <c r="AV176" i="1"/>
  <c r="AU176" i="1"/>
  <c r="AU180" i="1" s="1"/>
  <c r="AT176" i="1"/>
  <c r="AS176" i="1"/>
  <c r="AR176" i="1"/>
  <c r="AQ176" i="1"/>
  <c r="AQ180" i="1" s="1"/>
  <c r="AP176" i="1"/>
  <c r="BF176" i="1" s="1"/>
  <c r="AM176" i="1"/>
  <c r="AO176" i="1" s="1"/>
  <c r="AL176" i="1"/>
  <c r="AK176" i="1"/>
  <c r="AG176" i="1"/>
  <c r="AF176" i="1"/>
  <c r="AE176" i="1"/>
  <c r="AE180" i="1" s="1"/>
  <c r="AD176" i="1"/>
  <c r="AH176" i="1" s="1"/>
  <c r="Z176" i="1"/>
  <c r="Y176" i="1"/>
  <c r="X176" i="1"/>
  <c r="W176" i="1"/>
  <c r="W180" i="1" s="1"/>
  <c r="V176" i="1"/>
  <c r="U176" i="1"/>
  <c r="Q176" i="1"/>
  <c r="P176" i="1"/>
  <c r="O176" i="1"/>
  <c r="O180" i="1" s="1"/>
  <c r="N176" i="1"/>
  <c r="M176" i="1"/>
  <c r="R176" i="1" s="1"/>
  <c r="L176" i="1"/>
  <c r="H176" i="1"/>
  <c r="G176" i="1"/>
  <c r="I176" i="1" s="1"/>
  <c r="F176" i="1"/>
  <c r="E176" i="1"/>
  <c r="CG176" i="1" s="1"/>
  <c r="D176" i="1"/>
  <c r="CH176" i="1" s="1"/>
  <c r="CF175" i="1"/>
  <c r="CD175" i="1"/>
  <c r="CC175" i="1"/>
  <c r="BZ175" i="1"/>
  <c r="CA175" i="1" s="1"/>
  <c r="BV175" i="1"/>
  <c r="BU175" i="1"/>
  <c r="BT175" i="1"/>
  <c r="BS175" i="1"/>
  <c r="BW175" i="1" s="1"/>
  <c r="BO175" i="1"/>
  <c r="BN175" i="1"/>
  <c r="BM175" i="1"/>
  <c r="BL175" i="1"/>
  <c r="BP175" i="1" s="1"/>
  <c r="BK175" i="1"/>
  <c r="BJ175" i="1"/>
  <c r="BI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BF175" i="1" s="1"/>
  <c r="AL175" i="1"/>
  <c r="AM175" i="1" s="1"/>
  <c r="AK175" i="1"/>
  <c r="AG175" i="1"/>
  <c r="AF175" i="1"/>
  <c r="AE175" i="1"/>
  <c r="AD175" i="1"/>
  <c r="AH175" i="1" s="1"/>
  <c r="Z175" i="1"/>
  <c r="Y175" i="1"/>
  <c r="X175" i="1"/>
  <c r="W175" i="1"/>
  <c r="V175" i="1"/>
  <c r="U175" i="1"/>
  <c r="AA175" i="1" s="1"/>
  <c r="Q175" i="1"/>
  <c r="P175" i="1"/>
  <c r="O175" i="1"/>
  <c r="N175" i="1"/>
  <c r="M175" i="1"/>
  <c r="L175" i="1"/>
  <c r="R175" i="1" s="1"/>
  <c r="H175" i="1"/>
  <c r="G175" i="1"/>
  <c r="F175" i="1"/>
  <c r="I175" i="1" s="1"/>
  <c r="E175" i="1"/>
  <c r="D175" i="1"/>
  <c r="CE175" i="1" s="1"/>
  <c r="CF174" i="1"/>
  <c r="CF180" i="1" s="1"/>
  <c r="CC174" i="1"/>
  <c r="CC180" i="1" s="1"/>
  <c r="BZ174" i="1"/>
  <c r="BZ180" i="1" s="1"/>
  <c r="BV174" i="1"/>
  <c r="BV180" i="1" s="1"/>
  <c r="BU174" i="1"/>
  <c r="BU180" i="1" s="1"/>
  <c r="BT174" i="1"/>
  <c r="BT180" i="1" s="1"/>
  <c r="BS174" i="1"/>
  <c r="BW174" i="1" s="1"/>
  <c r="BO174" i="1"/>
  <c r="BN174" i="1"/>
  <c r="BN180" i="1" s="1"/>
  <c r="BM174" i="1"/>
  <c r="BM180" i="1" s="1"/>
  <c r="BL174" i="1"/>
  <c r="BL180" i="1" s="1"/>
  <c r="BK174" i="1"/>
  <c r="BJ174" i="1"/>
  <c r="BJ180" i="1" s="1"/>
  <c r="BI174" i="1"/>
  <c r="BP174" i="1" s="1"/>
  <c r="BE174" i="1"/>
  <c r="BE180" i="1" s="1"/>
  <c r="BD174" i="1"/>
  <c r="BD180" i="1" s="1"/>
  <c r="BC174" i="1"/>
  <c r="BB174" i="1"/>
  <c r="BB180" i="1" s="1"/>
  <c r="BA174" i="1"/>
  <c r="BA180" i="1" s="1"/>
  <c r="AZ174" i="1"/>
  <c r="AZ180" i="1" s="1"/>
  <c r="AY174" i="1"/>
  <c r="AX174" i="1"/>
  <c r="AX180" i="1" s="1"/>
  <c r="AW174" i="1"/>
  <c r="AW180" i="1" s="1"/>
  <c r="AV174" i="1"/>
  <c r="AV180" i="1" s="1"/>
  <c r="AU174" i="1"/>
  <c r="AT174" i="1"/>
  <c r="AT180" i="1" s="1"/>
  <c r="AS174" i="1"/>
  <c r="AS180" i="1" s="1"/>
  <c r="AR174" i="1"/>
  <c r="AR180" i="1" s="1"/>
  <c r="AQ174" i="1"/>
  <c r="AP174" i="1"/>
  <c r="AP180" i="1" s="1"/>
  <c r="AL174" i="1"/>
  <c r="AL180" i="1" s="1"/>
  <c r="AK174" i="1"/>
  <c r="AK180" i="1" s="1"/>
  <c r="AG174" i="1"/>
  <c r="AG180" i="1" s="1"/>
  <c r="AF174" i="1"/>
  <c r="AF180" i="1" s="1"/>
  <c r="AE174" i="1"/>
  <c r="AD174" i="1"/>
  <c r="AD180" i="1" s="1"/>
  <c r="Z174" i="1"/>
  <c r="Z180" i="1" s="1"/>
  <c r="Y174" i="1"/>
  <c r="Y180" i="1" s="1"/>
  <c r="X174" i="1"/>
  <c r="X180" i="1" s="1"/>
  <c r="W174" i="1"/>
  <c r="V174" i="1"/>
  <c r="V180" i="1" s="1"/>
  <c r="U174" i="1"/>
  <c r="U180" i="1" s="1"/>
  <c r="Q174" i="1"/>
  <c r="Q180" i="1" s="1"/>
  <c r="P174" i="1"/>
  <c r="P180" i="1" s="1"/>
  <c r="O174" i="1"/>
  <c r="N174" i="1"/>
  <c r="N180" i="1" s="1"/>
  <c r="M174" i="1"/>
  <c r="M180" i="1" s="1"/>
  <c r="L174" i="1"/>
  <c r="L180" i="1" s="1"/>
  <c r="I174" i="1"/>
  <c r="K174" i="1" s="1"/>
  <c r="H174" i="1"/>
  <c r="H180" i="1" s="1"/>
  <c r="G174" i="1"/>
  <c r="F174" i="1"/>
  <c r="F180" i="1" s="1"/>
  <c r="E174" i="1"/>
  <c r="E180" i="1" s="1"/>
  <c r="D174" i="1"/>
  <c r="D180" i="1" s="1"/>
  <c r="CF173" i="1"/>
  <c r="CF172" i="1"/>
  <c r="CF170" i="1"/>
  <c r="CH170" i="1" s="1"/>
  <c r="CE170" i="1"/>
  <c r="CC170" i="1"/>
  <c r="CD170" i="1" s="1"/>
  <c r="CA170" i="1"/>
  <c r="BZ170" i="1"/>
  <c r="BV170" i="1"/>
  <c r="BU170" i="1"/>
  <c r="BT170" i="1"/>
  <c r="BS170" i="1"/>
  <c r="BW170" i="1" s="1"/>
  <c r="BO170" i="1"/>
  <c r="BN170" i="1"/>
  <c r="BM170" i="1"/>
  <c r="BL170" i="1"/>
  <c r="BK170" i="1"/>
  <c r="BJ170" i="1"/>
  <c r="BI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BF170" i="1" s="1"/>
  <c r="BH170" i="1" s="1"/>
  <c r="AM170" i="1"/>
  <c r="AL170" i="1"/>
  <c r="AK170" i="1"/>
  <c r="AG170" i="1"/>
  <c r="AF170" i="1"/>
  <c r="AE170" i="1"/>
  <c r="AD170" i="1"/>
  <c r="AH170" i="1" s="1"/>
  <c r="AJ170" i="1" s="1"/>
  <c r="Z170" i="1"/>
  <c r="Y170" i="1"/>
  <c r="X170" i="1"/>
  <c r="W170" i="1"/>
  <c r="AA170" i="1" s="1"/>
  <c r="V170" i="1"/>
  <c r="U170" i="1"/>
  <c r="Q170" i="1"/>
  <c r="P170" i="1"/>
  <c r="O170" i="1"/>
  <c r="N170" i="1"/>
  <c r="M170" i="1"/>
  <c r="L170" i="1"/>
  <c r="K170" i="1"/>
  <c r="H170" i="1"/>
  <c r="G170" i="1"/>
  <c r="I170" i="1" s="1"/>
  <c r="J170" i="1" s="1"/>
  <c r="F170" i="1"/>
  <c r="E170" i="1"/>
  <c r="CG170" i="1" s="1"/>
  <c r="D170" i="1"/>
  <c r="CB170" i="1" s="1"/>
  <c r="CF169" i="1"/>
  <c r="CD169" i="1"/>
  <c r="CC169" i="1"/>
  <c r="CE169" i="1" s="1"/>
  <c r="BZ169" i="1"/>
  <c r="CA169" i="1" s="1"/>
  <c r="BV169" i="1"/>
  <c r="BU169" i="1"/>
  <c r="BT169" i="1"/>
  <c r="BS169" i="1"/>
  <c r="BW169" i="1" s="1"/>
  <c r="BO169" i="1"/>
  <c r="BN169" i="1"/>
  <c r="BM169" i="1"/>
  <c r="BL169" i="1"/>
  <c r="BP169" i="1" s="1"/>
  <c r="BK169" i="1"/>
  <c r="BJ169" i="1"/>
  <c r="BI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BF169" i="1" s="1"/>
  <c r="BG169" i="1" s="1"/>
  <c r="AL169" i="1"/>
  <c r="AK169" i="1"/>
  <c r="AM169" i="1" s="1"/>
  <c r="AG169" i="1"/>
  <c r="AF169" i="1"/>
  <c r="AE169" i="1"/>
  <c r="AD169" i="1"/>
  <c r="AH169" i="1" s="1"/>
  <c r="AI169" i="1" s="1"/>
  <c r="Z169" i="1"/>
  <c r="Y169" i="1"/>
  <c r="X169" i="1"/>
  <c r="W169" i="1"/>
  <c r="V169" i="1"/>
  <c r="U169" i="1"/>
  <c r="T169" i="1"/>
  <c r="Q169" i="1"/>
  <c r="P169" i="1"/>
  <c r="O169" i="1"/>
  <c r="N169" i="1"/>
  <c r="M169" i="1"/>
  <c r="L169" i="1"/>
  <c r="R169" i="1" s="1"/>
  <c r="S169" i="1" s="1"/>
  <c r="H169" i="1"/>
  <c r="G169" i="1"/>
  <c r="F169" i="1"/>
  <c r="E169" i="1"/>
  <c r="D169" i="1"/>
  <c r="CB169" i="1" s="1"/>
  <c r="CG168" i="1"/>
  <c r="CF168" i="1"/>
  <c r="CC168" i="1"/>
  <c r="BZ168" i="1"/>
  <c r="CB168" i="1" s="1"/>
  <c r="BV168" i="1"/>
  <c r="BU168" i="1"/>
  <c r="BT168" i="1"/>
  <c r="BS168" i="1"/>
  <c r="BW168" i="1" s="1"/>
  <c r="BX168" i="1" s="1"/>
  <c r="BO168" i="1"/>
  <c r="BN168" i="1"/>
  <c r="BM168" i="1"/>
  <c r="BL168" i="1"/>
  <c r="BK168" i="1"/>
  <c r="BJ168" i="1"/>
  <c r="BI168" i="1"/>
  <c r="BP168" i="1" s="1"/>
  <c r="BR168" i="1" s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BF168" i="1" s="1"/>
  <c r="AL168" i="1"/>
  <c r="AK168" i="1"/>
  <c r="AM168" i="1" s="1"/>
  <c r="AN168" i="1" s="1"/>
  <c r="AG168" i="1"/>
  <c r="AF168" i="1"/>
  <c r="AE168" i="1"/>
  <c r="AD168" i="1"/>
  <c r="AC168" i="1"/>
  <c r="Z168" i="1"/>
  <c r="Y168" i="1"/>
  <c r="X168" i="1"/>
  <c r="W168" i="1"/>
  <c r="V168" i="1"/>
  <c r="U168" i="1"/>
  <c r="AA168" i="1" s="1"/>
  <c r="AB168" i="1" s="1"/>
  <c r="Q168" i="1"/>
  <c r="P168" i="1"/>
  <c r="O168" i="1"/>
  <c r="N168" i="1"/>
  <c r="M168" i="1"/>
  <c r="R168" i="1" s="1"/>
  <c r="L168" i="1"/>
  <c r="I168" i="1"/>
  <c r="H168" i="1"/>
  <c r="G168" i="1"/>
  <c r="F168" i="1"/>
  <c r="E168" i="1"/>
  <c r="CA168" i="1" s="1"/>
  <c r="D168" i="1"/>
  <c r="CH168" i="1" s="1"/>
  <c r="CH167" i="1"/>
  <c r="CF167" i="1"/>
  <c r="CG167" i="1" s="1"/>
  <c r="CD167" i="1"/>
  <c r="CC167" i="1"/>
  <c r="BZ167" i="1"/>
  <c r="BV167" i="1"/>
  <c r="BU167" i="1"/>
  <c r="BT167" i="1"/>
  <c r="BS167" i="1"/>
  <c r="BR167" i="1"/>
  <c r="BO167" i="1"/>
  <c r="BN167" i="1"/>
  <c r="BM167" i="1"/>
  <c r="BL167" i="1"/>
  <c r="BK167" i="1"/>
  <c r="BJ167" i="1"/>
  <c r="BP167" i="1" s="1"/>
  <c r="BQ167" i="1" s="1"/>
  <c r="BI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BF167" i="1" s="1"/>
  <c r="AL167" i="1"/>
  <c r="AM167" i="1" s="1"/>
  <c r="AK167" i="1"/>
  <c r="AG167" i="1"/>
  <c r="AF167" i="1"/>
  <c r="AE167" i="1"/>
  <c r="AD167" i="1"/>
  <c r="AH167" i="1" s="1"/>
  <c r="Z167" i="1"/>
  <c r="Y167" i="1"/>
  <c r="X167" i="1"/>
  <c r="W167" i="1"/>
  <c r="V167" i="1"/>
  <c r="AA167" i="1" s="1"/>
  <c r="U167" i="1"/>
  <c r="Q167" i="1"/>
  <c r="P167" i="1"/>
  <c r="O167" i="1"/>
  <c r="N167" i="1"/>
  <c r="R167" i="1" s="1"/>
  <c r="M167" i="1"/>
  <c r="L167" i="1"/>
  <c r="H167" i="1"/>
  <c r="G167" i="1"/>
  <c r="F167" i="1"/>
  <c r="I167" i="1" s="1"/>
  <c r="K167" i="1" s="1"/>
  <c r="E167" i="1"/>
  <c r="D167" i="1"/>
  <c r="CE167" i="1" s="1"/>
  <c r="CF166" i="1"/>
  <c r="CH166" i="1" s="1"/>
  <c r="CE166" i="1"/>
  <c r="CC166" i="1"/>
  <c r="CD166" i="1" s="1"/>
  <c r="CA166" i="1"/>
  <c r="BZ166" i="1"/>
  <c r="BV166" i="1"/>
  <c r="BU166" i="1"/>
  <c r="BT166" i="1"/>
  <c r="BS166" i="1"/>
  <c r="BW166" i="1" s="1"/>
  <c r="BO166" i="1"/>
  <c r="BN166" i="1"/>
  <c r="BM166" i="1"/>
  <c r="BL166" i="1"/>
  <c r="BK166" i="1"/>
  <c r="BJ166" i="1"/>
  <c r="BI166" i="1"/>
  <c r="BP166" i="1" s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M166" i="1"/>
  <c r="AL166" i="1"/>
  <c r="AK166" i="1"/>
  <c r="AG166" i="1"/>
  <c r="AF166" i="1"/>
  <c r="AE166" i="1"/>
  <c r="AD166" i="1"/>
  <c r="Z166" i="1"/>
  <c r="Y166" i="1"/>
  <c r="X166" i="1"/>
  <c r="W166" i="1"/>
  <c r="AA166" i="1" s="1"/>
  <c r="V166" i="1"/>
  <c r="U166" i="1"/>
  <c r="Q166" i="1"/>
  <c r="P166" i="1"/>
  <c r="O166" i="1"/>
  <c r="N166" i="1"/>
  <c r="M166" i="1"/>
  <c r="L166" i="1"/>
  <c r="K166" i="1"/>
  <c r="H166" i="1"/>
  <c r="G166" i="1"/>
  <c r="I166" i="1" s="1"/>
  <c r="J166" i="1" s="1"/>
  <c r="F166" i="1"/>
  <c r="E166" i="1"/>
  <c r="CG166" i="1" s="1"/>
  <c r="D166" i="1"/>
  <c r="CB166" i="1" s="1"/>
  <c r="CF165" i="1"/>
  <c r="CD165" i="1"/>
  <c r="CC165" i="1"/>
  <c r="BZ165" i="1"/>
  <c r="CA165" i="1" s="1"/>
  <c r="BV165" i="1"/>
  <c r="BU165" i="1"/>
  <c r="BT165" i="1"/>
  <c r="BS165" i="1"/>
  <c r="BW165" i="1" s="1"/>
  <c r="BO165" i="1"/>
  <c r="BN165" i="1"/>
  <c r="BM165" i="1"/>
  <c r="BL165" i="1"/>
  <c r="BP165" i="1" s="1"/>
  <c r="BK165" i="1"/>
  <c r="BJ165" i="1"/>
  <c r="BI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L165" i="1"/>
  <c r="AK165" i="1"/>
  <c r="AM165" i="1" s="1"/>
  <c r="AG165" i="1"/>
  <c r="AF165" i="1"/>
  <c r="AE165" i="1"/>
  <c r="AD165" i="1"/>
  <c r="Z165" i="1"/>
  <c r="Y165" i="1"/>
  <c r="X165" i="1"/>
  <c r="W165" i="1"/>
  <c r="V165" i="1"/>
  <c r="U165" i="1"/>
  <c r="AA165" i="1" s="1"/>
  <c r="Q165" i="1"/>
  <c r="P165" i="1"/>
  <c r="O165" i="1"/>
  <c r="N165" i="1"/>
  <c r="M165" i="1"/>
  <c r="L165" i="1"/>
  <c r="R165" i="1" s="1"/>
  <c r="S165" i="1" s="1"/>
  <c r="H165" i="1"/>
  <c r="G165" i="1"/>
  <c r="F165" i="1"/>
  <c r="E165" i="1"/>
  <c r="D165" i="1"/>
  <c r="CB165" i="1" s="1"/>
  <c r="CF164" i="1"/>
  <c r="CC164" i="1"/>
  <c r="BZ164" i="1"/>
  <c r="CB164" i="1" s="1"/>
  <c r="BV164" i="1"/>
  <c r="BU164" i="1"/>
  <c r="BT164" i="1"/>
  <c r="BS164" i="1"/>
  <c r="BO164" i="1"/>
  <c r="BN164" i="1"/>
  <c r="BM164" i="1"/>
  <c r="BL164" i="1"/>
  <c r="BK164" i="1"/>
  <c r="BJ164" i="1"/>
  <c r="BI164" i="1"/>
  <c r="BP164" i="1" s="1"/>
  <c r="BR164" i="1" s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L164" i="1"/>
  <c r="AK164" i="1"/>
  <c r="AM164" i="1" s="1"/>
  <c r="AN164" i="1" s="1"/>
  <c r="AG164" i="1"/>
  <c r="AF164" i="1"/>
  <c r="AE164" i="1"/>
  <c r="AD164" i="1"/>
  <c r="AH164" i="1" s="1"/>
  <c r="Z164" i="1"/>
  <c r="Y164" i="1"/>
  <c r="X164" i="1"/>
  <c r="W164" i="1"/>
  <c r="V164" i="1"/>
  <c r="U164" i="1"/>
  <c r="AA164" i="1" s="1"/>
  <c r="AB164" i="1" s="1"/>
  <c r="Q164" i="1"/>
  <c r="P164" i="1"/>
  <c r="O164" i="1"/>
  <c r="N164" i="1"/>
  <c r="M164" i="1"/>
  <c r="R164" i="1" s="1"/>
  <c r="L164" i="1"/>
  <c r="I164" i="1"/>
  <c r="H164" i="1"/>
  <c r="G164" i="1"/>
  <c r="F164" i="1"/>
  <c r="E164" i="1"/>
  <c r="CA164" i="1" s="1"/>
  <c r="D164" i="1"/>
  <c r="CH164" i="1" s="1"/>
  <c r="CH163" i="1"/>
  <c r="CF163" i="1"/>
  <c r="CG163" i="1" s="1"/>
  <c r="CD163" i="1"/>
  <c r="CC163" i="1"/>
  <c r="BZ163" i="1"/>
  <c r="BV163" i="1"/>
  <c r="BU163" i="1"/>
  <c r="BT163" i="1"/>
  <c r="BS163" i="1"/>
  <c r="BW163" i="1" s="1"/>
  <c r="BO163" i="1"/>
  <c r="BN163" i="1"/>
  <c r="BM163" i="1"/>
  <c r="BL163" i="1"/>
  <c r="BK163" i="1"/>
  <c r="BJ163" i="1"/>
  <c r="BP163" i="1" s="1"/>
  <c r="BQ163" i="1" s="1"/>
  <c r="BI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BF163" i="1" s="1"/>
  <c r="AL163" i="1"/>
  <c r="AM163" i="1" s="1"/>
  <c r="AK163" i="1"/>
  <c r="AG163" i="1"/>
  <c r="AF163" i="1"/>
  <c r="AE163" i="1"/>
  <c r="AD163" i="1"/>
  <c r="AH163" i="1" s="1"/>
  <c r="Z163" i="1"/>
  <c r="Y163" i="1"/>
  <c r="X163" i="1"/>
  <c r="W163" i="1"/>
  <c r="V163" i="1"/>
  <c r="AA163" i="1" s="1"/>
  <c r="U163" i="1"/>
  <c r="Q163" i="1"/>
  <c r="P163" i="1"/>
  <c r="O163" i="1"/>
  <c r="N163" i="1"/>
  <c r="R163" i="1" s="1"/>
  <c r="M163" i="1"/>
  <c r="L163" i="1"/>
  <c r="J163" i="1"/>
  <c r="H163" i="1"/>
  <c r="G163" i="1"/>
  <c r="F163" i="1"/>
  <c r="I163" i="1" s="1"/>
  <c r="K163" i="1" s="1"/>
  <c r="E163" i="1"/>
  <c r="D163" i="1"/>
  <c r="CE163" i="1" s="1"/>
  <c r="CF162" i="1"/>
  <c r="CH162" i="1" s="1"/>
  <c r="CE162" i="1"/>
  <c r="CC162" i="1"/>
  <c r="CD162" i="1" s="1"/>
  <c r="CA162" i="1"/>
  <c r="BZ162" i="1"/>
  <c r="BV162" i="1"/>
  <c r="BU162" i="1"/>
  <c r="BT162" i="1"/>
  <c r="BS162" i="1"/>
  <c r="BW162" i="1" s="1"/>
  <c r="BO162" i="1"/>
  <c r="BN162" i="1"/>
  <c r="BM162" i="1"/>
  <c r="BL162" i="1"/>
  <c r="BK162" i="1"/>
  <c r="BJ162" i="1"/>
  <c r="BI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BF162" i="1" s="1"/>
  <c r="BH162" i="1" s="1"/>
  <c r="AM162" i="1"/>
  <c r="AL162" i="1"/>
  <c r="AK162" i="1"/>
  <c r="AG162" i="1"/>
  <c r="AF162" i="1"/>
  <c r="AE162" i="1"/>
  <c r="AD162" i="1"/>
  <c r="AH162" i="1" s="1"/>
  <c r="AJ162" i="1" s="1"/>
  <c r="Z162" i="1"/>
  <c r="Y162" i="1"/>
  <c r="X162" i="1"/>
  <c r="W162" i="1"/>
  <c r="AA162" i="1" s="1"/>
  <c r="V162" i="1"/>
  <c r="U162" i="1"/>
  <c r="Q162" i="1"/>
  <c r="P162" i="1"/>
  <c r="O162" i="1"/>
  <c r="N162" i="1"/>
  <c r="M162" i="1"/>
  <c r="L162" i="1"/>
  <c r="R162" i="1" s="1"/>
  <c r="T162" i="1" s="1"/>
  <c r="H162" i="1"/>
  <c r="G162" i="1"/>
  <c r="I162" i="1" s="1"/>
  <c r="J162" i="1" s="1"/>
  <c r="F162" i="1"/>
  <c r="E162" i="1"/>
  <c r="CG162" i="1" s="1"/>
  <c r="D162" i="1"/>
  <c r="CB162" i="1" s="1"/>
  <c r="CF161" i="1"/>
  <c r="CD161" i="1"/>
  <c r="CC161" i="1"/>
  <c r="CB161" i="1"/>
  <c r="BZ161" i="1"/>
  <c r="CA161" i="1" s="1"/>
  <c r="BV161" i="1"/>
  <c r="BU161" i="1"/>
  <c r="BT161" i="1"/>
  <c r="BS161" i="1"/>
  <c r="BO161" i="1"/>
  <c r="BN161" i="1"/>
  <c r="BM161" i="1"/>
  <c r="BL161" i="1"/>
  <c r="BP161" i="1" s="1"/>
  <c r="BK161" i="1"/>
  <c r="BJ161" i="1"/>
  <c r="BI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N161" i="1"/>
  <c r="AL161" i="1"/>
  <c r="AK161" i="1"/>
  <c r="AM161" i="1" s="1"/>
  <c r="AG161" i="1"/>
  <c r="AF161" i="1"/>
  <c r="AE161" i="1"/>
  <c r="AD161" i="1"/>
  <c r="Z161" i="1"/>
  <c r="Y161" i="1"/>
  <c r="X161" i="1"/>
  <c r="W161" i="1"/>
  <c r="V161" i="1"/>
  <c r="U161" i="1"/>
  <c r="Q161" i="1"/>
  <c r="P161" i="1"/>
  <c r="O161" i="1"/>
  <c r="N161" i="1"/>
  <c r="M161" i="1"/>
  <c r="L161" i="1"/>
  <c r="R161" i="1" s="1"/>
  <c r="S161" i="1" s="1"/>
  <c r="H161" i="1"/>
  <c r="G161" i="1"/>
  <c r="F161" i="1"/>
  <c r="I161" i="1" s="1"/>
  <c r="E161" i="1"/>
  <c r="D161" i="1"/>
  <c r="CF160" i="1"/>
  <c r="CC160" i="1"/>
  <c r="BZ160" i="1"/>
  <c r="CB160" i="1" s="1"/>
  <c r="BV160" i="1"/>
  <c r="BU160" i="1"/>
  <c r="BT160" i="1"/>
  <c r="BS160" i="1"/>
  <c r="BO160" i="1"/>
  <c r="BN160" i="1"/>
  <c r="BM160" i="1"/>
  <c r="BL160" i="1"/>
  <c r="BK160" i="1"/>
  <c r="BJ160" i="1"/>
  <c r="BI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L160" i="1"/>
  <c r="AK160" i="1"/>
  <c r="AM160" i="1" s="1"/>
  <c r="AG160" i="1"/>
  <c r="AF160" i="1"/>
  <c r="AE160" i="1"/>
  <c r="AD160" i="1"/>
  <c r="AH160" i="1" s="1"/>
  <c r="AJ160" i="1" s="1"/>
  <c r="Z160" i="1"/>
  <c r="Y160" i="1"/>
  <c r="X160" i="1"/>
  <c r="W160" i="1"/>
  <c r="V160" i="1"/>
  <c r="U160" i="1"/>
  <c r="AA160" i="1" s="1"/>
  <c r="Q160" i="1"/>
  <c r="P160" i="1"/>
  <c r="O160" i="1"/>
  <c r="N160" i="1"/>
  <c r="M160" i="1"/>
  <c r="L160" i="1"/>
  <c r="H160" i="1"/>
  <c r="G160" i="1"/>
  <c r="I160" i="1" s="1"/>
  <c r="F160" i="1"/>
  <c r="E160" i="1"/>
  <c r="CA160" i="1" s="1"/>
  <c r="D160" i="1"/>
  <c r="CH160" i="1" s="1"/>
  <c r="CH159" i="1"/>
  <c r="CF159" i="1"/>
  <c r="CD159" i="1"/>
  <c r="CC159" i="1"/>
  <c r="CB159" i="1"/>
  <c r="BZ159" i="1"/>
  <c r="CA159" i="1" s="1"/>
  <c r="BV159" i="1"/>
  <c r="BU159" i="1"/>
  <c r="BT159" i="1"/>
  <c r="BS159" i="1"/>
  <c r="BW159" i="1" s="1"/>
  <c r="BO159" i="1"/>
  <c r="BN159" i="1"/>
  <c r="BM159" i="1"/>
  <c r="BL159" i="1"/>
  <c r="BP159" i="1" s="1"/>
  <c r="BK159" i="1"/>
  <c r="BJ159" i="1"/>
  <c r="BI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BF159" i="1" s="1"/>
  <c r="AL159" i="1"/>
  <c r="AM159" i="1" s="1"/>
  <c r="AK159" i="1"/>
  <c r="AG159" i="1"/>
  <c r="AF159" i="1"/>
  <c r="AE159" i="1"/>
  <c r="AD159" i="1"/>
  <c r="AH159" i="1" s="1"/>
  <c r="Z159" i="1"/>
  <c r="Y159" i="1"/>
  <c r="X159" i="1"/>
  <c r="W159" i="1"/>
  <c r="V159" i="1"/>
  <c r="AA159" i="1" s="1"/>
  <c r="AC159" i="1" s="1"/>
  <c r="U159" i="1"/>
  <c r="Q159" i="1"/>
  <c r="P159" i="1"/>
  <c r="O159" i="1"/>
  <c r="N159" i="1"/>
  <c r="R159" i="1" s="1"/>
  <c r="M159" i="1"/>
  <c r="L159" i="1"/>
  <c r="H159" i="1"/>
  <c r="G159" i="1"/>
  <c r="F159" i="1"/>
  <c r="E159" i="1"/>
  <c r="D159" i="1"/>
  <c r="CE159" i="1" s="1"/>
  <c r="CF158" i="1"/>
  <c r="CH158" i="1" s="1"/>
  <c r="CC158" i="1"/>
  <c r="CD158" i="1" s="1"/>
  <c r="BZ158" i="1"/>
  <c r="BV158" i="1"/>
  <c r="BU158" i="1"/>
  <c r="BT158" i="1"/>
  <c r="BS158" i="1"/>
  <c r="BW158" i="1" s="1"/>
  <c r="BO158" i="1"/>
  <c r="BN158" i="1"/>
  <c r="BM158" i="1"/>
  <c r="BL158" i="1"/>
  <c r="BK158" i="1"/>
  <c r="BJ158" i="1"/>
  <c r="BI158" i="1"/>
  <c r="BP158" i="1" s="1"/>
  <c r="BR158" i="1" s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M158" i="1"/>
  <c r="AL158" i="1"/>
  <c r="AK158" i="1"/>
  <c r="AG158" i="1"/>
  <c r="AF158" i="1"/>
  <c r="AE158" i="1"/>
  <c r="AD158" i="1"/>
  <c r="AH158" i="1" s="1"/>
  <c r="AJ158" i="1" s="1"/>
  <c r="Z158" i="1"/>
  <c r="Y158" i="1"/>
  <c r="X158" i="1"/>
  <c r="W158" i="1"/>
  <c r="AA158" i="1" s="1"/>
  <c r="V158" i="1"/>
  <c r="U158" i="1"/>
  <c r="Q158" i="1"/>
  <c r="P158" i="1"/>
  <c r="O158" i="1"/>
  <c r="N158" i="1"/>
  <c r="M158" i="1"/>
  <c r="L158" i="1"/>
  <c r="K158" i="1"/>
  <c r="I158" i="1"/>
  <c r="H158" i="1"/>
  <c r="G158" i="1"/>
  <c r="F158" i="1"/>
  <c r="E158" i="1"/>
  <c r="CG158" i="1" s="1"/>
  <c r="D158" i="1"/>
  <c r="CB158" i="1" s="1"/>
  <c r="CH157" i="1"/>
  <c r="CF157" i="1"/>
  <c r="CD157" i="1"/>
  <c r="CC157" i="1"/>
  <c r="CB157" i="1"/>
  <c r="BZ157" i="1"/>
  <c r="CA157" i="1" s="1"/>
  <c r="BV157" i="1"/>
  <c r="BU157" i="1"/>
  <c r="BT157" i="1"/>
  <c r="BS157" i="1"/>
  <c r="BW157" i="1" s="1"/>
  <c r="BY157" i="1" s="1"/>
  <c r="BO157" i="1"/>
  <c r="BN157" i="1"/>
  <c r="BM157" i="1"/>
  <c r="BL157" i="1"/>
  <c r="BK157" i="1"/>
  <c r="BJ157" i="1"/>
  <c r="BP157" i="1" s="1"/>
  <c r="BI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BF157" i="1" s="1"/>
  <c r="AN157" i="1"/>
  <c r="AL157" i="1"/>
  <c r="AK157" i="1"/>
  <c r="AM157" i="1" s="1"/>
  <c r="AO157" i="1" s="1"/>
  <c r="AG157" i="1"/>
  <c r="AF157" i="1"/>
  <c r="AE157" i="1"/>
  <c r="AD157" i="1"/>
  <c r="AH157" i="1" s="1"/>
  <c r="Z157" i="1"/>
  <c r="Y157" i="1"/>
  <c r="X157" i="1"/>
  <c r="W157" i="1"/>
  <c r="V157" i="1"/>
  <c r="U157" i="1"/>
  <c r="Q157" i="1"/>
  <c r="P157" i="1"/>
  <c r="O157" i="1"/>
  <c r="N157" i="1"/>
  <c r="M157" i="1"/>
  <c r="L157" i="1"/>
  <c r="R157" i="1" s="1"/>
  <c r="J157" i="1"/>
  <c r="H157" i="1"/>
  <c r="G157" i="1"/>
  <c r="F157" i="1"/>
  <c r="I157" i="1" s="1"/>
  <c r="K157" i="1" s="1"/>
  <c r="E157" i="1"/>
  <c r="D157" i="1"/>
  <c r="CG156" i="1"/>
  <c r="CF156" i="1"/>
  <c r="CC156" i="1"/>
  <c r="CD156" i="1" s="1"/>
  <c r="CA156" i="1"/>
  <c r="BZ156" i="1"/>
  <c r="CB156" i="1" s="1"/>
  <c r="BV156" i="1"/>
  <c r="BU156" i="1"/>
  <c r="BT156" i="1"/>
  <c r="BS156" i="1"/>
  <c r="BW156" i="1" s="1"/>
  <c r="BO156" i="1"/>
  <c r="BN156" i="1"/>
  <c r="BM156" i="1"/>
  <c r="BL156" i="1"/>
  <c r="BK156" i="1"/>
  <c r="BJ156" i="1"/>
  <c r="BI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L156" i="1"/>
  <c r="AK156" i="1"/>
  <c r="AM156" i="1" s="1"/>
  <c r="AG156" i="1"/>
  <c r="AF156" i="1"/>
  <c r="AE156" i="1"/>
  <c r="AD156" i="1"/>
  <c r="AH156" i="1" s="1"/>
  <c r="AJ156" i="1" s="1"/>
  <c r="Z156" i="1"/>
  <c r="Y156" i="1"/>
  <c r="X156" i="1"/>
  <c r="W156" i="1"/>
  <c r="V156" i="1"/>
  <c r="U156" i="1"/>
  <c r="AA156" i="1" s="1"/>
  <c r="Q156" i="1"/>
  <c r="P156" i="1"/>
  <c r="O156" i="1"/>
  <c r="N156" i="1"/>
  <c r="M156" i="1"/>
  <c r="L156" i="1"/>
  <c r="H156" i="1"/>
  <c r="G156" i="1"/>
  <c r="I156" i="1" s="1"/>
  <c r="F156" i="1"/>
  <c r="E156" i="1"/>
  <c r="D156" i="1"/>
  <c r="CH156" i="1" s="1"/>
  <c r="CH155" i="1"/>
  <c r="CF155" i="1"/>
  <c r="CD155" i="1"/>
  <c r="CC155" i="1"/>
  <c r="CB155" i="1"/>
  <c r="BZ155" i="1"/>
  <c r="CA155" i="1" s="1"/>
  <c r="BV155" i="1"/>
  <c r="BU155" i="1"/>
  <c r="BT155" i="1"/>
  <c r="BS155" i="1"/>
  <c r="BW155" i="1" s="1"/>
  <c r="BY155" i="1" s="1"/>
  <c r="BO155" i="1"/>
  <c r="BN155" i="1"/>
  <c r="BM155" i="1"/>
  <c r="BL155" i="1"/>
  <c r="BP155" i="1" s="1"/>
  <c r="BK155" i="1"/>
  <c r="BJ155" i="1"/>
  <c r="BI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BF155" i="1" s="1"/>
  <c r="AN155" i="1"/>
  <c r="AL155" i="1"/>
  <c r="AM155" i="1" s="1"/>
  <c r="AK155" i="1"/>
  <c r="AG155" i="1"/>
  <c r="AF155" i="1"/>
  <c r="AE155" i="1"/>
  <c r="AD155" i="1"/>
  <c r="AH155" i="1" s="1"/>
  <c r="Z155" i="1"/>
  <c r="Y155" i="1"/>
  <c r="X155" i="1"/>
  <c r="W155" i="1"/>
  <c r="V155" i="1"/>
  <c r="AA155" i="1" s="1"/>
  <c r="AC155" i="1" s="1"/>
  <c r="U155" i="1"/>
  <c r="Q155" i="1"/>
  <c r="P155" i="1"/>
  <c r="O155" i="1"/>
  <c r="N155" i="1"/>
  <c r="R155" i="1" s="1"/>
  <c r="M155" i="1"/>
  <c r="L155" i="1"/>
  <c r="H155" i="1"/>
  <c r="G155" i="1"/>
  <c r="F155" i="1"/>
  <c r="E155" i="1"/>
  <c r="D155" i="1"/>
  <c r="CE155" i="1" s="1"/>
  <c r="CF154" i="1"/>
  <c r="CC154" i="1"/>
  <c r="CD154" i="1" s="1"/>
  <c r="BZ154" i="1"/>
  <c r="BV154" i="1"/>
  <c r="BU154" i="1"/>
  <c r="BT154" i="1"/>
  <c r="BS154" i="1"/>
  <c r="BW154" i="1" s="1"/>
  <c r="BO154" i="1"/>
  <c r="BN154" i="1"/>
  <c r="BM154" i="1"/>
  <c r="BL154" i="1"/>
  <c r="BP154" i="1" s="1"/>
  <c r="BK154" i="1"/>
  <c r="BJ154" i="1"/>
  <c r="BI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BF154" i="1" s="1"/>
  <c r="AL154" i="1"/>
  <c r="AK154" i="1"/>
  <c r="AM154" i="1" s="1"/>
  <c r="AG154" i="1"/>
  <c r="AF154" i="1"/>
  <c r="AE154" i="1"/>
  <c r="AD154" i="1"/>
  <c r="AH154" i="1" s="1"/>
  <c r="Z154" i="1"/>
  <c r="Y154" i="1"/>
  <c r="X154" i="1"/>
  <c r="W154" i="1"/>
  <c r="V154" i="1"/>
  <c r="U154" i="1"/>
  <c r="AA154" i="1" s="1"/>
  <c r="Q154" i="1"/>
  <c r="P154" i="1"/>
  <c r="O154" i="1"/>
  <c r="N154" i="1"/>
  <c r="M154" i="1"/>
  <c r="L154" i="1"/>
  <c r="R154" i="1" s="1"/>
  <c r="H154" i="1"/>
  <c r="G154" i="1"/>
  <c r="F154" i="1"/>
  <c r="I154" i="1" s="1"/>
  <c r="E154" i="1"/>
  <c r="CG154" i="1" s="1"/>
  <c r="D154" i="1"/>
  <c r="CB154" i="1" s="1"/>
  <c r="CF153" i="1"/>
  <c r="CC153" i="1"/>
  <c r="BZ153" i="1"/>
  <c r="CB153" i="1" s="1"/>
  <c r="BV153" i="1"/>
  <c r="BU153" i="1"/>
  <c r="BT153" i="1"/>
  <c r="BS153" i="1"/>
  <c r="BW153" i="1" s="1"/>
  <c r="BO153" i="1"/>
  <c r="BN153" i="1"/>
  <c r="BM153" i="1"/>
  <c r="BL153" i="1"/>
  <c r="BK153" i="1"/>
  <c r="BJ153" i="1"/>
  <c r="BI153" i="1"/>
  <c r="BP153" i="1" s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BF153" i="1" s="1"/>
  <c r="AL153" i="1"/>
  <c r="AK153" i="1"/>
  <c r="AM153" i="1" s="1"/>
  <c r="AG153" i="1"/>
  <c r="AF153" i="1"/>
  <c r="AE153" i="1"/>
  <c r="AD153" i="1"/>
  <c r="AH153" i="1" s="1"/>
  <c r="Z153" i="1"/>
  <c r="Y153" i="1"/>
  <c r="X153" i="1"/>
  <c r="W153" i="1"/>
  <c r="V153" i="1"/>
  <c r="U153" i="1"/>
  <c r="AA153" i="1" s="1"/>
  <c r="Q153" i="1"/>
  <c r="P153" i="1"/>
  <c r="O153" i="1"/>
  <c r="N153" i="1"/>
  <c r="M153" i="1"/>
  <c r="R153" i="1" s="1"/>
  <c r="L153" i="1"/>
  <c r="I153" i="1"/>
  <c r="K153" i="1" s="1"/>
  <c r="H153" i="1"/>
  <c r="G153" i="1"/>
  <c r="F153" i="1"/>
  <c r="E153" i="1"/>
  <c r="CA153" i="1" s="1"/>
  <c r="D153" i="1"/>
  <c r="CH153" i="1" s="1"/>
  <c r="CH152" i="1"/>
  <c r="CF152" i="1"/>
  <c r="CG152" i="1" s="1"/>
  <c r="CD152" i="1"/>
  <c r="CC152" i="1"/>
  <c r="BZ152" i="1"/>
  <c r="CB152" i="1" s="1"/>
  <c r="BV152" i="1"/>
  <c r="BU152" i="1"/>
  <c r="BT152" i="1"/>
  <c r="BS152" i="1"/>
  <c r="BW152" i="1" s="1"/>
  <c r="BO152" i="1"/>
  <c r="BN152" i="1"/>
  <c r="BM152" i="1"/>
  <c r="BL152" i="1"/>
  <c r="BK152" i="1"/>
  <c r="BJ152" i="1"/>
  <c r="BP152" i="1" s="1"/>
  <c r="BI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BF152" i="1" s="1"/>
  <c r="AL152" i="1"/>
  <c r="AM152" i="1" s="1"/>
  <c r="AK152" i="1"/>
  <c r="AG152" i="1"/>
  <c r="AF152" i="1"/>
  <c r="AE152" i="1"/>
  <c r="AD152" i="1"/>
  <c r="AH152" i="1" s="1"/>
  <c r="Z152" i="1"/>
  <c r="Y152" i="1"/>
  <c r="X152" i="1"/>
  <c r="W152" i="1"/>
  <c r="V152" i="1"/>
  <c r="AA152" i="1" s="1"/>
  <c r="U152" i="1"/>
  <c r="Q152" i="1"/>
  <c r="P152" i="1"/>
  <c r="O152" i="1"/>
  <c r="N152" i="1"/>
  <c r="R152" i="1" s="1"/>
  <c r="M152" i="1"/>
  <c r="L152" i="1"/>
  <c r="H152" i="1"/>
  <c r="G152" i="1"/>
  <c r="F152" i="1"/>
  <c r="I152" i="1" s="1"/>
  <c r="E152" i="1"/>
  <c r="D152" i="1"/>
  <c r="CE152" i="1" s="1"/>
  <c r="CF151" i="1"/>
  <c r="CH151" i="1" s="1"/>
  <c r="CE151" i="1"/>
  <c r="CC151" i="1"/>
  <c r="CD151" i="1" s="1"/>
  <c r="CA151" i="1"/>
  <c r="BZ151" i="1"/>
  <c r="BV151" i="1"/>
  <c r="BU151" i="1"/>
  <c r="BT151" i="1"/>
  <c r="BS151" i="1"/>
  <c r="BW151" i="1" s="1"/>
  <c r="BO151" i="1"/>
  <c r="BN151" i="1"/>
  <c r="BM151" i="1"/>
  <c r="BL151" i="1"/>
  <c r="BK151" i="1"/>
  <c r="BJ151" i="1"/>
  <c r="BI151" i="1"/>
  <c r="BP151" i="1" s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BF151" i="1" s="1"/>
  <c r="AM151" i="1"/>
  <c r="AO151" i="1" s="1"/>
  <c r="AL151" i="1"/>
  <c r="AK151" i="1"/>
  <c r="AG151" i="1"/>
  <c r="AF151" i="1"/>
  <c r="AE151" i="1"/>
  <c r="AD151" i="1"/>
  <c r="AH151" i="1" s="1"/>
  <c r="Z151" i="1"/>
  <c r="Y151" i="1"/>
  <c r="X151" i="1"/>
  <c r="W151" i="1"/>
  <c r="AA151" i="1" s="1"/>
  <c r="V151" i="1"/>
  <c r="U151" i="1"/>
  <c r="Q151" i="1"/>
  <c r="P151" i="1"/>
  <c r="O151" i="1"/>
  <c r="N151" i="1"/>
  <c r="M151" i="1"/>
  <c r="L151" i="1"/>
  <c r="R151" i="1" s="1"/>
  <c r="H151" i="1"/>
  <c r="G151" i="1"/>
  <c r="I151" i="1" s="1"/>
  <c r="F151" i="1"/>
  <c r="E151" i="1"/>
  <c r="CG151" i="1" s="1"/>
  <c r="D151" i="1"/>
  <c r="CB151" i="1" s="1"/>
  <c r="CF150" i="1"/>
  <c r="CI150" i="1" s="1"/>
  <c r="CJ150" i="1" s="1"/>
  <c r="CC150" i="1"/>
  <c r="CE150" i="1" s="1"/>
  <c r="BZ150" i="1"/>
  <c r="CA150" i="1" s="1"/>
  <c r="BV150" i="1"/>
  <c r="BU150" i="1"/>
  <c r="BT150" i="1"/>
  <c r="BS150" i="1"/>
  <c r="BW150" i="1" s="1"/>
  <c r="BO150" i="1"/>
  <c r="BN150" i="1"/>
  <c r="BM150" i="1"/>
  <c r="BL150" i="1"/>
  <c r="BP150" i="1" s="1"/>
  <c r="BK150" i="1"/>
  <c r="BJ150" i="1"/>
  <c r="BI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BF150" i="1" s="1"/>
  <c r="AL150" i="1"/>
  <c r="AK150" i="1"/>
  <c r="AM150" i="1" s="1"/>
  <c r="AG150" i="1"/>
  <c r="AF150" i="1"/>
  <c r="AE150" i="1"/>
  <c r="AD150" i="1"/>
  <c r="AH150" i="1" s="1"/>
  <c r="Z150" i="1"/>
  <c r="Y150" i="1"/>
  <c r="X150" i="1"/>
  <c r="W150" i="1"/>
  <c r="V150" i="1"/>
  <c r="U150" i="1"/>
  <c r="AA150" i="1" s="1"/>
  <c r="Q150" i="1"/>
  <c r="P150" i="1"/>
  <c r="O150" i="1"/>
  <c r="N150" i="1"/>
  <c r="M150" i="1"/>
  <c r="L150" i="1"/>
  <c r="R150" i="1" s="1"/>
  <c r="H150" i="1"/>
  <c r="G150" i="1"/>
  <c r="F150" i="1"/>
  <c r="I150" i="1" s="1"/>
  <c r="E150" i="1"/>
  <c r="CD150" i="1" s="1"/>
  <c r="D150" i="1"/>
  <c r="CB150" i="1" s="1"/>
  <c r="CF149" i="1"/>
  <c r="CC149" i="1"/>
  <c r="BZ149" i="1"/>
  <c r="CB149" i="1" s="1"/>
  <c r="BV149" i="1"/>
  <c r="BU149" i="1"/>
  <c r="BT149" i="1"/>
  <c r="BS149" i="1"/>
  <c r="BW149" i="1" s="1"/>
  <c r="BO149" i="1"/>
  <c r="BN149" i="1"/>
  <c r="BM149" i="1"/>
  <c r="BL149" i="1"/>
  <c r="BK149" i="1"/>
  <c r="BJ149" i="1"/>
  <c r="BI149" i="1"/>
  <c r="BP149" i="1" s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BF149" i="1" s="1"/>
  <c r="AL149" i="1"/>
  <c r="AK149" i="1"/>
  <c r="AM149" i="1" s="1"/>
  <c r="AG149" i="1"/>
  <c r="AF149" i="1"/>
  <c r="AE149" i="1"/>
  <c r="AD149" i="1"/>
  <c r="AH149" i="1" s="1"/>
  <c r="Z149" i="1"/>
  <c r="Y149" i="1"/>
  <c r="X149" i="1"/>
  <c r="W149" i="1"/>
  <c r="V149" i="1"/>
  <c r="U149" i="1"/>
  <c r="AA149" i="1" s="1"/>
  <c r="Q149" i="1"/>
  <c r="P149" i="1"/>
  <c r="O149" i="1"/>
  <c r="N149" i="1"/>
  <c r="M149" i="1"/>
  <c r="R149" i="1" s="1"/>
  <c r="L149" i="1"/>
  <c r="I149" i="1"/>
  <c r="K149" i="1" s="1"/>
  <c r="H149" i="1"/>
  <c r="G149" i="1"/>
  <c r="F149" i="1"/>
  <c r="E149" i="1"/>
  <c r="CA149" i="1" s="1"/>
  <c r="D149" i="1"/>
  <c r="CH149" i="1" s="1"/>
  <c r="CH148" i="1"/>
  <c r="CF148" i="1"/>
  <c r="CG148" i="1" s="1"/>
  <c r="CD148" i="1"/>
  <c r="CC148" i="1"/>
  <c r="BZ148" i="1"/>
  <c r="CB148" i="1" s="1"/>
  <c r="BV148" i="1"/>
  <c r="BU148" i="1"/>
  <c r="BT148" i="1"/>
  <c r="BS148" i="1"/>
  <c r="BW148" i="1" s="1"/>
  <c r="BO148" i="1"/>
  <c r="BN148" i="1"/>
  <c r="BM148" i="1"/>
  <c r="BL148" i="1"/>
  <c r="BK148" i="1"/>
  <c r="BJ148" i="1"/>
  <c r="BP148" i="1" s="1"/>
  <c r="BI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BF148" i="1" s="1"/>
  <c r="AL148" i="1"/>
  <c r="AM148" i="1" s="1"/>
  <c r="AK148" i="1"/>
  <c r="AG148" i="1"/>
  <c r="AF148" i="1"/>
  <c r="AE148" i="1"/>
  <c r="AD148" i="1"/>
  <c r="AH148" i="1" s="1"/>
  <c r="Z148" i="1"/>
  <c r="Y148" i="1"/>
  <c r="X148" i="1"/>
  <c r="W148" i="1"/>
  <c r="V148" i="1"/>
  <c r="AA148" i="1" s="1"/>
  <c r="U148" i="1"/>
  <c r="Q148" i="1"/>
  <c r="P148" i="1"/>
  <c r="O148" i="1"/>
  <c r="N148" i="1"/>
  <c r="R148" i="1" s="1"/>
  <c r="M148" i="1"/>
  <c r="L148" i="1"/>
  <c r="H148" i="1"/>
  <c r="G148" i="1"/>
  <c r="F148" i="1"/>
  <c r="I148" i="1" s="1"/>
  <c r="E148" i="1"/>
  <c r="D148" i="1"/>
  <c r="CE148" i="1" s="1"/>
  <c r="CF147" i="1"/>
  <c r="CH147" i="1" s="1"/>
  <c r="CE147" i="1"/>
  <c r="CC147" i="1"/>
  <c r="CD147" i="1" s="1"/>
  <c r="CA147" i="1"/>
  <c r="BZ147" i="1"/>
  <c r="BV147" i="1"/>
  <c r="BU147" i="1"/>
  <c r="BT147" i="1"/>
  <c r="BS147" i="1"/>
  <c r="BW147" i="1" s="1"/>
  <c r="BO147" i="1"/>
  <c r="BN147" i="1"/>
  <c r="BM147" i="1"/>
  <c r="BL147" i="1"/>
  <c r="BK147" i="1"/>
  <c r="BJ147" i="1"/>
  <c r="BI147" i="1"/>
  <c r="BP147" i="1" s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BF147" i="1" s="1"/>
  <c r="AM147" i="1"/>
  <c r="AO147" i="1" s="1"/>
  <c r="AL147" i="1"/>
  <c r="AK147" i="1"/>
  <c r="AG147" i="1"/>
  <c r="AF147" i="1"/>
  <c r="AE147" i="1"/>
  <c r="AD147" i="1"/>
  <c r="AH147" i="1" s="1"/>
  <c r="Z147" i="1"/>
  <c r="Y147" i="1"/>
  <c r="X147" i="1"/>
  <c r="W147" i="1"/>
  <c r="AA147" i="1" s="1"/>
  <c r="V147" i="1"/>
  <c r="U147" i="1"/>
  <c r="Q147" i="1"/>
  <c r="P147" i="1"/>
  <c r="O147" i="1"/>
  <c r="N147" i="1"/>
  <c r="M147" i="1"/>
  <c r="L147" i="1"/>
  <c r="R147" i="1" s="1"/>
  <c r="H147" i="1"/>
  <c r="G147" i="1"/>
  <c r="I147" i="1" s="1"/>
  <c r="F147" i="1"/>
  <c r="E147" i="1"/>
  <c r="CG147" i="1" s="1"/>
  <c r="D147" i="1"/>
  <c r="CB147" i="1" s="1"/>
  <c r="CH146" i="1"/>
  <c r="CF146" i="1"/>
  <c r="CG146" i="1" s="1"/>
  <c r="CD146" i="1"/>
  <c r="CC146" i="1"/>
  <c r="CE146" i="1" s="1"/>
  <c r="BZ146" i="1"/>
  <c r="BZ171" i="1" s="1"/>
  <c r="BV146" i="1"/>
  <c r="BV171" i="1" s="1"/>
  <c r="BU146" i="1"/>
  <c r="BT146" i="1"/>
  <c r="BT171" i="1" s="1"/>
  <c r="BS146" i="1"/>
  <c r="BO146" i="1"/>
  <c r="BN146" i="1"/>
  <c r="BN171" i="1" s="1"/>
  <c r="BM146" i="1"/>
  <c r="BL146" i="1"/>
  <c r="BL171" i="1" s="1"/>
  <c r="BK146" i="1"/>
  <c r="BJ146" i="1"/>
  <c r="BJ171" i="1" s="1"/>
  <c r="BI146" i="1"/>
  <c r="BE146" i="1"/>
  <c r="BD146" i="1"/>
  <c r="BD171" i="1" s="1"/>
  <c r="BC146" i="1"/>
  <c r="BB146" i="1"/>
  <c r="BB171" i="1" s="1"/>
  <c r="BA146" i="1"/>
  <c r="AZ146" i="1"/>
  <c r="AZ171" i="1" s="1"/>
  <c r="AY146" i="1"/>
  <c r="AX146" i="1"/>
  <c r="AX171" i="1" s="1"/>
  <c r="AW146" i="1"/>
  <c r="AV146" i="1"/>
  <c r="AV171" i="1" s="1"/>
  <c r="AU146" i="1"/>
  <c r="AT146" i="1"/>
  <c r="AT171" i="1" s="1"/>
  <c r="AS146" i="1"/>
  <c r="AR146" i="1"/>
  <c r="AR171" i="1" s="1"/>
  <c r="AQ146" i="1"/>
  <c r="AP146" i="1"/>
  <c r="AP171" i="1" s="1"/>
  <c r="AL146" i="1"/>
  <c r="AL171" i="1" s="1"/>
  <c r="AK146" i="1"/>
  <c r="AM146" i="1" s="1"/>
  <c r="AG146" i="1"/>
  <c r="AF146" i="1"/>
  <c r="AF171" i="1" s="1"/>
  <c r="AE146" i="1"/>
  <c r="AD146" i="1"/>
  <c r="AD171" i="1" s="1"/>
  <c r="Z146" i="1"/>
  <c r="Z171" i="1" s="1"/>
  <c r="Y146" i="1"/>
  <c r="X146" i="1"/>
  <c r="X171" i="1" s="1"/>
  <c r="W146" i="1"/>
  <c r="V146" i="1"/>
  <c r="V171" i="1" s="1"/>
  <c r="U146" i="1"/>
  <c r="AA146" i="1" s="1"/>
  <c r="Q146" i="1"/>
  <c r="P146" i="1"/>
  <c r="P171" i="1" s="1"/>
  <c r="O146" i="1"/>
  <c r="N146" i="1"/>
  <c r="N171" i="1" s="1"/>
  <c r="M146" i="1"/>
  <c r="L146" i="1"/>
  <c r="L171" i="1" s="1"/>
  <c r="H146" i="1"/>
  <c r="H171" i="1" s="1"/>
  <c r="G146" i="1"/>
  <c r="F146" i="1"/>
  <c r="F171" i="1" s="1"/>
  <c r="E146" i="1"/>
  <c r="D146" i="1"/>
  <c r="D171" i="1" s="1"/>
  <c r="CF145" i="1"/>
  <c r="CF144" i="1"/>
  <c r="CH142" i="1"/>
  <c r="CF142" i="1"/>
  <c r="CG142" i="1" s="1"/>
  <c r="CD142" i="1"/>
  <c r="CC142" i="1"/>
  <c r="CE142" i="1" s="1"/>
  <c r="BZ142" i="1"/>
  <c r="CB142" i="1" s="1"/>
  <c r="BV142" i="1"/>
  <c r="BU142" i="1"/>
  <c r="BT142" i="1"/>
  <c r="BS142" i="1"/>
  <c r="BW142" i="1" s="1"/>
  <c r="BO142" i="1"/>
  <c r="BN142" i="1"/>
  <c r="BM142" i="1"/>
  <c r="BL142" i="1"/>
  <c r="BK142" i="1"/>
  <c r="BJ142" i="1"/>
  <c r="BP142" i="1" s="1"/>
  <c r="BI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BF142" i="1" s="1"/>
  <c r="AL142" i="1"/>
  <c r="AK142" i="1"/>
  <c r="AM142" i="1" s="1"/>
  <c r="AG142" i="1"/>
  <c r="AF142" i="1"/>
  <c r="AE142" i="1"/>
  <c r="AD142" i="1"/>
  <c r="AH142" i="1" s="1"/>
  <c r="Z142" i="1"/>
  <c r="Y142" i="1"/>
  <c r="X142" i="1"/>
  <c r="W142" i="1"/>
  <c r="V142" i="1"/>
  <c r="U142" i="1"/>
  <c r="AA142" i="1" s="1"/>
  <c r="Q142" i="1"/>
  <c r="P142" i="1"/>
  <c r="O142" i="1"/>
  <c r="N142" i="1"/>
  <c r="R142" i="1" s="1"/>
  <c r="M142" i="1"/>
  <c r="L142" i="1"/>
  <c r="H142" i="1"/>
  <c r="G142" i="1"/>
  <c r="F142" i="1"/>
  <c r="I142" i="1" s="1"/>
  <c r="E142" i="1"/>
  <c r="D142" i="1"/>
  <c r="CF141" i="1"/>
  <c r="CE141" i="1"/>
  <c r="CC141" i="1"/>
  <c r="CD141" i="1" s="1"/>
  <c r="CA141" i="1"/>
  <c r="BZ141" i="1"/>
  <c r="CB141" i="1" s="1"/>
  <c r="BV141" i="1"/>
  <c r="BU141" i="1"/>
  <c r="BT141" i="1"/>
  <c r="BS141" i="1"/>
  <c r="BW141" i="1" s="1"/>
  <c r="BO141" i="1"/>
  <c r="BN141" i="1"/>
  <c r="BM141" i="1"/>
  <c r="BL141" i="1"/>
  <c r="BK141" i="1"/>
  <c r="BJ141" i="1"/>
  <c r="BI141" i="1"/>
  <c r="BP141" i="1" s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BF141" i="1" s="1"/>
  <c r="AM141" i="1"/>
  <c r="AO141" i="1" s="1"/>
  <c r="AL141" i="1"/>
  <c r="AK141" i="1"/>
  <c r="AG141" i="1"/>
  <c r="AF141" i="1"/>
  <c r="AE141" i="1"/>
  <c r="AD141" i="1"/>
  <c r="AH141" i="1" s="1"/>
  <c r="Z141" i="1"/>
  <c r="Y141" i="1"/>
  <c r="X141" i="1"/>
  <c r="W141" i="1"/>
  <c r="AA141" i="1" s="1"/>
  <c r="V141" i="1"/>
  <c r="U141" i="1"/>
  <c r="Q141" i="1"/>
  <c r="P141" i="1"/>
  <c r="O141" i="1"/>
  <c r="N141" i="1"/>
  <c r="M141" i="1"/>
  <c r="R141" i="1" s="1"/>
  <c r="L141" i="1"/>
  <c r="H141" i="1"/>
  <c r="G141" i="1"/>
  <c r="I141" i="1" s="1"/>
  <c r="F141" i="1"/>
  <c r="E141" i="1"/>
  <c r="CG141" i="1" s="1"/>
  <c r="D141" i="1"/>
  <c r="CH141" i="1" s="1"/>
  <c r="CF140" i="1"/>
  <c r="CC140" i="1"/>
  <c r="BZ140" i="1"/>
  <c r="CA140" i="1" s="1"/>
  <c r="BV140" i="1"/>
  <c r="BU140" i="1"/>
  <c r="BT140" i="1"/>
  <c r="BS140" i="1"/>
  <c r="BW140" i="1" s="1"/>
  <c r="BO140" i="1"/>
  <c r="BN140" i="1"/>
  <c r="BM140" i="1"/>
  <c r="BL140" i="1"/>
  <c r="BP140" i="1" s="1"/>
  <c r="BK140" i="1"/>
  <c r="BJ140" i="1"/>
  <c r="BI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BF140" i="1" s="1"/>
  <c r="AL140" i="1"/>
  <c r="AM140" i="1" s="1"/>
  <c r="AK140" i="1"/>
  <c r="AG140" i="1"/>
  <c r="AF140" i="1"/>
  <c r="AE140" i="1"/>
  <c r="AD140" i="1"/>
  <c r="AH140" i="1" s="1"/>
  <c r="Z140" i="1"/>
  <c r="Y140" i="1"/>
  <c r="X140" i="1"/>
  <c r="W140" i="1"/>
  <c r="V140" i="1"/>
  <c r="AA140" i="1" s="1"/>
  <c r="U140" i="1"/>
  <c r="Q140" i="1"/>
  <c r="P140" i="1"/>
  <c r="O140" i="1"/>
  <c r="N140" i="1"/>
  <c r="M140" i="1"/>
  <c r="L140" i="1"/>
  <c r="R140" i="1" s="1"/>
  <c r="H140" i="1"/>
  <c r="G140" i="1"/>
  <c r="F140" i="1"/>
  <c r="I140" i="1" s="1"/>
  <c r="E140" i="1"/>
  <c r="CD140" i="1" s="1"/>
  <c r="D140" i="1"/>
  <c r="CE140" i="1" s="1"/>
  <c r="CF139" i="1"/>
  <c r="CH139" i="1" s="1"/>
  <c r="CC139" i="1"/>
  <c r="BZ139" i="1"/>
  <c r="BV139" i="1"/>
  <c r="BU139" i="1"/>
  <c r="BU143" i="1" s="1"/>
  <c r="BT139" i="1"/>
  <c r="BS139" i="1"/>
  <c r="BW139" i="1" s="1"/>
  <c r="BO139" i="1"/>
  <c r="BN139" i="1"/>
  <c r="BM139" i="1"/>
  <c r="BM143" i="1" s="1"/>
  <c r="BL139" i="1"/>
  <c r="BK139" i="1"/>
  <c r="BJ139" i="1"/>
  <c r="BI139" i="1"/>
  <c r="BP139" i="1" s="1"/>
  <c r="BE139" i="1"/>
  <c r="BE143" i="1" s="1"/>
  <c r="BD139" i="1"/>
  <c r="BC139" i="1"/>
  <c r="BB139" i="1"/>
  <c r="BA139" i="1"/>
  <c r="BA143" i="1" s="1"/>
  <c r="AZ139" i="1"/>
  <c r="AY139" i="1"/>
  <c r="AX139" i="1"/>
  <c r="AW139" i="1"/>
  <c r="AW143" i="1" s="1"/>
  <c r="AV139" i="1"/>
  <c r="AU139" i="1"/>
  <c r="AT139" i="1"/>
  <c r="AS139" i="1"/>
  <c r="AS143" i="1" s="1"/>
  <c r="AR139" i="1"/>
  <c r="AQ139" i="1"/>
  <c r="AP139" i="1"/>
  <c r="BF139" i="1" s="1"/>
  <c r="AL139" i="1"/>
  <c r="AK139" i="1"/>
  <c r="AM139" i="1" s="1"/>
  <c r="AG139" i="1"/>
  <c r="AG143" i="1" s="1"/>
  <c r="AF139" i="1"/>
  <c r="AE139" i="1"/>
  <c r="AD139" i="1"/>
  <c r="AH139" i="1" s="1"/>
  <c r="Z139" i="1"/>
  <c r="Y139" i="1"/>
  <c r="Y143" i="1" s="1"/>
  <c r="X139" i="1"/>
  <c r="W139" i="1"/>
  <c r="V139" i="1"/>
  <c r="U139" i="1"/>
  <c r="AA139" i="1" s="1"/>
  <c r="Q139" i="1"/>
  <c r="Q143" i="1" s="1"/>
  <c r="P139" i="1"/>
  <c r="O139" i="1"/>
  <c r="N139" i="1"/>
  <c r="M139" i="1"/>
  <c r="M143" i="1" s="1"/>
  <c r="L139" i="1"/>
  <c r="R139" i="1" s="1"/>
  <c r="I139" i="1"/>
  <c r="K139" i="1" s="1"/>
  <c r="H139" i="1"/>
  <c r="G139" i="1"/>
  <c r="F139" i="1"/>
  <c r="E139" i="1"/>
  <c r="CA139" i="1" s="1"/>
  <c r="D139" i="1"/>
  <c r="CB139" i="1" s="1"/>
  <c r="CF138" i="1"/>
  <c r="CF143" i="1" s="1"/>
  <c r="CC138" i="1"/>
  <c r="BZ138" i="1"/>
  <c r="CA138" i="1" s="1"/>
  <c r="BV138" i="1"/>
  <c r="BV143" i="1" s="1"/>
  <c r="BU138" i="1"/>
  <c r="BT138" i="1"/>
  <c r="BT143" i="1" s="1"/>
  <c r="BS138" i="1"/>
  <c r="BW138" i="1" s="1"/>
  <c r="BO138" i="1"/>
  <c r="BO143" i="1" s="1"/>
  <c r="BN138" i="1"/>
  <c r="BN143" i="1" s="1"/>
  <c r="BM138" i="1"/>
  <c r="BL138" i="1"/>
  <c r="BL143" i="1" s="1"/>
  <c r="BK138" i="1"/>
  <c r="BK143" i="1" s="1"/>
  <c r="BJ138" i="1"/>
  <c r="BJ143" i="1" s="1"/>
  <c r="BI138" i="1"/>
  <c r="BE138" i="1"/>
  <c r="BD138" i="1"/>
  <c r="BD143" i="1" s="1"/>
  <c r="BC138" i="1"/>
  <c r="BC143" i="1" s="1"/>
  <c r="BB138" i="1"/>
  <c r="BB143" i="1" s="1"/>
  <c r="BA138" i="1"/>
  <c r="AZ138" i="1"/>
  <c r="AZ143" i="1" s="1"/>
  <c r="AY138" i="1"/>
  <c r="AY143" i="1" s="1"/>
  <c r="AX138" i="1"/>
  <c r="AX143" i="1" s="1"/>
  <c r="AW138" i="1"/>
  <c r="AV138" i="1"/>
  <c r="AV143" i="1" s="1"/>
  <c r="AU138" i="1"/>
  <c r="AU143" i="1" s="1"/>
  <c r="AT138" i="1"/>
  <c r="AT143" i="1" s="1"/>
  <c r="AS138" i="1"/>
  <c r="AR138" i="1"/>
  <c r="AR143" i="1" s="1"/>
  <c r="AQ138" i="1"/>
  <c r="AQ143" i="1" s="1"/>
  <c r="AP138" i="1"/>
  <c r="BF138" i="1" s="1"/>
  <c r="AL138" i="1"/>
  <c r="AM138" i="1" s="1"/>
  <c r="AK138" i="1"/>
  <c r="AG138" i="1"/>
  <c r="AF138" i="1"/>
  <c r="AF143" i="1" s="1"/>
  <c r="AE138" i="1"/>
  <c r="AE143" i="1" s="1"/>
  <c r="AD138" i="1"/>
  <c r="AH138" i="1" s="1"/>
  <c r="Z138" i="1"/>
  <c r="Z143" i="1" s="1"/>
  <c r="Y138" i="1"/>
  <c r="X138" i="1"/>
  <c r="X143" i="1" s="1"/>
  <c r="W138" i="1"/>
  <c r="W143" i="1" s="1"/>
  <c r="V138" i="1"/>
  <c r="AA138" i="1" s="1"/>
  <c r="U138" i="1"/>
  <c r="Q138" i="1"/>
  <c r="P138" i="1"/>
  <c r="P143" i="1" s="1"/>
  <c r="O138" i="1"/>
  <c r="O143" i="1" s="1"/>
  <c r="N138" i="1"/>
  <c r="N143" i="1" s="1"/>
  <c r="M138" i="1"/>
  <c r="L138" i="1"/>
  <c r="L143" i="1" s="1"/>
  <c r="R143" i="1" s="1"/>
  <c r="H138" i="1"/>
  <c r="H143" i="1" s="1"/>
  <c r="G138" i="1"/>
  <c r="G143" i="1" s="1"/>
  <c r="F138" i="1"/>
  <c r="F143" i="1" s="1"/>
  <c r="I143" i="1" s="1"/>
  <c r="E138" i="1"/>
  <c r="CD138" i="1" s="1"/>
  <c r="D138" i="1"/>
  <c r="D143" i="1" s="1"/>
  <c r="CF137" i="1"/>
  <c r="CF136" i="1"/>
  <c r="BS135" i="1"/>
  <c r="BO135" i="1"/>
  <c r="BK135" i="1"/>
  <c r="BC135" i="1"/>
  <c r="AY135" i="1"/>
  <c r="AU135" i="1"/>
  <c r="AQ135" i="1"/>
  <c r="AE135" i="1"/>
  <c r="W135" i="1"/>
  <c r="O135" i="1"/>
  <c r="G135" i="1"/>
  <c r="CF134" i="1"/>
  <c r="CC134" i="1"/>
  <c r="CE134" i="1" s="1"/>
  <c r="BZ134" i="1"/>
  <c r="CA134" i="1" s="1"/>
  <c r="BV134" i="1"/>
  <c r="BU134" i="1"/>
  <c r="BT134" i="1"/>
  <c r="BS134" i="1"/>
  <c r="BW134" i="1" s="1"/>
  <c r="BO134" i="1"/>
  <c r="BN134" i="1"/>
  <c r="BM134" i="1"/>
  <c r="BL134" i="1"/>
  <c r="BP134" i="1" s="1"/>
  <c r="BK134" i="1"/>
  <c r="BJ134" i="1"/>
  <c r="BI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BF134" i="1" s="1"/>
  <c r="AL134" i="1"/>
  <c r="AK134" i="1"/>
  <c r="AM134" i="1" s="1"/>
  <c r="AG134" i="1"/>
  <c r="AF134" i="1"/>
  <c r="AE134" i="1"/>
  <c r="AD134" i="1"/>
  <c r="AH134" i="1" s="1"/>
  <c r="Z134" i="1"/>
  <c r="Y134" i="1"/>
  <c r="X134" i="1"/>
  <c r="W134" i="1"/>
  <c r="V134" i="1"/>
  <c r="U134" i="1"/>
  <c r="AA134" i="1" s="1"/>
  <c r="Q134" i="1"/>
  <c r="P134" i="1"/>
  <c r="O134" i="1"/>
  <c r="N134" i="1"/>
  <c r="M134" i="1"/>
  <c r="L134" i="1"/>
  <c r="R134" i="1" s="1"/>
  <c r="H134" i="1"/>
  <c r="G134" i="1"/>
  <c r="F134" i="1"/>
  <c r="I134" i="1" s="1"/>
  <c r="E134" i="1"/>
  <c r="CD134" i="1" s="1"/>
  <c r="D134" i="1"/>
  <c r="CB134" i="1" s="1"/>
  <c r="CF133" i="1"/>
  <c r="CC133" i="1"/>
  <c r="BZ133" i="1"/>
  <c r="CB133" i="1" s="1"/>
  <c r="BV133" i="1"/>
  <c r="BU133" i="1"/>
  <c r="BT133" i="1"/>
  <c r="BS133" i="1"/>
  <c r="BW133" i="1" s="1"/>
  <c r="BO133" i="1"/>
  <c r="BN133" i="1"/>
  <c r="BM133" i="1"/>
  <c r="BL133" i="1"/>
  <c r="BK133" i="1"/>
  <c r="BJ133" i="1"/>
  <c r="BI133" i="1"/>
  <c r="BP133" i="1" s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BF133" i="1" s="1"/>
  <c r="AL133" i="1"/>
  <c r="AK133" i="1"/>
  <c r="AM133" i="1" s="1"/>
  <c r="AG133" i="1"/>
  <c r="AF133" i="1"/>
  <c r="AE133" i="1"/>
  <c r="AD133" i="1"/>
  <c r="AH133" i="1" s="1"/>
  <c r="Z133" i="1"/>
  <c r="Y133" i="1"/>
  <c r="X133" i="1"/>
  <c r="W133" i="1"/>
  <c r="V133" i="1"/>
  <c r="U133" i="1"/>
  <c r="AA133" i="1" s="1"/>
  <c r="Q133" i="1"/>
  <c r="P133" i="1"/>
  <c r="O133" i="1"/>
  <c r="N133" i="1"/>
  <c r="M133" i="1"/>
  <c r="R133" i="1" s="1"/>
  <c r="L133" i="1"/>
  <c r="I133" i="1"/>
  <c r="K133" i="1" s="1"/>
  <c r="H133" i="1"/>
  <c r="G133" i="1"/>
  <c r="F133" i="1"/>
  <c r="E133" i="1"/>
  <c r="CA133" i="1" s="1"/>
  <c r="D133" i="1"/>
  <c r="CH133" i="1" s="1"/>
  <c r="CF132" i="1"/>
  <c r="CH132" i="1" s="1"/>
  <c r="CC132" i="1"/>
  <c r="CE132" i="1" s="1"/>
  <c r="BZ132" i="1"/>
  <c r="BZ135" i="1" s="1"/>
  <c r="BV132" i="1"/>
  <c r="BV135" i="1" s="1"/>
  <c r="BU132" i="1"/>
  <c r="BU135" i="1" s="1"/>
  <c r="BT132" i="1"/>
  <c r="BT135" i="1" s="1"/>
  <c r="BS132" i="1"/>
  <c r="BW132" i="1" s="1"/>
  <c r="BO132" i="1"/>
  <c r="BN132" i="1"/>
  <c r="BN135" i="1" s="1"/>
  <c r="BM132" i="1"/>
  <c r="BM135" i="1" s="1"/>
  <c r="BL132" i="1"/>
  <c r="BL135" i="1" s="1"/>
  <c r="BK132" i="1"/>
  <c r="BJ132" i="1"/>
  <c r="BJ135" i="1" s="1"/>
  <c r="BI132" i="1"/>
  <c r="BI135" i="1" s="1"/>
  <c r="BE132" i="1"/>
  <c r="BE135" i="1" s="1"/>
  <c r="BD132" i="1"/>
  <c r="BD135" i="1" s="1"/>
  <c r="BC132" i="1"/>
  <c r="BB132" i="1"/>
  <c r="BB135" i="1" s="1"/>
  <c r="BA132" i="1"/>
  <c r="BA135" i="1" s="1"/>
  <c r="AZ132" i="1"/>
  <c r="AZ135" i="1" s="1"/>
  <c r="AY132" i="1"/>
  <c r="AX132" i="1"/>
  <c r="AX135" i="1" s="1"/>
  <c r="AW132" i="1"/>
  <c r="AW135" i="1" s="1"/>
  <c r="AV132" i="1"/>
  <c r="AV135" i="1" s="1"/>
  <c r="AU132" i="1"/>
  <c r="AT132" i="1"/>
  <c r="AT135" i="1" s="1"/>
  <c r="AS132" i="1"/>
  <c r="AS135" i="1" s="1"/>
  <c r="AR132" i="1"/>
  <c r="AR135" i="1" s="1"/>
  <c r="AQ132" i="1"/>
  <c r="AP132" i="1"/>
  <c r="AP135" i="1" s="1"/>
  <c r="AL132" i="1"/>
  <c r="AL135" i="1" s="1"/>
  <c r="AK132" i="1"/>
  <c r="AM132" i="1" s="1"/>
  <c r="AG132" i="1"/>
  <c r="AG135" i="1" s="1"/>
  <c r="AF132" i="1"/>
  <c r="AF135" i="1" s="1"/>
  <c r="AE132" i="1"/>
  <c r="AD132" i="1"/>
  <c r="AD135" i="1" s="1"/>
  <c r="Z132" i="1"/>
  <c r="Z135" i="1" s="1"/>
  <c r="Y132" i="1"/>
  <c r="Y135" i="1" s="1"/>
  <c r="X132" i="1"/>
  <c r="X135" i="1" s="1"/>
  <c r="W132" i="1"/>
  <c r="V132" i="1"/>
  <c r="V135" i="1" s="1"/>
  <c r="U132" i="1"/>
  <c r="AA132" i="1" s="1"/>
  <c r="Q132" i="1"/>
  <c r="Q135" i="1" s="1"/>
  <c r="P132" i="1"/>
  <c r="P135" i="1" s="1"/>
  <c r="O132" i="1"/>
  <c r="N132" i="1"/>
  <c r="N135" i="1" s="1"/>
  <c r="M132" i="1"/>
  <c r="M135" i="1" s="1"/>
  <c r="L132" i="1"/>
  <c r="R132" i="1" s="1"/>
  <c r="H132" i="1"/>
  <c r="H135" i="1" s="1"/>
  <c r="G132" i="1"/>
  <c r="F132" i="1"/>
  <c r="F135" i="1" s="1"/>
  <c r="I135" i="1" s="1"/>
  <c r="E132" i="1"/>
  <c r="E135" i="1" s="1"/>
  <c r="D132" i="1"/>
  <c r="D135" i="1" s="1"/>
  <c r="CF131" i="1"/>
  <c r="CF130" i="1"/>
  <c r="CF128" i="1"/>
  <c r="CC128" i="1"/>
  <c r="CE128" i="1" s="1"/>
  <c r="BZ128" i="1"/>
  <c r="CA128" i="1" s="1"/>
  <c r="BV128" i="1"/>
  <c r="BU128" i="1"/>
  <c r="BT128" i="1"/>
  <c r="BS128" i="1"/>
  <c r="BW128" i="1" s="1"/>
  <c r="BO128" i="1"/>
  <c r="BN128" i="1"/>
  <c r="BM128" i="1"/>
  <c r="BL128" i="1"/>
  <c r="BP128" i="1" s="1"/>
  <c r="BK128" i="1"/>
  <c r="BJ128" i="1"/>
  <c r="BI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BF128" i="1" s="1"/>
  <c r="AL128" i="1"/>
  <c r="AK128" i="1"/>
  <c r="AM128" i="1" s="1"/>
  <c r="AG128" i="1"/>
  <c r="AF128" i="1"/>
  <c r="AE128" i="1"/>
  <c r="AD128" i="1"/>
  <c r="AH128" i="1" s="1"/>
  <c r="Z128" i="1"/>
  <c r="Y128" i="1"/>
  <c r="X128" i="1"/>
  <c r="W128" i="1"/>
  <c r="V128" i="1"/>
  <c r="U128" i="1"/>
  <c r="AA128" i="1" s="1"/>
  <c r="Q128" i="1"/>
  <c r="P128" i="1"/>
  <c r="O128" i="1"/>
  <c r="N128" i="1"/>
  <c r="M128" i="1"/>
  <c r="L128" i="1"/>
  <c r="R128" i="1" s="1"/>
  <c r="H128" i="1"/>
  <c r="G128" i="1"/>
  <c r="F128" i="1"/>
  <c r="I128" i="1" s="1"/>
  <c r="E128" i="1"/>
  <c r="CD128" i="1" s="1"/>
  <c r="D128" i="1"/>
  <c r="CB128" i="1" s="1"/>
  <c r="CF127" i="1"/>
  <c r="CC127" i="1"/>
  <c r="BZ127" i="1"/>
  <c r="CB127" i="1" s="1"/>
  <c r="BV127" i="1"/>
  <c r="BU127" i="1"/>
  <c r="BT127" i="1"/>
  <c r="BS127" i="1"/>
  <c r="BW127" i="1" s="1"/>
  <c r="BO127" i="1"/>
  <c r="BN127" i="1"/>
  <c r="BM127" i="1"/>
  <c r="BL127" i="1"/>
  <c r="BK127" i="1"/>
  <c r="BJ127" i="1"/>
  <c r="BI127" i="1"/>
  <c r="BP127" i="1" s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BF127" i="1" s="1"/>
  <c r="AL127" i="1"/>
  <c r="AK127" i="1"/>
  <c r="AM127" i="1" s="1"/>
  <c r="AG127" i="1"/>
  <c r="AF127" i="1"/>
  <c r="AE127" i="1"/>
  <c r="AD127" i="1"/>
  <c r="AH127" i="1" s="1"/>
  <c r="Z127" i="1"/>
  <c r="Y127" i="1"/>
  <c r="X127" i="1"/>
  <c r="W127" i="1"/>
  <c r="V127" i="1"/>
  <c r="U127" i="1"/>
  <c r="AA127" i="1" s="1"/>
  <c r="Q127" i="1"/>
  <c r="P127" i="1"/>
  <c r="O127" i="1"/>
  <c r="N127" i="1"/>
  <c r="M127" i="1"/>
  <c r="R127" i="1" s="1"/>
  <c r="L127" i="1"/>
  <c r="I127" i="1"/>
  <c r="K127" i="1" s="1"/>
  <c r="H127" i="1"/>
  <c r="G127" i="1"/>
  <c r="F127" i="1"/>
  <c r="E127" i="1"/>
  <c r="CA127" i="1" s="1"/>
  <c r="D127" i="1"/>
  <c r="CH127" i="1" s="1"/>
  <c r="CH126" i="1"/>
  <c r="CF126" i="1"/>
  <c r="CG126" i="1" s="1"/>
  <c r="CD126" i="1"/>
  <c r="CC126" i="1"/>
  <c r="BZ126" i="1"/>
  <c r="CB126" i="1" s="1"/>
  <c r="BV126" i="1"/>
  <c r="BU126" i="1"/>
  <c r="BT126" i="1"/>
  <c r="BS126" i="1"/>
  <c r="BW126" i="1" s="1"/>
  <c r="BO126" i="1"/>
  <c r="BN126" i="1"/>
  <c r="BM126" i="1"/>
  <c r="BL126" i="1"/>
  <c r="BK126" i="1"/>
  <c r="BJ126" i="1"/>
  <c r="BP126" i="1" s="1"/>
  <c r="BI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BF126" i="1" s="1"/>
  <c r="AL126" i="1"/>
  <c r="AM126" i="1" s="1"/>
  <c r="AK126" i="1"/>
  <c r="AG126" i="1"/>
  <c r="AF126" i="1"/>
  <c r="AE126" i="1"/>
  <c r="AD126" i="1"/>
  <c r="AH126" i="1" s="1"/>
  <c r="Z126" i="1"/>
  <c r="Y126" i="1"/>
  <c r="X126" i="1"/>
  <c r="W126" i="1"/>
  <c r="V126" i="1"/>
  <c r="AA126" i="1" s="1"/>
  <c r="U126" i="1"/>
  <c r="Q126" i="1"/>
  <c r="P126" i="1"/>
  <c r="O126" i="1"/>
  <c r="N126" i="1"/>
  <c r="R126" i="1" s="1"/>
  <c r="M126" i="1"/>
  <c r="L126" i="1"/>
  <c r="H126" i="1"/>
  <c r="G126" i="1"/>
  <c r="F126" i="1"/>
  <c r="I126" i="1" s="1"/>
  <c r="E126" i="1"/>
  <c r="D126" i="1"/>
  <c r="CE126" i="1" s="1"/>
  <c r="CF125" i="1"/>
  <c r="CH125" i="1" s="1"/>
  <c r="CE125" i="1"/>
  <c r="CC125" i="1"/>
  <c r="CD125" i="1" s="1"/>
  <c r="CA125" i="1"/>
  <c r="BZ125" i="1"/>
  <c r="BV125" i="1"/>
  <c r="BU125" i="1"/>
  <c r="BT125" i="1"/>
  <c r="BS125" i="1"/>
  <c r="BW125" i="1" s="1"/>
  <c r="BO125" i="1"/>
  <c r="BN125" i="1"/>
  <c r="BM125" i="1"/>
  <c r="BL125" i="1"/>
  <c r="BK125" i="1"/>
  <c r="BJ125" i="1"/>
  <c r="BI125" i="1"/>
  <c r="BP125" i="1" s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BF125" i="1" s="1"/>
  <c r="AM125" i="1"/>
  <c r="AO125" i="1" s="1"/>
  <c r="AL125" i="1"/>
  <c r="AK125" i="1"/>
  <c r="AG125" i="1"/>
  <c r="AF125" i="1"/>
  <c r="AE125" i="1"/>
  <c r="AD125" i="1"/>
  <c r="AH125" i="1" s="1"/>
  <c r="Z125" i="1"/>
  <c r="Y125" i="1"/>
  <c r="X125" i="1"/>
  <c r="W125" i="1"/>
  <c r="AA125" i="1" s="1"/>
  <c r="V125" i="1"/>
  <c r="U125" i="1"/>
  <c r="Q125" i="1"/>
  <c r="P125" i="1"/>
  <c r="O125" i="1"/>
  <c r="N125" i="1"/>
  <c r="M125" i="1"/>
  <c r="L125" i="1"/>
  <c r="R125" i="1" s="1"/>
  <c r="H125" i="1"/>
  <c r="G125" i="1"/>
  <c r="I125" i="1" s="1"/>
  <c r="F125" i="1"/>
  <c r="E125" i="1"/>
  <c r="CG125" i="1" s="1"/>
  <c r="D125" i="1"/>
  <c r="CB125" i="1" s="1"/>
  <c r="CF124" i="1"/>
  <c r="CC124" i="1"/>
  <c r="CE124" i="1" s="1"/>
  <c r="BZ124" i="1"/>
  <c r="CA124" i="1" s="1"/>
  <c r="BV124" i="1"/>
  <c r="BU124" i="1"/>
  <c r="BT124" i="1"/>
  <c r="BS124" i="1"/>
  <c r="BW124" i="1" s="1"/>
  <c r="BO124" i="1"/>
  <c r="BN124" i="1"/>
  <c r="BM124" i="1"/>
  <c r="BL124" i="1"/>
  <c r="BP124" i="1" s="1"/>
  <c r="BK124" i="1"/>
  <c r="BJ124" i="1"/>
  <c r="BI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BF124" i="1" s="1"/>
  <c r="AL124" i="1"/>
  <c r="AK124" i="1"/>
  <c r="AM124" i="1" s="1"/>
  <c r="AG124" i="1"/>
  <c r="AF124" i="1"/>
  <c r="AE124" i="1"/>
  <c r="AD124" i="1"/>
  <c r="AH124" i="1" s="1"/>
  <c r="Z124" i="1"/>
  <c r="Y124" i="1"/>
  <c r="X124" i="1"/>
  <c r="W124" i="1"/>
  <c r="V124" i="1"/>
  <c r="U124" i="1"/>
  <c r="AA124" i="1" s="1"/>
  <c r="Q124" i="1"/>
  <c r="P124" i="1"/>
  <c r="O124" i="1"/>
  <c r="N124" i="1"/>
  <c r="M124" i="1"/>
  <c r="L124" i="1"/>
  <c r="R124" i="1" s="1"/>
  <c r="H124" i="1"/>
  <c r="G124" i="1"/>
  <c r="F124" i="1"/>
  <c r="I124" i="1" s="1"/>
  <c r="E124" i="1"/>
  <c r="CD124" i="1" s="1"/>
  <c r="D124" i="1"/>
  <c r="CB124" i="1" s="1"/>
  <c r="CF123" i="1"/>
  <c r="CC123" i="1"/>
  <c r="BZ123" i="1"/>
  <c r="CB123" i="1" s="1"/>
  <c r="BV123" i="1"/>
  <c r="BU123" i="1"/>
  <c r="BT123" i="1"/>
  <c r="BS123" i="1"/>
  <c r="BW123" i="1" s="1"/>
  <c r="BO123" i="1"/>
  <c r="BN123" i="1"/>
  <c r="BM123" i="1"/>
  <c r="BL123" i="1"/>
  <c r="BK123" i="1"/>
  <c r="BJ123" i="1"/>
  <c r="BI123" i="1"/>
  <c r="BP123" i="1" s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BF123" i="1" s="1"/>
  <c r="AL123" i="1"/>
  <c r="AK123" i="1"/>
  <c r="AM123" i="1" s="1"/>
  <c r="AG123" i="1"/>
  <c r="AF123" i="1"/>
  <c r="AE123" i="1"/>
  <c r="AD123" i="1"/>
  <c r="AH123" i="1" s="1"/>
  <c r="Z123" i="1"/>
  <c r="Y123" i="1"/>
  <c r="X123" i="1"/>
  <c r="W123" i="1"/>
  <c r="V123" i="1"/>
  <c r="U123" i="1"/>
  <c r="AA123" i="1" s="1"/>
  <c r="Q123" i="1"/>
  <c r="P123" i="1"/>
  <c r="O123" i="1"/>
  <c r="N123" i="1"/>
  <c r="M123" i="1"/>
  <c r="R123" i="1" s="1"/>
  <c r="L123" i="1"/>
  <c r="I123" i="1"/>
  <c r="K123" i="1" s="1"/>
  <c r="H123" i="1"/>
  <c r="G123" i="1"/>
  <c r="F123" i="1"/>
  <c r="E123" i="1"/>
  <c r="CA123" i="1" s="1"/>
  <c r="D123" i="1"/>
  <c r="CH123" i="1" s="1"/>
  <c r="CH122" i="1"/>
  <c r="CF122" i="1"/>
  <c r="CG122" i="1" s="1"/>
  <c r="CD122" i="1"/>
  <c r="CC122" i="1"/>
  <c r="BZ122" i="1"/>
  <c r="CB122" i="1" s="1"/>
  <c r="BV122" i="1"/>
  <c r="BU122" i="1"/>
  <c r="BT122" i="1"/>
  <c r="BS122" i="1"/>
  <c r="BW122" i="1" s="1"/>
  <c r="BO122" i="1"/>
  <c r="BN122" i="1"/>
  <c r="BM122" i="1"/>
  <c r="BL122" i="1"/>
  <c r="BK122" i="1"/>
  <c r="BJ122" i="1"/>
  <c r="BP122" i="1" s="1"/>
  <c r="BI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BF122" i="1" s="1"/>
  <c r="AL122" i="1"/>
  <c r="AM122" i="1" s="1"/>
  <c r="AK122" i="1"/>
  <c r="AG122" i="1"/>
  <c r="AF122" i="1"/>
  <c r="AE122" i="1"/>
  <c r="AD122" i="1"/>
  <c r="AH122" i="1" s="1"/>
  <c r="Z122" i="1"/>
  <c r="Y122" i="1"/>
  <c r="X122" i="1"/>
  <c r="W122" i="1"/>
  <c r="V122" i="1"/>
  <c r="AA122" i="1" s="1"/>
  <c r="U122" i="1"/>
  <c r="Q122" i="1"/>
  <c r="P122" i="1"/>
  <c r="O122" i="1"/>
  <c r="N122" i="1"/>
  <c r="R122" i="1" s="1"/>
  <c r="M122" i="1"/>
  <c r="L122" i="1"/>
  <c r="H122" i="1"/>
  <c r="G122" i="1"/>
  <c r="F122" i="1"/>
  <c r="I122" i="1" s="1"/>
  <c r="E122" i="1"/>
  <c r="D122" i="1"/>
  <c r="CE122" i="1" s="1"/>
  <c r="CF121" i="1"/>
  <c r="CH121" i="1" s="1"/>
  <c r="CE121" i="1"/>
  <c r="CC121" i="1"/>
  <c r="CD121" i="1" s="1"/>
  <c r="CA121" i="1"/>
  <c r="BZ121" i="1"/>
  <c r="BV121" i="1"/>
  <c r="BU121" i="1"/>
  <c r="BT121" i="1"/>
  <c r="BS121" i="1"/>
  <c r="BW121" i="1" s="1"/>
  <c r="BO121" i="1"/>
  <c r="BN121" i="1"/>
  <c r="BM121" i="1"/>
  <c r="BL121" i="1"/>
  <c r="BK121" i="1"/>
  <c r="BJ121" i="1"/>
  <c r="BI121" i="1"/>
  <c r="BP121" i="1" s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BF121" i="1" s="1"/>
  <c r="AM121" i="1"/>
  <c r="AO121" i="1" s="1"/>
  <c r="AL121" i="1"/>
  <c r="AK121" i="1"/>
  <c r="AG121" i="1"/>
  <c r="AF121" i="1"/>
  <c r="AE121" i="1"/>
  <c r="AD121" i="1"/>
  <c r="AH121" i="1" s="1"/>
  <c r="Z121" i="1"/>
  <c r="Y121" i="1"/>
  <c r="X121" i="1"/>
  <c r="W121" i="1"/>
  <c r="AA121" i="1" s="1"/>
  <c r="V121" i="1"/>
  <c r="U121" i="1"/>
  <c r="Q121" i="1"/>
  <c r="P121" i="1"/>
  <c r="O121" i="1"/>
  <c r="N121" i="1"/>
  <c r="M121" i="1"/>
  <c r="L121" i="1"/>
  <c r="R121" i="1" s="1"/>
  <c r="H121" i="1"/>
  <c r="G121" i="1"/>
  <c r="I121" i="1" s="1"/>
  <c r="F121" i="1"/>
  <c r="E121" i="1"/>
  <c r="CG121" i="1" s="1"/>
  <c r="D121" i="1"/>
  <c r="CB121" i="1" s="1"/>
  <c r="CF120" i="1"/>
  <c r="CD120" i="1"/>
  <c r="CC120" i="1"/>
  <c r="CE120" i="1" s="1"/>
  <c r="BZ120" i="1"/>
  <c r="CA120" i="1" s="1"/>
  <c r="BV120" i="1"/>
  <c r="BU120" i="1"/>
  <c r="BT120" i="1"/>
  <c r="BS120" i="1"/>
  <c r="BW120" i="1" s="1"/>
  <c r="BO120" i="1"/>
  <c r="BN120" i="1"/>
  <c r="BM120" i="1"/>
  <c r="BL120" i="1"/>
  <c r="BP120" i="1" s="1"/>
  <c r="BK120" i="1"/>
  <c r="BJ120" i="1"/>
  <c r="BI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BF120" i="1" s="1"/>
  <c r="AL120" i="1"/>
  <c r="AK120" i="1"/>
  <c r="AM120" i="1" s="1"/>
  <c r="AG120" i="1"/>
  <c r="AF120" i="1"/>
  <c r="AE120" i="1"/>
  <c r="AD120" i="1"/>
  <c r="AH120" i="1" s="1"/>
  <c r="Z120" i="1"/>
  <c r="Y120" i="1"/>
  <c r="X120" i="1"/>
  <c r="W120" i="1"/>
  <c r="V120" i="1"/>
  <c r="U120" i="1"/>
  <c r="AA120" i="1" s="1"/>
  <c r="Q120" i="1"/>
  <c r="P120" i="1"/>
  <c r="O120" i="1"/>
  <c r="N120" i="1"/>
  <c r="M120" i="1"/>
  <c r="L120" i="1"/>
  <c r="R120" i="1" s="1"/>
  <c r="H120" i="1"/>
  <c r="G120" i="1"/>
  <c r="F120" i="1"/>
  <c r="I120" i="1" s="1"/>
  <c r="E120" i="1"/>
  <c r="D120" i="1"/>
  <c r="CB120" i="1" s="1"/>
  <c r="CF119" i="1"/>
  <c r="CC119" i="1"/>
  <c r="BZ119" i="1"/>
  <c r="CB119" i="1" s="1"/>
  <c r="BV119" i="1"/>
  <c r="BU119" i="1"/>
  <c r="BT119" i="1"/>
  <c r="BS119" i="1"/>
  <c r="BW119" i="1" s="1"/>
  <c r="BO119" i="1"/>
  <c r="BN119" i="1"/>
  <c r="BM119" i="1"/>
  <c r="BL119" i="1"/>
  <c r="BK119" i="1"/>
  <c r="BJ119" i="1"/>
  <c r="BI119" i="1"/>
  <c r="BP119" i="1" s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BF119" i="1" s="1"/>
  <c r="AL119" i="1"/>
  <c r="AK119" i="1"/>
  <c r="AM119" i="1" s="1"/>
  <c r="AG119" i="1"/>
  <c r="AF119" i="1"/>
  <c r="AE119" i="1"/>
  <c r="AD119" i="1"/>
  <c r="AH119" i="1" s="1"/>
  <c r="Z119" i="1"/>
  <c r="Y119" i="1"/>
  <c r="X119" i="1"/>
  <c r="W119" i="1"/>
  <c r="V119" i="1"/>
  <c r="U119" i="1"/>
  <c r="AA119" i="1" s="1"/>
  <c r="Q119" i="1"/>
  <c r="P119" i="1"/>
  <c r="O119" i="1"/>
  <c r="N119" i="1"/>
  <c r="M119" i="1"/>
  <c r="R119" i="1" s="1"/>
  <c r="L119" i="1"/>
  <c r="I119" i="1"/>
  <c r="K119" i="1" s="1"/>
  <c r="H119" i="1"/>
  <c r="G119" i="1"/>
  <c r="F119" i="1"/>
  <c r="E119" i="1"/>
  <c r="CA119" i="1" s="1"/>
  <c r="D119" i="1"/>
  <c r="CH119" i="1" s="1"/>
  <c r="CH118" i="1"/>
  <c r="CF118" i="1"/>
  <c r="CG118" i="1" s="1"/>
  <c r="CD118" i="1"/>
  <c r="CC118" i="1"/>
  <c r="BZ118" i="1"/>
  <c r="CB118" i="1" s="1"/>
  <c r="BV118" i="1"/>
  <c r="BU118" i="1"/>
  <c r="BT118" i="1"/>
  <c r="BS118" i="1"/>
  <c r="BW118" i="1" s="1"/>
  <c r="BO118" i="1"/>
  <c r="BN118" i="1"/>
  <c r="BM118" i="1"/>
  <c r="BL118" i="1"/>
  <c r="BK118" i="1"/>
  <c r="BJ118" i="1"/>
  <c r="BP118" i="1" s="1"/>
  <c r="BI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BF118" i="1" s="1"/>
  <c r="AL118" i="1"/>
  <c r="AM118" i="1" s="1"/>
  <c r="AK118" i="1"/>
  <c r="AG118" i="1"/>
  <c r="AF118" i="1"/>
  <c r="AE118" i="1"/>
  <c r="AD118" i="1"/>
  <c r="AH118" i="1" s="1"/>
  <c r="Z118" i="1"/>
  <c r="Y118" i="1"/>
  <c r="X118" i="1"/>
  <c r="W118" i="1"/>
  <c r="V118" i="1"/>
  <c r="AA118" i="1" s="1"/>
  <c r="U118" i="1"/>
  <c r="Q118" i="1"/>
  <c r="P118" i="1"/>
  <c r="O118" i="1"/>
  <c r="N118" i="1"/>
  <c r="R118" i="1" s="1"/>
  <c r="M118" i="1"/>
  <c r="L118" i="1"/>
  <c r="H118" i="1"/>
  <c r="G118" i="1"/>
  <c r="F118" i="1"/>
  <c r="I118" i="1" s="1"/>
  <c r="E118" i="1"/>
  <c r="D118" i="1"/>
  <c r="CE118" i="1" s="1"/>
  <c r="CF117" i="1"/>
  <c r="CH117" i="1" s="1"/>
  <c r="CE117" i="1"/>
  <c r="CC117" i="1"/>
  <c r="CD117" i="1" s="1"/>
  <c r="CA117" i="1"/>
  <c r="BZ117" i="1"/>
  <c r="BV117" i="1"/>
  <c r="BU117" i="1"/>
  <c r="BT117" i="1"/>
  <c r="BS117" i="1"/>
  <c r="BW117" i="1" s="1"/>
  <c r="BO117" i="1"/>
  <c r="BN117" i="1"/>
  <c r="BM117" i="1"/>
  <c r="BL117" i="1"/>
  <c r="BK117" i="1"/>
  <c r="BJ117" i="1"/>
  <c r="BI117" i="1"/>
  <c r="BP117" i="1" s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BF117" i="1" s="1"/>
  <c r="AM117" i="1"/>
  <c r="AO117" i="1" s="1"/>
  <c r="AL117" i="1"/>
  <c r="AK117" i="1"/>
  <c r="AG117" i="1"/>
  <c r="AF117" i="1"/>
  <c r="AE117" i="1"/>
  <c r="AD117" i="1"/>
  <c r="AH117" i="1" s="1"/>
  <c r="Z117" i="1"/>
  <c r="Y117" i="1"/>
  <c r="X117" i="1"/>
  <c r="W117" i="1"/>
  <c r="AA117" i="1" s="1"/>
  <c r="V117" i="1"/>
  <c r="U117" i="1"/>
  <c r="Q117" i="1"/>
  <c r="P117" i="1"/>
  <c r="O117" i="1"/>
  <c r="N117" i="1"/>
  <c r="M117" i="1"/>
  <c r="L117" i="1"/>
  <c r="R117" i="1" s="1"/>
  <c r="H117" i="1"/>
  <c r="G117" i="1"/>
  <c r="I117" i="1" s="1"/>
  <c r="F117" i="1"/>
  <c r="E117" i="1"/>
  <c r="CG117" i="1" s="1"/>
  <c r="D117" i="1"/>
  <c r="CB117" i="1" s="1"/>
  <c r="CH116" i="1"/>
  <c r="CF116" i="1"/>
  <c r="CG116" i="1" s="1"/>
  <c r="CD116" i="1"/>
  <c r="CC116" i="1"/>
  <c r="CC129" i="1" s="1"/>
  <c r="BZ116" i="1"/>
  <c r="BZ129" i="1" s="1"/>
  <c r="BV116" i="1"/>
  <c r="BV129" i="1" s="1"/>
  <c r="BU116" i="1"/>
  <c r="BU129" i="1" s="1"/>
  <c r="BT116" i="1"/>
  <c r="BT129" i="1" s="1"/>
  <c r="BS116" i="1"/>
  <c r="BW116" i="1" s="1"/>
  <c r="BO116" i="1"/>
  <c r="BO129" i="1" s="1"/>
  <c r="BN116" i="1"/>
  <c r="BN129" i="1" s="1"/>
  <c r="BM116" i="1"/>
  <c r="BM129" i="1" s="1"/>
  <c r="BL116" i="1"/>
  <c r="BL129" i="1" s="1"/>
  <c r="BK116" i="1"/>
  <c r="BK129" i="1" s="1"/>
  <c r="BJ116" i="1"/>
  <c r="BJ129" i="1" s="1"/>
  <c r="BI116" i="1"/>
  <c r="BI129" i="1" s="1"/>
  <c r="BE116" i="1"/>
  <c r="BE129" i="1" s="1"/>
  <c r="BD116" i="1"/>
  <c r="BD129" i="1" s="1"/>
  <c r="BC116" i="1"/>
  <c r="BC129" i="1" s="1"/>
  <c r="BB116" i="1"/>
  <c r="BB129" i="1" s="1"/>
  <c r="BA116" i="1"/>
  <c r="BA129" i="1" s="1"/>
  <c r="AZ116" i="1"/>
  <c r="AZ129" i="1" s="1"/>
  <c r="AY116" i="1"/>
  <c r="AY129" i="1" s="1"/>
  <c r="AX116" i="1"/>
  <c r="AX129" i="1" s="1"/>
  <c r="AW116" i="1"/>
  <c r="AW129" i="1" s="1"/>
  <c r="AV116" i="1"/>
  <c r="AV129" i="1" s="1"/>
  <c r="AU116" i="1"/>
  <c r="AU129" i="1" s="1"/>
  <c r="AT116" i="1"/>
  <c r="AT129" i="1" s="1"/>
  <c r="AS116" i="1"/>
  <c r="AS129" i="1" s="1"/>
  <c r="AR116" i="1"/>
  <c r="AR129" i="1" s="1"/>
  <c r="AQ116" i="1"/>
  <c r="AQ129" i="1" s="1"/>
  <c r="AP116" i="1"/>
  <c r="AP129" i="1" s="1"/>
  <c r="AL116" i="1"/>
  <c r="AL129" i="1" s="1"/>
  <c r="AK116" i="1"/>
  <c r="AK129" i="1" s="1"/>
  <c r="AG116" i="1"/>
  <c r="AG129" i="1" s="1"/>
  <c r="AF116" i="1"/>
  <c r="AF129" i="1" s="1"/>
  <c r="AE116" i="1"/>
  <c r="AE129" i="1" s="1"/>
  <c r="AD116" i="1"/>
  <c r="AD129" i="1" s="1"/>
  <c r="Z116" i="1"/>
  <c r="Z129" i="1" s="1"/>
  <c r="Y116" i="1"/>
  <c r="Y129" i="1" s="1"/>
  <c r="X116" i="1"/>
  <c r="X129" i="1" s="1"/>
  <c r="W116" i="1"/>
  <c r="W129" i="1" s="1"/>
  <c r="V116" i="1"/>
  <c r="V129" i="1" s="1"/>
  <c r="U116" i="1"/>
  <c r="U129" i="1" s="1"/>
  <c r="Q116" i="1"/>
  <c r="Q129" i="1" s="1"/>
  <c r="P116" i="1"/>
  <c r="P129" i="1" s="1"/>
  <c r="O116" i="1"/>
  <c r="O129" i="1" s="1"/>
  <c r="N116" i="1"/>
  <c r="N129" i="1" s="1"/>
  <c r="M116" i="1"/>
  <c r="M129" i="1" s="1"/>
  <c r="L116" i="1"/>
  <c r="L129" i="1" s="1"/>
  <c r="H116" i="1"/>
  <c r="H129" i="1" s="1"/>
  <c r="G116" i="1"/>
  <c r="G129" i="1" s="1"/>
  <c r="F116" i="1"/>
  <c r="F129" i="1" s="1"/>
  <c r="I129" i="1" s="1"/>
  <c r="E116" i="1"/>
  <c r="E129" i="1" s="1"/>
  <c r="D116" i="1"/>
  <c r="D129" i="1" s="1"/>
  <c r="CF115" i="1"/>
  <c r="CF114" i="1"/>
  <c r="CH112" i="1"/>
  <c r="CF112" i="1"/>
  <c r="CG112" i="1" s="1"/>
  <c r="CD112" i="1"/>
  <c r="CC112" i="1"/>
  <c r="BZ112" i="1"/>
  <c r="CB112" i="1" s="1"/>
  <c r="BV112" i="1"/>
  <c r="BU112" i="1"/>
  <c r="BT112" i="1"/>
  <c r="BS112" i="1"/>
  <c r="BW112" i="1" s="1"/>
  <c r="BO112" i="1"/>
  <c r="BN112" i="1"/>
  <c r="BM112" i="1"/>
  <c r="BL112" i="1"/>
  <c r="BK112" i="1"/>
  <c r="BJ112" i="1"/>
  <c r="BP112" i="1" s="1"/>
  <c r="BI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BF112" i="1" s="1"/>
  <c r="AL112" i="1"/>
  <c r="AK112" i="1"/>
  <c r="AM112" i="1" s="1"/>
  <c r="AG112" i="1"/>
  <c r="AF112" i="1"/>
  <c r="AE112" i="1"/>
  <c r="AD112" i="1"/>
  <c r="AH112" i="1" s="1"/>
  <c r="Z112" i="1"/>
  <c r="Y112" i="1"/>
  <c r="X112" i="1"/>
  <c r="W112" i="1"/>
  <c r="V112" i="1"/>
  <c r="U112" i="1"/>
  <c r="AA112" i="1" s="1"/>
  <c r="Q112" i="1"/>
  <c r="P112" i="1"/>
  <c r="O112" i="1"/>
  <c r="N112" i="1"/>
  <c r="R112" i="1" s="1"/>
  <c r="M112" i="1"/>
  <c r="L112" i="1"/>
  <c r="H112" i="1"/>
  <c r="G112" i="1"/>
  <c r="F112" i="1"/>
  <c r="I112" i="1" s="1"/>
  <c r="E112" i="1"/>
  <c r="D112" i="1"/>
  <c r="CE112" i="1" s="1"/>
  <c r="CF111" i="1"/>
  <c r="CE111" i="1"/>
  <c r="CC111" i="1"/>
  <c r="CD111" i="1" s="1"/>
  <c r="CA111" i="1"/>
  <c r="BZ111" i="1"/>
  <c r="CB111" i="1" s="1"/>
  <c r="BV111" i="1"/>
  <c r="BU111" i="1"/>
  <c r="BT111" i="1"/>
  <c r="BS111" i="1"/>
  <c r="BW111" i="1" s="1"/>
  <c r="BO111" i="1"/>
  <c r="BN111" i="1"/>
  <c r="BM111" i="1"/>
  <c r="BL111" i="1"/>
  <c r="BK111" i="1"/>
  <c r="BJ111" i="1"/>
  <c r="BI111" i="1"/>
  <c r="BP111" i="1" s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BF111" i="1" s="1"/>
  <c r="AM111" i="1"/>
  <c r="AO111" i="1" s="1"/>
  <c r="AL111" i="1"/>
  <c r="AK111" i="1"/>
  <c r="AG111" i="1"/>
  <c r="AF111" i="1"/>
  <c r="AE111" i="1"/>
  <c r="AD111" i="1"/>
  <c r="AH111" i="1" s="1"/>
  <c r="Z111" i="1"/>
  <c r="Y111" i="1"/>
  <c r="X111" i="1"/>
  <c r="W111" i="1"/>
  <c r="AA111" i="1" s="1"/>
  <c r="V111" i="1"/>
  <c r="U111" i="1"/>
  <c r="Q111" i="1"/>
  <c r="P111" i="1"/>
  <c r="O111" i="1"/>
  <c r="N111" i="1"/>
  <c r="M111" i="1"/>
  <c r="R111" i="1" s="1"/>
  <c r="L111" i="1"/>
  <c r="H111" i="1"/>
  <c r="G111" i="1"/>
  <c r="I111" i="1" s="1"/>
  <c r="F111" i="1"/>
  <c r="E111" i="1"/>
  <c r="CG111" i="1" s="1"/>
  <c r="D111" i="1"/>
  <c r="CH111" i="1" s="1"/>
  <c r="CF110" i="1"/>
  <c r="CD110" i="1"/>
  <c r="CC110" i="1"/>
  <c r="CE110" i="1" s="1"/>
  <c r="BZ110" i="1"/>
  <c r="CA110" i="1" s="1"/>
  <c r="BV110" i="1"/>
  <c r="BU110" i="1"/>
  <c r="BT110" i="1"/>
  <c r="BS110" i="1"/>
  <c r="BW110" i="1" s="1"/>
  <c r="BO110" i="1"/>
  <c r="BN110" i="1"/>
  <c r="BM110" i="1"/>
  <c r="BL110" i="1"/>
  <c r="BP110" i="1" s="1"/>
  <c r="BK110" i="1"/>
  <c r="BJ110" i="1"/>
  <c r="BI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BF110" i="1" s="1"/>
  <c r="AL110" i="1"/>
  <c r="AK110" i="1"/>
  <c r="AM110" i="1" s="1"/>
  <c r="AG110" i="1"/>
  <c r="AF110" i="1"/>
  <c r="AE110" i="1"/>
  <c r="AD110" i="1"/>
  <c r="AH110" i="1" s="1"/>
  <c r="Z110" i="1"/>
  <c r="Y110" i="1"/>
  <c r="X110" i="1"/>
  <c r="W110" i="1"/>
  <c r="V110" i="1"/>
  <c r="U110" i="1"/>
  <c r="AA110" i="1" s="1"/>
  <c r="Q110" i="1"/>
  <c r="P110" i="1"/>
  <c r="O110" i="1"/>
  <c r="N110" i="1"/>
  <c r="M110" i="1"/>
  <c r="L110" i="1"/>
  <c r="R110" i="1" s="1"/>
  <c r="H110" i="1"/>
  <c r="G110" i="1"/>
  <c r="F110" i="1"/>
  <c r="I110" i="1" s="1"/>
  <c r="E110" i="1"/>
  <c r="D110" i="1"/>
  <c r="CB110" i="1" s="1"/>
  <c r="CF109" i="1"/>
  <c r="CC109" i="1"/>
  <c r="BZ109" i="1"/>
  <c r="CB109" i="1" s="1"/>
  <c r="BV109" i="1"/>
  <c r="BU109" i="1"/>
  <c r="BT109" i="1"/>
  <c r="BS109" i="1"/>
  <c r="BW109" i="1" s="1"/>
  <c r="BO109" i="1"/>
  <c r="BN109" i="1"/>
  <c r="BM109" i="1"/>
  <c r="BL109" i="1"/>
  <c r="BK109" i="1"/>
  <c r="BJ109" i="1"/>
  <c r="BI109" i="1"/>
  <c r="BP109" i="1" s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BF109" i="1" s="1"/>
  <c r="AL109" i="1"/>
  <c r="AK109" i="1"/>
  <c r="AM109" i="1" s="1"/>
  <c r="AG109" i="1"/>
  <c r="AF109" i="1"/>
  <c r="AE109" i="1"/>
  <c r="AD109" i="1"/>
  <c r="AH109" i="1" s="1"/>
  <c r="Z109" i="1"/>
  <c r="Y109" i="1"/>
  <c r="X109" i="1"/>
  <c r="W109" i="1"/>
  <c r="V109" i="1"/>
  <c r="U109" i="1"/>
  <c r="AA109" i="1" s="1"/>
  <c r="Q109" i="1"/>
  <c r="P109" i="1"/>
  <c r="O109" i="1"/>
  <c r="N109" i="1"/>
  <c r="M109" i="1"/>
  <c r="R109" i="1" s="1"/>
  <c r="L109" i="1"/>
  <c r="I109" i="1"/>
  <c r="K109" i="1" s="1"/>
  <c r="H109" i="1"/>
  <c r="G109" i="1"/>
  <c r="F109" i="1"/>
  <c r="E109" i="1"/>
  <c r="CA109" i="1" s="1"/>
  <c r="D109" i="1"/>
  <c r="CH109" i="1" s="1"/>
  <c r="CH108" i="1"/>
  <c r="CF108" i="1"/>
  <c r="CG108" i="1" s="1"/>
  <c r="CD108" i="1"/>
  <c r="CC108" i="1"/>
  <c r="BZ108" i="1"/>
  <c r="CB108" i="1" s="1"/>
  <c r="BV108" i="1"/>
  <c r="BU108" i="1"/>
  <c r="BT108" i="1"/>
  <c r="BS108" i="1"/>
  <c r="BW108" i="1" s="1"/>
  <c r="BO108" i="1"/>
  <c r="BN108" i="1"/>
  <c r="BM108" i="1"/>
  <c r="BL108" i="1"/>
  <c r="BK108" i="1"/>
  <c r="BJ108" i="1"/>
  <c r="BP108" i="1" s="1"/>
  <c r="BI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BF108" i="1" s="1"/>
  <c r="AL108" i="1"/>
  <c r="AM108" i="1" s="1"/>
  <c r="AK108" i="1"/>
  <c r="AG108" i="1"/>
  <c r="AF108" i="1"/>
  <c r="AE108" i="1"/>
  <c r="AD108" i="1"/>
  <c r="AH108" i="1" s="1"/>
  <c r="Z108" i="1"/>
  <c r="Y108" i="1"/>
  <c r="X108" i="1"/>
  <c r="W108" i="1"/>
  <c r="V108" i="1"/>
  <c r="AA108" i="1" s="1"/>
  <c r="U108" i="1"/>
  <c r="Q108" i="1"/>
  <c r="P108" i="1"/>
  <c r="O108" i="1"/>
  <c r="N108" i="1"/>
  <c r="R108" i="1" s="1"/>
  <c r="M108" i="1"/>
  <c r="L108" i="1"/>
  <c r="H108" i="1"/>
  <c r="G108" i="1"/>
  <c r="F108" i="1"/>
  <c r="I108" i="1" s="1"/>
  <c r="E108" i="1"/>
  <c r="D108" i="1"/>
  <c r="CE108" i="1" s="1"/>
  <c r="CF107" i="1"/>
  <c r="CH107" i="1" s="1"/>
  <c r="CE107" i="1"/>
  <c r="CC107" i="1"/>
  <c r="CD107" i="1" s="1"/>
  <c r="CA107" i="1"/>
  <c r="BZ107" i="1"/>
  <c r="BV107" i="1"/>
  <c r="BU107" i="1"/>
  <c r="BT107" i="1"/>
  <c r="BS107" i="1"/>
  <c r="BW107" i="1" s="1"/>
  <c r="BO107" i="1"/>
  <c r="BN107" i="1"/>
  <c r="BM107" i="1"/>
  <c r="BL107" i="1"/>
  <c r="BK107" i="1"/>
  <c r="BJ107" i="1"/>
  <c r="BI107" i="1"/>
  <c r="BP107" i="1" s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BF107" i="1" s="1"/>
  <c r="AM107" i="1"/>
  <c r="AO107" i="1" s="1"/>
  <c r="AL107" i="1"/>
  <c r="AK107" i="1"/>
  <c r="AG107" i="1"/>
  <c r="AF107" i="1"/>
  <c r="AE107" i="1"/>
  <c r="AD107" i="1"/>
  <c r="AH107" i="1" s="1"/>
  <c r="Z107" i="1"/>
  <c r="Y107" i="1"/>
  <c r="X107" i="1"/>
  <c r="W107" i="1"/>
  <c r="AA107" i="1" s="1"/>
  <c r="V107" i="1"/>
  <c r="U107" i="1"/>
  <c r="Q107" i="1"/>
  <c r="P107" i="1"/>
  <c r="O107" i="1"/>
  <c r="N107" i="1"/>
  <c r="M107" i="1"/>
  <c r="L107" i="1"/>
  <c r="R107" i="1" s="1"/>
  <c r="H107" i="1"/>
  <c r="G107" i="1"/>
  <c r="I107" i="1" s="1"/>
  <c r="F107" i="1"/>
  <c r="E107" i="1"/>
  <c r="CG107" i="1" s="1"/>
  <c r="D107" i="1"/>
  <c r="CB107" i="1" s="1"/>
  <c r="CF106" i="1"/>
  <c r="CD106" i="1"/>
  <c r="CC106" i="1"/>
  <c r="CE106" i="1" s="1"/>
  <c r="BZ106" i="1"/>
  <c r="CA106" i="1" s="1"/>
  <c r="BV106" i="1"/>
  <c r="BU106" i="1"/>
  <c r="BT106" i="1"/>
  <c r="BS106" i="1"/>
  <c r="BW106" i="1" s="1"/>
  <c r="BO106" i="1"/>
  <c r="BN106" i="1"/>
  <c r="BM106" i="1"/>
  <c r="BL106" i="1"/>
  <c r="BP106" i="1" s="1"/>
  <c r="BK106" i="1"/>
  <c r="BJ106" i="1"/>
  <c r="BI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BF106" i="1" s="1"/>
  <c r="AL106" i="1"/>
  <c r="AK106" i="1"/>
  <c r="AM106" i="1" s="1"/>
  <c r="AG106" i="1"/>
  <c r="AF106" i="1"/>
  <c r="AE106" i="1"/>
  <c r="AD106" i="1"/>
  <c r="AH106" i="1" s="1"/>
  <c r="Z106" i="1"/>
  <c r="Y106" i="1"/>
  <c r="X106" i="1"/>
  <c r="W106" i="1"/>
  <c r="V106" i="1"/>
  <c r="U106" i="1"/>
  <c r="AA106" i="1" s="1"/>
  <c r="Q106" i="1"/>
  <c r="P106" i="1"/>
  <c r="O106" i="1"/>
  <c r="N106" i="1"/>
  <c r="M106" i="1"/>
  <c r="L106" i="1"/>
  <c r="R106" i="1" s="1"/>
  <c r="H106" i="1"/>
  <c r="G106" i="1"/>
  <c r="F106" i="1"/>
  <c r="I106" i="1" s="1"/>
  <c r="E106" i="1"/>
  <c r="D106" i="1"/>
  <c r="CB106" i="1" s="1"/>
  <c r="CF105" i="1"/>
  <c r="CC105" i="1"/>
  <c r="BZ105" i="1"/>
  <c r="CB105" i="1" s="1"/>
  <c r="BV105" i="1"/>
  <c r="BU105" i="1"/>
  <c r="BT105" i="1"/>
  <c r="BS105" i="1"/>
  <c r="BW105" i="1" s="1"/>
  <c r="BO105" i="1"/>
  <c r="BN105" i="1"/>
  <c r="BM105" i="1"/>
  <c r="BL105" i="1"/>
  <c r="BK105" i="1"/>
  <c r="BJ105" i="1"/>
  <c r="BI105" i="1"/>
  <c r="BP105" i="1" s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L105" i="1"/>
  <c r="AK105" i="1"/>
  <c r="AM105" i="1" s="1"/>
  <c r="AG105" i="1"/>
  <c r="AF105" i="1"/>
  <c r="AE105" i="1"/>
  <c r="AD105" i="1"/>
  <c r="AH105" i="1" s="1"/>
  <c r="Z105" i="1"/>
  <c r="Y105" i="1"/>
  <c r="X105" i="1"/>
  <c r="W105" i="1"/>
  <c r="V105" i="1"/>
  <c r="U105" i="1"/>
  <c r="AA105" i="1" s="1"/>
  <c r="AC105" i="1" s="1"/>
  <c r="Q105" i="1"/>
  <c r="P105" i="1"/>
  <c r="O105" i="1"/>
  <c r="N105" i="1"/>
  <c r="M105" i="1"/>
  <c r="R105" i="1" s="1"/>
  <c r="L105" i="1"/>
  <c r="I105" i="1"/>
  <c r="H105" i="1"/>
  <c r="G105" i="1"/>
  <c r="F105" i="1"/>
  <c r="E105" i="1"/>
  <c r="D105" i="1"/>
  <c r="CH105" i="1" s="1"/>
  <c r="CH104" i="1"/>
  <c r="CF104" i="1"/>
  <c r="CG104" i="1" s="1"/>
  <c r="CD104" i="1"/>
  <c r="CC104" i="1"/>
  <c r="BZ104" i="1"/>
  <c r="BV104" i="1"/>
  <c r="BU104" i="1"/>
  <c r="BT104" i="1"/>
  <c r="BS104" i="1"/>
  <c r="BW104" i="1" s="1"/>
  <c r="BO104" i="1"/>
  <c r="BN104" i="1"/>
  <c r="BM104" i="1"/>
  <c r="BL104" i="1"/>
  <c r="BK104" i="1"/>
  <c r="BJ104" i="1"/>
  <c r="BP104" i="1" s="1"/>
  <c r="BQ104" i="1" s="1"/>
  <c r="BI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BF104" i="1" s="1"/>
  <c r="AL104" i="1"/>
  <c r="AM104" i="1" s="1"/>
  <c r="AK104" i="1"/>
  <c r="AG104" i="1"/>
  <c r="AF104" i="1"/>
  <c r="AE104" i="1"/>
  <c r="AD104" i="1"/>
  <c r="AH104" i="1" s="1"/>
  <c r="Z104" i="1"/>
  <c r="Y104" i="1"/>
  <c r="X104" i="1"/>
  <c r="W104" i="1"/>
  <c r="V104" i="1"/>
  <c r="AA104" i="1" s="1"/>
  <c r="U104" i="1"/>
  <c r="Q104" i="1"/>
  <c r="P104" i="1"/>
  <c r="O104" i="1"/>
  <c r="N104" i="1"/>
  <c r="R104" i="1" s="1"/>
  <c r="M104" i="1"/>
  <c r="L104" i="1"/>
  <c r="H104" i="1"/>
  <c r="G104" i="1"/>
  <c r="F104" i="1"/>
  <c r="I104" i="1" s="1"/>
  <c r="K104" i="1" s="1"/>
  <c r="E104" i="1"/>
  <c r="D104" i="1"/>
  <c r="CE104" i="1" s="1"/>
  <c r="CF103" i="1"/>
  <c r="CF113" i="1" s="1"/>
  <c r="CC103" i="1"/>
  <c r="BZ103" i="1"/>
  <c r="CB103" i="1" s="1"/>
  <c r="BV103" i="1"/>
  <c r="BV113" i="1" s="1"/>
  <c r="BU103" i="1"/>
  <c r="BU113" i="1" s="1"/>
  <c r="BT103" i="1"/>
  <c r="BT113" i="1" s="1"/>
  <c r="BS103" i="1"/>
  <c r="BS113" i="1" s="1"/>
  <c r="BO103" i="1"/>
  <c r="BO113" i="1" s="1"/>
  <c r="BN103" i="1"/>
  <c r="BN113" i="1" s="1"/>
  <c r="BM103" i="1"/>
  <c r="BM113" i="1" s="1"/>
  <c r="BL103" i="1"/>
  <c r="BL113" i="1" s="1"/>
  <c r="BK103" i="1"/>
  <c r="BK113" i="1" s="1"/>
  <c r="BJ103" i="1"/>
  <c r="BJ113" i="1" s="1"/>
  <c r="BI103" i="1"/>
  <c r="BE103" i="1"/>
  <c r="BE113" i="1" s="1"/>
  <c r="BD103" i="1"/>
  <c r="BD113" i="1" s="1"/>
  <c r="BC103" i="1"/>
  <c r="BC113" i="1" s="1"/>
  <c r="BB103" i="1"/>
  <c r="BB113" i="1" s="1"/>
  <c r="BA103" i="1"/>
  <c r="BA113" i="1" s="1"/>
  <c r="AZ103" i="1"/>
  <c r="AZ113" i="1" s="1"/>
  <c r="AY103" i="1"/>
  <c r="AY113" i="1" s="1"/>
  <c r="AX103" i="1"/>
  <c r="AX113" i="1" s="1"/>
  <c r="AW103" i="1"/>
  <c r="AW113" i="1" s="1"/>
  <c r="AV103" i="1"/>
  <c r="AV113" i="1" s="1"/>
  <c r="AU103" i="1"/>
  <c r="AU113" i="1" s="1"/>
  <c r="AT103" i="1"/>
  <c r="AT113" i="1" s="1"/>
  <c r="AS103" i="1"/>
  <c r="AS113" i="1" s="1"/>
  <c r="AR103" i="1"/>
  <c r="AR113" i="1" s="1"/>
  <c r="AQ103" i="1"/>
  <c r="AQ113" i="1" s="1"/>
  <c r="AP103" i="1"/>
  <c r="AP113" i="1" s="1"/>
  <c r="AL103" i="1"/>
  <c r="AL113" i="1" s="1"/>
  <c r="AK103" i="1"/>
  <c r="AG103" i="1"/>
  <c r="AG113" i="1" s="1"/>
  <c r="AF103" i="1"/>
  <c r="AF113" i="1" s="1"/>
  <c r="AE103" i="1"/>
  <c r="AE113" i="1" s="1"/>
  <c r="AD103" i="1"/>
  <c r="AD113" i="1" s="1"/>
  <c r="Z103" i="1"/>
  <c r="Z113" i="1" s="1"/>
  <c r="Y103" i="1"/>
  <c r="Y113" i="1" s="1"/>
  <c r="X103" i="1"/>
  <c r="X113" i="1" s="1"/>
  <c r="W103" i="1"/>
  <c r="W113" i="1" s="1"/>
  <c r="V103" i="1"/>
  <c r="V113" i="1" s="1"/>
  <c r="U103" i="1"/>
  <c r="Q103" i="1"/>
  <c r="Q113" i="1" s="1"/>
  <c r="P103" i="1"/>
  <c r="P113" i="1" s="1"/>
  <c r="O103" i="1"/>
  <c r="O113" i="1" s="1"/>
  <c r="N103" i="1"/>
  <c r="N113" i="1" s="1"/>
  <c r="M103" i="1"/>
  <c r="L103" i="1"/>
  <c r="L113" i="1" s="1"/>
  <c r="I103" i="1"/>
  <c r="H103" i="1"/>
  <c r="H113" i="1" s="1"/>
  <c r="G103" i="1"/>
  <c r="G113" i="1" s="1"/>
  <c r="F103" i="1"/>
  <c r="F113" i="1" s="1"/>
  <c r="E103" i="1"/>
  <c r="D103" i="1"/>
  <c r="D113" i="1" s="1"/>
  <c r="CF102" i="1"/>
  <c r="CF101" i="1"/>
  <c r="CF100" i="1"/>
  <c r="BZ100" i="1"/>
  <c r="BV100" i="1"/>
  <c r="BT100" i="1"/>
  <c r="BN100" i="1"/>
  <c r="BL100" i="1"/>
  <c r="BJ100" i="1"/>
  <c r="BD100" i="1"/>
  <c r="BB100" i="1"/>
  <c r="AZ100" i="1"/>
  <c r="AX100" i="1"/>
  <c r="AV100" i="1"/>
  <c r="AT100" i="1"/>
  <c r="AR100" i="1"/>
  <c r="AP100" i="1"/>
  <c r="AL100" i="1"/>
  <c r="AF100" i="1"/>
  <c r="AD100" i="1"/>
  <c r="Z100" i="1"/>
  <c r="X100" i="1"/>
  <c r="V100" i="1"/>
  <c r="P100" i="1"/>
  <c r="N100" i="1"/>
  <c r="L100" i="1"/>
  <c r="H100" i="1"/>
  <c r="F100" i="1"/>
  <c r="D100" i="1"/>
  <c r="CB100" i="1" s="1"/>
  <c r="CF99" i="1"/>
  <c r="CH99" i="1" s="1"/>
  <c r="CE99" i="1"/>
  <c r="CC99" i="1"/>
  <c r="CD99" i="1" s="1"/>
  <c r="CA99" i="1"/>
  <c r="BZ99" i="1"/>
  <c r="BV99" i="1"/>
  <c r="BU99" i="1"/>
  <c r="BU100" i="1" s="1"/>
  <c r="BT99" i="1"/>
  <c r="BS99" i="1"/>
  <c r="BS100" i="1" s="1"/>
  <c r="BW100" i="1" s="1"/>
  <c r="BY100" i="1" s="1"/>
  <c r="BO99" i="1"/>
  <c r="BO100" i="1" s="1"/>
  <c r="BN99" i="1"/>
  <c r="BM99" i="1"/>
  <c r="BM100" i="1" s="1"/>
  <c r="BL99" i="1"/>
  <c r="BK99" i="1"/>
  <c r="BK100" i="1" s="1"/>
  <c r="BJ99" i="1"/>
  <c r="BI99" i="1"/>
  <c r="BI100" i="1" s="1"/>
  <c r="BP100" i="1" s="1"/>
  <c r="BE99" i="1"/>
  <c r="BE100" i="1" s="1"/>
  <c r="BD99" i="1"/>
  <c r="BC99" i="1"/>
  <c r="BC100" i="1" s="1"/>
  <c r="BB99" i="1"/>
  <c r="BA99" i="1"/>
  <c r="BA100" i="1" s="1"/>
  <c r="AZ99" i="1"/>
  <c r="AY99" i="1"/>
  <c r="AY100" i="1" s="1"/>
  <c r="AX99" i="1"/>
  <c r="AW99" i="1"/>
  <c r="AW100" i="1" s="1"/>
  <c r="AV99" i="1"/>
  <c r="AU99" i="1"/>
  <c r="AU100" i="1" s="1"/>
  <c r="AT99" i="1"/>
  <c r="AS99" i="1"/>
  <c r="AS100" i="1" s="1"/>
  <c r="AR99" i="1"/>
  <c r="AQ99" i="1"/>
  <c r="AQ100" i="1" s="1"/>
  <c r="AP99" i="1"/>
  <c r="AM99" i="1"/>
  <c r="AL99" i="1"/>
  <c r="AK99" i="1"/>
  <c r="AK100" i="1" s="1"/>
  <c r="AM100" i="1" s="1"/>
  <c r="AO100" i="1" s="1"/>
  <c r="AG99" i="1"/>
  <c r="AG100" i="1" s="1"/>
  <c r="AF99" i="1"/>
  <c r="AE99" i="1"/>
  <c r="AE100" i="1" s="1"/>
  <c r="AD99" i="1"/>
  <c r="Z99" i="1"/>
  <c r="Y99" i="1"/>
  <c r="Y100" i="1" s="1"/>
  <c r="X99" i="1"/>
  <c r="W99" i="1"/>
  <c r="W100" i="1" s="1"/>
  <c r="V99" i="1"/>
  <c r="U99" i="1"/>
  <c r="U100" i="1" s="1"/>
  <c r="AA100" i="1" s="1"/>
  <c r="AC100" i="1" s="1"/>
  <c r="Q99" i="1"/>
  <c r="Q100" i="1" s="1"/>
  <c r="P99" i="1"/>
  <c r="O99" i="1"/>
  <c r="O100" i="1" s="1"/>
  <c r="N99" i="1"/>
  <c r="M99" i="1"/>
  <c r="M100" i="1" s="1"/>
  <c r="L99" i="1"/>
  <c r="H99" i="1"/>
  <c r="G99" i="1"/>
  <c r="F99" i="1"/>
  <c r="E99" i="1"/>
  <c r="CG99" i="1" s="1"/>
  <c r="D99" i="1"/>
  <c r="CB99" i="1" s="1"/>
  <c r="CF98" i="1"/>
  <c r="CF97" i="1"/>
  <c r="CF95" i="1"/>
  <c r="CC95" i="1"/>
  <c r="BZ95" i="1"/>
  <c r="CB95" i="1" s="1"/>
  <c r="BV95" i="1"/>
  <c r="BU95" i="1"/>
  <c r="BT95" i="1"/>
  <c r="BS95" i="1"/>
  <c r="BO95" i="1"/>
  <c r="BN95" i="1"/>
  <c r="BM95" i="1"/>
  <c r="BL95" i="1"/>
  <c r="BK95" i="1"/>
  <c r="BJ95" i="1"/>
  <c r="BI95" i="1"/>
  <c r="BP95" i="1" s="1"/>
  <c r="BR95" i="1" s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L95" i="1"/>
  <c r="AK95" i="1"/>
  <c r="AM95" i="1" s="1"/>
  <c r="AN95" i="1" s="1"/>
  <c r="AG95" i="1"/>
  <c r="AF95" i="1"/>
  <c r="AE95" i="1"/>
  <c r="AD95" i="1"/>
  <c r="AH95" i="1" s="1"/>
  <c r="Z95" i="1"/>
  <c r="Y95" i="1"/>
  <c r="X95" i="1"/>
  <c r="W95" i="1"/>
  <c r="V95" i="1"/>
  <c r="U95" i="1"/>
  <c r="AA95" i="1" s="1"/>
  <c r="AC95" i="1" s="1"/>
  <c r="Q95" i="1"/>
  <c r="P95" i="1"/>
  <c r="O95" i="1"/>
  <c r="N95" i="1"/>
  <c r="M95" i="1"/>
  <c r="R95" i="1" s="1"/>
  <c r="L95" i="1"/>
  <c r="I95" i="1"/>
  <c r="H95" i="1"/>
  <c r="G95" i="1"/>
  <c r="F95" i="1"/>
  <c r="E95" i="1"/>
  <c r="CA95" i="1" s="1"/>
  <c r="D95" i="1"/>
  <c r="CH95" i="1" s="1"/>
  <c r="CH94" i="1"/>
  <c r="CF94" i="1"/>
  <c r="CG94" i="1" s="1"/>
  <c r="CD94" i="1"/>
  <c r="CC94" i="1"/>
  <c r="CE94" i="1" s="1"/>
  <c r="BZ94" i="1"/>
  <c r="BV94" i="1"/>
  <c r="BU94" i="1"/>
  <c r="BT94" i="1"/>
  <c r="BS94" i="1"/>
  <c r="BW94" i="1" s="1"/>
  <c r="BO94" i="1"/>
  <c r="BN94" i="1"/>
  <c r="BM94" i="1"/>
  <c r="BL94" i="1"/>
  <c r="BK94" i="1"/>
  <c r="BJ94" i="1"/>
  <c r="BP94" i="1" s="1"/>
  <c r="BQ94" i="1" s="1"/>
  <c r="BI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BF94" i="1" s="1"/>
  <c r="AL94" i="1"/>
  <c r="AK94" i="1"/>
  <c r="AG94" i="1"/>
  <c r="AF94" i="1"/>
  <c r="AE94" i="1"/>
  <c r="AD94" i="1"/>
  <c r="AH94" i="1" s="1"/>
  <c r="Z94" i="1"/>
  <c r="Y94" i="1"/>
  <c r="X94" i="1"/>
  <c r="W94" i="1"/>
  <c r="V94" i="1"/>
  <c r="U94" i="1"/>
  <c r="AA94" i="1" s="1"/>
  <c r="Q94" i="1"/>
  <c r="P94" i="1"/>
  <c r="O94" i="1"/>
  <c r="N94" i="1"/>
  <c r="R94" i="1" s="1"/>
  <c r="M94" i="1"/>
  <c r="L94" i="1"/>
  <c r="J94" i="1"/>
  <c r="H94" i="1"/>
  <c r="G94" i="1"/>
  <c r="F94" i="1"/>
  <c r="I94" i="1" s="1"/>
  <c r="K94" i="1" s="1"/>
  <c r="E94" i="1"/>
  <c r="D94" i="1"/>
  <c r="CF93" i="1"/>
  <c r="CE93" i="1"/>
  <c r="CC93" i="1"/>
  <c r="CD93" i="1" s="1"/>
  <c r="CA93" i="1"/>
  <c r="BZ93" i="1"/>
  <c r="CB93" i="1" s="1"/>
  <c r="BV93" i="1"/>
  <c r="BU93" i="1"/>
  <c r="BT93" i="1"/>
  <c r="BS93" i="1"/>
  <c r="BW93" i="1" s="1"/>
  <c r="BO93" i="1"/>
  <c r="BN93" i="1"/>
  <c r="BM93" i="1"/>
  <c r="BL93" i="1"/>
  <c r="BK93" i="1"/>
  <c r="BJ93" i="1"/>
  <c r="BI93" i="1"/>
  <c r="BP93" i="1" s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M93" i="1"/>
  <c r="AL93" i="1"/>
  <c r="AK93" i="1"/>
  <c r="AG93" i="1"/>
  <c r="AF93" i="1"/>
  <c r="AE93" i="1"/>
  <c r="AD93" i="1"/>
  <c r="Z93" i="1"/>
  <c r="Y93" i="1"/>
  <c r="X93" i="1"/>
  <c r="W93" i="1"/>
  <c r="AA93" i="1" s="1"/>
  <c r="V93" i="1"/>
  <c r="U93" i="1"/>
  <c r="Q93" i="1"/>
  <c r="P93" i="1"/>
  <c r="O93" i="1"/>
  <c r="N93" i="1"/>
  <c r="M93" i="1"/>
  <c r="L93" i="1"/>
  <c r="K93" i="1"/>
  <c r="H93" i="1"/>
  <c r="G93" i="1"/>
  <c r="I93" i="1" s="1"/>
  <c r="J93" i="1" s="1"/>
  <c r="F93" i="1"/>
  <c r="E93" i="1"/>
  <c r="CG93" i="1" s="1"/>
  <c r="D93" i="1"/>
  <c r="CH93" i="1" s="1"/>
  <c r="CF92" i="1"/>
  <c r="CD92" i="1"/>
  <c r="CC92" i="1"/>
  <c r="CC96" i="1" s="1"/>
  <c r="BZ92" i="1"/>
  <c r="CA92" i="1" s="1"/>
  <c r="BV92" i="1"/>
  <c r="BV96" i="1" s="1"/>
  <c r="BU92" i="1"/>
  <c r="BU96" i="1" s="1"/>
  <c r="BT92" i="1"/>
  <c r="BT96" i="1" s="1"/>
  <c r="BS92" i="1"/>
  <c r="BS96" i="1" s="1"/>
  <c r="BO92" i="1"/>
  <c r="BO96" i="1" s="1"/>
  <c r="BN92" i="1"/>
  <c r="BN96" i="1" s="1"/>
  <c r="BM92" i="1"/>
  <c r="BM96" i="1" s="1"/>
  <c r="BL92" i="1"/>
  <c r="BP92" i="1" s="1"/>
  <c r="BK92" i="1"/>
  <c r="BK96" i="1" s="1"/>
  <c r="BJ92" i="1"/>
  <c r="BJ96" i="1" s="1"/>
  <c r="BI92" i="1"/>
  <c r="BI96" i="1" s="1"/>
  <c r="BE92" i="1"/>
  <c r="BE96" i="1" s="1"/>
  <c r="BD92" i="1"/>
  <c r="BD96" i="1" s="1"/>
  <c r="BC92" i="1"/>
  <c r="BC96" i="1" s="1"/>
  <c r="BB92" i="1"/>
  <c r="BB96" i="1" s="1"/>
  <c r="BA92" i="1"/>
  <c r="BA96" i="1" s="1"/>
  <c r="AZ92" i="1"/>
  <c r="AZ96" i="1" s="1"/>
  <c r="AY92" i="1"/>
  <c r="AY96" i="1" s="1"/>
  <c r="AX92" i="1"/>
  <c r="AX96" i="1" s="1"/>
  <c r="AW92" i="1"/>
  <c r="AW96" i="1" s="1"/>
  <c r="AV92" i="1"/>
  <c r="AV96" i="1" s="1"/>
  <c r="AU92" i="1"/>
  <c r="AU96" i="1" s="1"/>
  <c r="AT92" i="1"/>
  <c r="AT96" i="1" s="1"/>
  <c r="AS92" i="1"/>
  <c r="AS96" i="1" s="1"/>
  <c r="AR92" i="1"/>
  <c r="AR96" i="1" s="1"/>
  <c r="AQ92" i="1"/>
  <c r="AQ96" i="1" s="1"/>
  <c r="AP92" i="1"/>
  <c r="AP96" i="1" s="1"/>
  <c r="AL92" i="1"/>
  <c r="AM92" i="1" s="1"/>
  <c r="AO92" i="1" s="1"/>
  <c r="AK92" i="1"/>
  <c r="AK96" i="1" s="1"/>
  <c r="AG92" i="1"/>
  <c r="AG96" i="1" s="1"/>
  <c r="AF92" i="1"/>
  <c r="AF96" i="1" s="1"/>
  <c r="AE92" i="1"/>
  <c r="AE96" i="1" s="1"/>
  <c r="AD92" i="1"/>
  <c r="Z92" i="1"/>
  <c r="Z96" i="1" s="1"/>
  <c r="Y92" i="1"/>
  <c r="Y96" i="1" s="1"/>
  <c r="X92" i="1"/>
  <c r="X96" i="1" s="1"/>
  <c r="W92" i="1"/>
  <c r="W96" i="1" s="1"/>
  <c r="V92" i="1"/>
  <c r="V96" i="1" s="1"/>
  <c r="U92" i="1"/>
  <c r="AA92" i="1" s="1"/>
  <c r="Q92" i="1"/>
  <c r="P92" i="1"/>
  <c r="P96" i="1" s="1"/>
  <c r="O92" i="1"/>
  <c r="O96" i="1" s="1"/>
  <c r="N92" i="1"/>
  <c r="N96" i="1" s="1"/>
  <c r="M92" i="1"/>
  <c r="L92" i="1"/>
  <c r="R92" i="1" s="1"/>
  <c r="S92" i="1" s="1"/>
  <c r="H92" i="1"/>
  <c r="H96" i="1" s="1"/>
  <c r="G92" i="1"/>
  <c r="G96" i="1" s="1"/>
  <c r="F92" i="1"/>
  <c r="F96" i="1" s="1"/>
  <c r="E92" i="1"/>
  <c r="E96" i="1" s="1"/>
  <c r="D92" i="1"/>
  <c r="CE92" i="1" s="1"/>
  <c r="CF91" i="1"/>
  <c r="CF90" i="1"/>
  <c r="G89" i="1"/>
  <c r="CF88" i="1"/>
  <c r="CD88" i="1"/>
  <c r="CC88" i="1"/>
  <c r="CE88" i="1" s="1"/>
  <c r="CB88" i="1"/>
  <c r="BZ88" i="1"/>
  <c r="CA88" i="1" s="1"/>
  <c r="BV88" i="1"/>
  <c r="BU88" i="1"/>
  <c r="BT88" i="1"/>
  <c r="BS88" i="1"/>
  <c r="BO88" i="1"/>
  <c r="BN88" i="1"/>
  <c r="BM88" i="1"/>
  <c r="BL88" i="1"/>
  <c r="BP88" i="1" s="1"/>
  <c r="BK88" i="1"/>
  <c r="BJ88" i="1"/>
  <c r="BI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BF88" i="1" s="1"/>
  <c r="BG88" i="1" s="1"/>
  <c r="AN88" i="1"/>
  <c r="AL88" i="1"/>
  <c r="AK88" i="1"/>
  <c r="AM88" i="1" s="1"/>
  <c r="AG88" i="1"/>
  <c r="AF88" i="1"/>
  <c r="AE88" i="1"/>
  <c r="AD88" i="1"/>
  <c r="AH88" i="1" s="1"/>
  <c r="AI88" i="1" s="1"/>
  <c r="Z88" i="1"/>
  <c r="Y88" i="1"/>
  <c r="X88" i="1"/>
  <c r="W88" i="1"/>
  <c r="V88" i="1"/>
  <c r="U88" i="1"/>
  <c r="T88" i="1"/>
  <c r="Q88" i="1"/>
  <c r="P88" i="1"/>
  <c r="O88" i="1"/>
  <c r="N88" i="1"/>
  <c r="M88" i="1"/>
  <c r="L88" i="1"/>
  <c r="R88" i="1" s="1"/>
  <c r="S88" i="1" s="1"/>
  <c r="H88" i="1"/>
  <c r="G88" i="1"/>
  <c r="F88" i="1"/>
  <c r="I88" i="1" s="1"/>
  <c r="E88" i="1"/>
  <c r="D88" i="1"/>
  <c r="CG87" i="1"/>
  <c r="CF87" i="1"/>
  <c r="CC87" i="1"/>
  <c r="BZ87" i="1"/>
  <c r="CB87" i="1" s="1"/>
  <c r="BV87" i="1"/>
  <c r="BU87" i="1"/>
  <c r="BT87" i="1"/>
  <c r="BS87" i="1"/>
  <c r="BW87" i="1" s="1"/>
  <c r="BX87" i="1" s="1"/>
  <c r="BO87" i="1"/>
  <c r="BN87" i="1"/>
  <c r="BM87" i="1"/>
  <c r="BL87" i="1"/>
  <c r="BK87" i="1"/>
  <c r="BJ87" i="1"/>
  <c r="BI87" i="1"/>
  <c r="BP87" i="1" s="1"/>
  <c r="BR87" i="1" s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BF87" i="1" s="1"/>
  <c r="AO87" i="1"/>
  <c r="AL87" i="1"/>
  <c r="AK87" i="1"/>
  <c r="AM87" i="1" s="1"/>
  <c r="AG87" i="1"/>
  <c r="AF87" i="1"/>
  <c r="AE87" i="1"/>
  <c r="AD87" i="1"/>
  <c r="AC87" i="1"/>
  <c r="Z87" i="1"/>
  <c r="Y87" i="1"/>
  <c r="X87" i="1"/>
  <c r="W87" i="1"/>
  <c r="V87" i="1"/>
  <c r="U87" i="1"/>
  <c r="AA87" i="1" s="1"/>
  <c r="AB87" i="1" s="1"/>
  <c r="Q87" i="1"/>
  <c r="P87" i="1"/>
  <c r="O87" i="1"/>
  <c r="N87" i="1"/>
  <c r="M87" i="1"/>
  <c r="R87" i="1" s="1"/>
  <c r="L87" i="1"/>
  <c r="I87" i="1"/>
  <c r="H87" i="1"/>
  <c r="G87" i="1"/>
  <c r="F87" i="1"/>
  <c r="E87" i="1"/>
  <c r="CA87" i="1" s="1"/>
  <c r="D87" i="1"/>
  <c r="CH87" i="1" s="1"/>
  <c r="CH86" i="1"/>
  <c r="CF86" i="1"/>
  <c r="CG86" i="1" s="1"/>
  <c r="CD86" i="1"/>
  <c r="CC86" i="1"/>
  <c r="CE86" i="1" s="1"/>
  <c r="BZ86" i="1"/>
  <c r="BV86" i="1"/>
  <c r="BU86" i="1"/>
  <c r="BT86" i="1"/>
  <c r="BS86" i="1"/>
  <c r="BR86" i="1"/>
  <c r="BO86" i="1"/>
  <c r="BN86" i="1"/>
  <c r="BM86" i="1"/>
  <c r="BL86" i="1"/>
  <c r="BK86" i="1"/>
  <c r="BJ86" i="1"/>
  <c r="BP86" i="1" s="1"/>
  <c r="BQ86" i="1" s="1"/>
  <c r="BI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BF86" i="1" s="1"/>
  <c r="AL86" i="1"/>
  <c r="AK86" i="1"/>
  <c r="AM86" i="1" s="1"/>
  <c r="AG86" i="1"/>
  <c r="AF86" i="1"/>
  <c r="AE86" i="1"/>
  <c r="AD86" i="1"/>
  <c r="AH86" i="1" s="1"/>
  <c r="Z86" i="1"/>
  <c r="Y86" i="1"/>
  <c r="X86" i="1"/>
  <c r="W86" i="1"/>
  <c r="V86" i="1"/>
  <c r="U86" i="1"/>
  <c r="Q86" i="1"/>
  <c r="P86" i="1"/>
  <c r="O86" i="1"/>
  <c r="N86" i="1"/>
  <c r="R86" i="1" s="1"/>
  <c r="M86" i="1"/>
  <c r="L86" i="1"/>
  <c r="H86" i="1"/>
  <c r="G86" i="1"/>
  <c r="F86" i="1"/>
  <c r="I86" i="1" s="1"/>
  <c r="K86" i="1" s="1"/>
  <c r="E86" i="1"/>
  <c r="D86" i="1"/>
  <c r="CF85" i="1"/>
  <c r="CE85" i="1"/>
  <c r="CC85" i="1"/>
  <c r="CD85" i="1" s="1"/>
  <c r="BZ85" i="1"/>
  <c r="CB85" i="1" s="1"/>
  <c r="BV85" i="1"/>
  <c r="BU85" i="1"/>
  <c r="BT85" i="1"/>
  <c r="BS85" i="1"/>
  <c r="BW85" i="1" s="1"/>
  <c r="BO85" i="1"/>
  <c r="BO89" i="1" s="1"/>
  <c r="BN85" i="1"/>
  <c r="BM85" i="1"/>
  <c r="BL85" i="1"/>
  <c r="BK85" i="1"/>
  <c r="BK89" i="1" s="1"/>
  <c r="BJ85" i="1"/>
  <c r="BI85" i="1"/>
  <c r="BE85" i="1"/>
  <c r="BD85" i="1"/>
  <c r="BC85" i="1"/>
  <c r="BC89" i="1" s="1"/>
  <c r="BB85" i="1"/>
  <c r="BA85" i="1"/>
  <c r="AZ85" i="1"/>
  <c r="AY85" i="1"/>
  <c r="AY89" i="1" s="1"/>
  <c r="AX85" i="1"/>
  <c r="AW85" i="1"/>
  <c r="AV85" i="1"/>
  <c r="AU85" i="1"/>
  <c r="AU89" i="1" s="1"/>
  <c r="AT85" i="1"/>
  <c r="AS85" i="1"/>
  <c r="AR85" i="1"/>
  <c r="AQ85" i="1"/>
  <c r="AQ89" i="1" s="1"/>
  <c r="AP85" i="1"/>
  <c r="AO85" i="1"/>
  <c r="AM85" i="1"/>
  <c r="AL85" i="1"/>
  <c r="AK85" i="1"/>
  <c r="AG85" i="1"/>
  <c r="AF85" i="1"/>
  <c r="AE85" i="1"/>
  <c r="AE89" i="1" s="1"/>
  <c r="AD85" i="1"/>
  <c r="AH85" i="1" s="1"/>
  <c r="AJ85" i="1" s="1"/>
  <c r="Z85" i="1"/>
  <c r="Y85" i="1"/>
  <c r="X85" i="1"/>
  <c r="W85" i="1"/>
  <c r="W89" i="1" s="1"/>
  <c r="V85" i="1"/>
  <c r="U85" i="1"/>
  <c r="AA85" i="1" s="1"/>
  <c r="Q85" i="1"/>
  <c r="P85" i="1"/>
  <c r="O85" i="1"/>
  <c r="O89" i="1" s="1"/>
  <c r="N85" i="1"/>
  <c r="M85" i="1"/>
  <c r="L85" i="1"/>
  <c r="K85" i="1"/>
  <c r="I85" i="1"/>
  <c r="H85" i="1"/>
  <c r="G85" i="1"/>
  <c r="F85" i="1"/>
  <c r="E85" i="1"/>
  <c r="CG85" i="1" s="1"/>
  <c r="D85" i="1"/>
  <c r="CH85" i="1" s="1"/>
  <c r="CF84" i="1"/>
  <c r="CD84" i="1"/>
  <c r="CC84" i="1"/>
  <c r="CC89" i="1" s="1"/>
  <c r="CD89" i="1" s="1"/>
  <c r="BZ84" i="1"/>
  <c r="BV84" i="1"/>
  <c r="BV89" i="1" s="1"/>
  <c r="BU84" i="1"/>
  <c r="BT84" i="1"/>
  <c r="BT89" i="1" s="1"/>
  <c r="BS84" i="1"/>
  <c r="BO84" i="1"/>
  <c r="BN84" i="1"/>
  <c r="BN89" i="1" s="1"/>
  <c r="BM84" i="1"/>
  <c r="BM89" i="1" s="1"/>
  <c r="BL84" i="1"/>
  <c r="BK84" i="1"/>
  <c r="BJ84" i="1"/>
  <c r="BJ89" i="1" s="1"/>
  <c r="BI84" i="1"/>
  <c r="BI89" i="1" s="1"/>
  <c r="BE84" i="1"/>
  <c r="BD84" i="1"/>
  <c r="BD89" i="1" s="1"/>
  <c r="BC84" i="1"/>
  <c r="BB84" i="1"/>
  <c r="BB89" i="1" s="1"/>
  <c r="BA84" i="1"/>
  <c r="AZ84" i="1"/>
  <c r="AZ89" i="1" s="1"/>
  <c r="AY84" i="1"/>
  <c r="AX84" i="1"/>
  <c r="AX89" i="1" s="1"/>
  <c r="AW84" i="1"/>
  <c r="AV84" i="1"/>
  <c r="AV89" i="1" s="1"/>
  <c r="AU84" i="1"/>
  <c r="AT84" i="1"/>
  <c r="AT89" i="1" s="1"/>
  <c r="AS84" i="1"/>
  <c r="AR84" i="1"/>
  <c r="AR89" i="1" s="1"/>
  <c r="AQ84" i="1"/>
  <c r="AP84" i="1"/>
  <c r="AP89" i="1" s="1"/>
  <c r="AL84" i="1"/>
  <c r="AL89" i="1" s="1"/>
  <c r="AM89" i="1" s="1"/>
  <c r="AK84" i="1"/>
  <c r="AK89" i="1" s="1"/>
  <c r="AG84" i="1"/>
  <c r="AG89" i="1" s="1"/>
  <c r="AF84" i="1"/>
  <c r="AF89" i="1" s="1"/>
  <c r="AE84" i="1"/>
  <c r="AD84" i="1"/>
  <c r="AD89" i="1" s="1"/>
  <c r="Z84" i="1"/>
  <c r="Y84" i="1"/>
  <c r="Y89" i="1" s="1"/>
  <c r="X84" i="1"/>
  <c r="X89" i="1" s="1"/>
  <c r="W84" i="1"/>
  <c r="V84" i="1"/>
  <c r="U84" i="1"/>
  <c r="U89" i="1" s="1"/>
  <c r="Q84" i="1"/>
  <c r="P84" i="1"/>
  <c r="P89" i="1" s="1"/>
  <c r="O84" i="1"/>
  <c r="N84" i="1"/>
  <c r="N89" i="1" s="1"/>
  <c r="M84" i="1"/>
  <c r="L84" i="1"/>
  <c r="L89" i="1" s="1"/>
  <c r="H84" i="1"/>
  <c r="H89" i="1" s="1"/>
  <c r="G84" i="1"/>
  <c r="F84" i="1"/>
  <c r="E84" i="1"/>
  <c r="E89" i="1" s="1"/>
  <c r="D84" i="1"/>
  <c r="D89" i="1" s="1"/>
  <c r="CF83" i="1"/>
  <c r="CF82" i="1"/>
  <c r="CH80" i="1"/>
  <c r="CF80" i="1"/>
  <c r="CC80" i="1"/>
  <c r="CB80" i="1"/>
  <c r="BZ80" i="1"/>
  <c r="BV80" i="1"/>
  <c r="BU80" i="1"/>
  <c r="BT80" i="1"/>
  <c r="BS80" i="1"/>
  <c r="BW80" i="1" s="1"/>
  <c r="BY80" i="1" s="1"/>
  <c r="BO80" i="1"/>
  <c r="BN80" i="1"/>
  <c r="BM80" i="1"/>
  <c r="BL80" i="1"/>
  <c r="BK80" i="1"/>
  <c r="BJ80" i="1"/>
  <c r="BP80" i="1" s="1"/>
  <c r="BI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BF80" i="1" s="1"/>
  <c r="AL80" i="1"/>
  <c r="AK80" i="1"/>
  <c r="AM80" i="1" s="1"/>
  <c r="AG80" i="1"/>
  <c r="AF80" i="1"/>
  <c r="AE80" i="1"/>
  <c r="AD80" i="1"/>
  <c r="AH80" i="1" s="1"/>
  <c r="Z80" i="1"/>
  <c r="Y80" i="1"/>
  <c r="X80" i="1"/>
  <c r="W80" i="1"/>
  <c r="V80" i="1"/>
  <c r="U80" i="1"/>
  <c r="AA80" i="1" s="1"/>
  <c r="Q80" i="1"/>
  <c r="P80" i="1"/>
  <c r="O80" i="1"/>
  <c r="N80" i="1"/>
  <c r="M80" i="1"/>
  <c r="R80" i="1" s="1"/>
  <c r="L80" i="1"/>
  <c r="I80" i="1"/>
  <c r="K80" i="1" s="1"/>
  <c r="H80" i="1"/>
  <c r="G80" i="1"/>
  <c r="F80" i="1"/>
  <c r="E80" i="1"/>
  <c r="CD80" i="1" s="1"/>
  <c r="D80" i="1"/>
  <c r="CF79" i="1"/>
  <c r="CG79" i="1" s="1"/>
  <c r="CD79" i="1"/>
  <c r="CC79" i="1"/>
  <c r="CE79" i="1" s="1"/>
  <c r="BZ79" i="1"/>
  <c r="CB79" i="1" s="1"/>
  <c r="BV79" i="1"/>
  <c r="BU79" i="1"/>
  <c r="BT79" i="1"/>
  <c r="BS79" i="1"/>
  <c r="BW79" i="1" s="1"/>
  <c r="BO79" i="1"/>
  <c r="BN79" i="1"/>
  <c r="BM79" i="1"/>
  <c r="BL79" i="1"/>
  <c r="BK79" i="1"/>
  <c r="BJ79" i="1"/>
  <c r="BP79" i="1" s="1"/>
  <c r="BI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BF79" i="1" s="1"/>
  <c r="AL79" i="1"/>
  <c r="AK79" i="1"/>
  <c r="AM79" i="1" s="1"/>
  <c r="AG79" i="1"/>
  <c r="AF79" i="1"/>
  <c r="AE79" i="1"/>
  <c r="AD79" i="1"/>
  <c r="AH79" i="1" s="1"/>
  <c r="Z79" i="1"/>
  <c r="Y79" i="1"/>
  <c r="X79" i="1"/>
  <c r="W79" i="1"/>
  <c r="V79" i="1"/>
  <c r="U79" i="1"/>
  <c r="AA79" i="1" s="1"/>
  <c r="Q79" i="1"/>
  <c r="P79" i="1"/>
  <c r="O79" i="1"/>
  <c r="N79" i="1"/>
  <c r="R79" i="1" s="1"/>
  <c r="M79" i="1"/>
  <c r="L79" i="1"/>
  <c r="H79" i="1"/>
  <c r="G79" i="1"/>
  <c r="F79" i="1"/>
  <c r="I79" i="1" s="1"/>
  <c r="E79" i="1"/>
  <c r="D79" i="1"/>
  <c r="CH79" i="1" s="1"/>
  <c r="CF78" i="1"/>
  <c r="CE78" i="1"/>
  <c r="CC78" i="1"/>
  <c r="CD78" i="1" s="1"/>
  <c r="BZ78" i="1"/>
  <c r="CB78" i="1" s="1"/>
  <c r="BV78" i="1"/>
  <c r="BU78" i="1"/>
  <c r="BT78" i="1"/>
  <c r="BS78" i="1"/>
  <c r="BW78" i="1" s="1"/>
  <c r="BO78" i="1"/>
  <c r="BN78" i="1"/>
  <c r="BM78" i="1"/>
  <c r="BL78" i="1"/>
  <c r="BK78" i="1"/>
  <c r="BJ78" i="1"/>
  <c r="BI78" i="1"/>
  <c r="BP78" i="1" s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BF78" i="1" s="1"/>
  <c r="AM78" i="1"/>
  <c r="AO78" i="1" s="1"/>
  <c r="AL78" i="1"/>
  <c r="AK78" i="1"/>
  <c r="AG78" i="1"/>
  <c r="AF78" i="1"/>
  <c r="AE78" i="1"/>
  <c r="AD78" i="1"/>
  <c r="AH78" i="1" s="1"/>
  <c r="Z78" i="1"/>
  <c r="Y78" i="1"/>
  <c r="X78" i="1"/>
  <c r="W78" i="1"/>
  <c r="V78" i="1"/>
  <c r="U78" i="1"/>
  <c r="AA78" i="1" s="1"/>
  <c r="Q78" i="1"/>
  <c r="P78" i="1"/>
  <c r="O78" i="1"/>
  <c r="N78" i="1"/>
  <c r="M78" i="1"/>
  <c r="R78" i="1" s="1"/>
  <c r="L78" i="1"/>
  <c r="H78" i="1"/>
  <c r="G78" i="1"/>
  <c r="I78" i="1" s="1"/>
  <c r="F78" i="1"/>
  <c r="E78" i="1"/>
  <c r="CA78" i="1" s="1"/>
  <c r="D78" i="1"/>
  <c r="CH78" i="1" s="1"/>
  <c r="CF77" i="1"/>
  <c r="CD77" i="1"/>
  <c r="CC77" i="1"/>
  <c r="BZ77" i="1"/>
  <c r="CB77" i="1" s="1"/>
  <c r="BV77" i="1"/>
  <c r="BU77" i="1"/>
  <c r="BT77" i="1"/>
  <c r="BS77" i="1"/>
  <c r="BW77" i="1" s="1"/>
  <c r="BO77" i="1"/>
  <c r="BN77" i="1"/>
  <c r="BM77" i="1"/>
  <c r="BL77" i="1"/>
  <c r="BK77" i="1"/>
  <c r="BJ77" i="1"/>
  <c r="BP77" i="1" s="1"/>
  <c r="BI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BF77" i="1" s="1"/>
  <c r="AL77" i="1"/>
  <c r="AM77" i="1" s="1"/>
  <c r="AK77" i="1"/>
  <c r="AG77" i="1"/>
  <c r="AF77" i="1"/>
  <c r="AE77" i="1"/>
  <c r="AD77" i="1"/>
  <c r="AH77" i="1" s="1"/>
  <c r="Z77" i="1"/>
  <c r="Y77" i="1"/>
  <c r="X77" i="1"/>
  <c r="W77" i="1"/>
  <c r="V77" i="1"/>
  <c r="AA77" i="1" s="1"/>
  <c r="U77" i="1"/>
  <c r="Q77" i="1"/>
  <c r="P77" i="1"/>
  <c r="O77" i="1"/>
  <c r="N77" i="1"/>
  <c r="R77" i="1" s="1"/>
  <c r="M77" i="1"/>
  <c r="L77" i="1"/>
  <c r="H77" i="1"/>
  <c r="G77" i="1"/>
  <c r="F77" i="1"/>
  <c r="I77" i="1" s="1"/>
  <c r="E77" i="1"/>
  <c r="D77" i="1"/>
  <c r="CE77" i="1" s="1"/>
  <c r="CF76" i="1"/>
  <c r="CH76" i="1" s="1"/>
  <c r="CC76" i="1"/>
  <c r="BZ76" i="1"/>
  <c r="BV76" i="1"/>
  <c r="BU76" i="1"/>
  <c r="BT76" i="1"/>
  <c r="BS76" i="1"/>
  <c r="BW76" i="1" s="1"/>
  <c r="BO76" i="1"/>
  <c r="BN76" i="1"/>
  <c r="BM76" i="1"/>
  <c r="BL76" i="1"/>
  <c r="BK76" i="1"/>
  <c r="BJ76" i="1"/>
  <c r="BI76" i="1"/>
  <c r="BP76" i="1" s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BF76" i="1" s="1"/>
  <c r="AL76" i="1"/>
  <c r="AK76" i="1"/>
  <c r="AM76" i="1" s="1"/>
  <c r="AG76" i="1"/>
  <c r="AF76" i="1"/>
  <c r="AE76" i="1"/>
  <c r="AD76" i="1"/>
  <c r="AH76" i="1" s="1"/>
  <c r="Z76" i="1"/>
  <c r="Y76" i="1"/>
  <c r="X76" i="1"/>
  <c r="W76" i="1"/>
  <c r="V76" i="1"/>
  <c r="U76" i="1"/>
  <c r="AA76" i="1" s="1"/>
  <c r="Q76" i="1"/>
  <c r="P76" i="1"/>
  <c r="O76" i="1"/>
  <c r="N76" i="1"/>
  <c r="M76" i="1"/>
  <c r="L76" i="1"/>
  <c r="R76" i="1" s="1"/>
  <c r="I76" i="1"/>
  <c r="K76" i="1" s="1"/>
  <c r="H76" i="1"/>
  <c r="G76" i="1"/>
  <c r="F76" i="1"/>
  <c r="E76" i="1"/>
  <c r="CG76" i="1" s="1"/>
  <c r="D76" i="1"/>
  <c r="CB76" i="1" s="1"/>
  <c r="CF75" i="1"/>
  <c r="CF81" i="1" s="1"/>
  <c r="CD75" i="1"/>
  <c r="CC75" i="1"/>
  <c r="CC81" i="1" s="1"/>
  <c r="BZ75" i="1"/>
  <c r="BZ81" i="1" s="1"/>
  <c r="BV75" i="1"/>
  <c r="BV81" i="1" s="1"/>
  <c r="BU75" i="1"/>
  <c r="BU81" i="1" s="1"/>
  <c r="BT75" i="1"/>
  <c r="BT81" i="1" s="1"/>
  <c r="BS75" i="1"/>
  <c r="BW75" i="1" s="1"/>
  <c r="BO75" i="1"/>
  <c r="BO81" i="1" s="1"/>
  <c r="BN75" i="1"/>
  <c r="BN81" i="1" s="1"/>
  <c r="BM75" i="1"/>
  <c r="BM81" i="1" s="1"/>
  <c r="BL75" i="1"/>
  <c r="BL81" i="1" s="1"/>
  <c r="BK75" i="1"/>
  <c r="BK81" i="1" s="1"/>
  <c r="BJ75" i="1"/>
  <c r="BJ81" i="1" s="1"/>
  <c r="BI75" i="1"/>
  <c r="BI81" i="1" s="1"/>
  <c r="BE75" i="1"/>
  <c r="BE81" i="1" s="1"/>
  <c r="BD75" i="1"/>
  <c r="BD81" i="1" s="1"/>
  <c r="BC75" i="1"/>
  <c r="BC81" i="1" s="1"/>
  <c r="BB75" i="1"/>
  <c r="BB81" i="1" s="1"/>
  <c r="BA75" i="1"/>
  <c r="BA81" i="1" s="1"/>
  <c r="AZ75" i="1"/>
  <c r="AZ81" i="1" s="1"/>
  <c r="AY75" i="1"/>
  <c r="AY81" i="1" s="1"/>
  <c r="AX75" i="1"/>
  <c r="AX81" i="1" s="1"/>
  <c r="AW75" i="1"/>
  <c r="AW81" i="1" s="1"/>
  <c r="AV75" i="1"/>
  <c r="AV81" i="1" s="1"/>
  <c r="AU75" i="1"/>
  <c r="AU81" i="1" s="1"/>
  <c r="AT75" i="1"/>
  <c r="AT81" i="1" s="1"/>
  <c r="AS75" i="1"/>
  <c r="AS81" i="1" s="1"/>
  <c r="AR75" i="1"/>
  <c r="AR81" i="1" s="1"/>
  <c r="AQ75" i="1"/>
  <c r="AQ81" i="1" s="1"/>
  <c r="AP75" i="1"/>
  <c r="AP81" i="1" s="1"/>
  <c r="AL75" i="1"/>
  <c r="AL81" i="1" s="1"/>
  <c r="AK75" i="1"/>
  <c r="AK81" i="1" s="1"/>
  <c r="AM81" i="1" s="1"/>
  <c r="AG75" i="1"/>
  <c r="AG81" i="1" s="1"/>
  <c r="AF75" i="1"/>
  <c r="AF81" i="1" s="1"/>
  <c r="AE75" i="1"/>
  <c r="AE81" i="1" s="1"/>
  <c r="AD75" i="1"/>
  <c r="AD81" i="1" s="1"/>
  <c r="Z75" i="1"/>
  <c r="Z81" i="1" s="1"/>
  <c r="Y75" i="1"/>
  <c r="Y81" i="1" s="1"/>
  <c r="X75" i="1"/>
  <c r="X81" i="1" s="1"/>
  <c r="W75" i="1"/>
  <c r="W81" i="1" s="1"/>
  <c r="V75" i="1"/>
  <c r="V81" i="1" s="1"/>
  <c r="U75" i="1"/>
  <c r="U81" i="1" s="1"/>
  <c r="Q75" i="1"/>
  <c r="Q81" i="1" s="1"/>
  <c r="P75" i="1"/>
  <c r="P81" i="1" s="1"/>
  <c r="O75" i="1"/>
  <c r="O81" i="1" s="1"/>
  <c r="N75" i="1"/>
  <c r="N81" i="1" s="1"/>
  <c r="M75" i="1"/>
  <c r="M81" i="1" s="1"/>
  <c r="L75" i="1"/>
  <c r="L81" i="1" s="1"/>
  <c r="H75" i="1"/>
  <c r="H81" i="1" s="1"/>
  <c r="G75" i="1"/>
  <c r="G81" i="1" s="1"/>
  <c r="F75" i="1"/>
  <c r="F81" i="1" s="1"/>
  <c r="I81" i="1" s="1"/>
  <c r="E75" i="1"/>
  <c r="E81" i="1" s="1"/>
  <c r="D75" i="1"/>
  <c r="D81" i="1" s="1"/>
  <c r="CF74" i="1"/>
  <c r="CF73" i="1"/>
  <c r="CF71" i="1"/>
  <c r="CD71" i="1"/>
  <c r="CC71" i="1"/>
  <c r="BZ71" i="1"/>
  <c r="CA71" i="1" s="1"/>
  <c r="BV71" i="1"/>
  <c r="BU71" i="1"/>
  <c r="BT71" i="1"/>
  <c r="BS71" i="1"/>
  <c r="BW71" i="1" s="1"/>
  <c r="BO71" i="1"/>
  <c r="BN71" i="1"/>
  <c r="BM71" i="1"/>
  <c r="BL71" i="1"/>
  <c r="BP71" i="1" s="1"/>
  <c r="BK71" i="1"/>
  <c r="BJ71" i="1"/>
  <c r="BI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BF71" i="1" s="1"/>
  <c r="AL71" i="1"/>
  <c r="AM71" i="1" s="1"/>
  <c r="AK71" i="1"/>
  <c r="AG71" i="1"/>
  <c r="AF71" i="1"/>
  <c r="AE71" i="1"/>
  <c r="AD71" i="1"/>
  <c r="AH71" i="1" s="1"/>
  <c r="Z71" i="1"/>
  <c r="Y71" i="1"/>
  <c r="X71" i="1"/>
  <c r="W71" i="1"/>
  <c r="V71" i="1"/>
  <c r="U71" i="1"/>
  <c r="AA71" i="1" s="1"/>
  <c r="Q71" i="1"/>
  <c r="P71" i="1"/>
  <c r="O71" i="1"/>
  <c r="N71" i="1"/>
  <c r="M71" i="1"/>
  <c r="L71" i="1"/>
  <c r="R71" i="1" s="1"/>
  <c r="H71" i="1"/>
  <c r="G71" i="1"/>
  <c r="F71" i="1"/>
  <c r="I71" i="1" s="1"/>
  <c r="E71" i="1"/>
  <c r="D71" i="1"/>
  <c r="CB71" i="1" s="1"/>
  <c r="CF70" i="1"/>
  <c r="CC70" i="1"/>
  <c r="BZ70" i="1"/>
  <c r="CB70" i="1" s="1"/>
  <c r="BV70" i="1"/>
  <c r="BU70" i="1"/>
  <c r="BT70" i="1"/>
  <c r="BS70" i="1"/>
  <c r="BW70" i="1" s="1"/>
  <c r="BO70" i="1"/>
  <c r="BN70" i="1"/>
  <c r="BM70" i="1"/>
  <c r="BL70" i="1"/>
  <c r="BK70" i="1"/>
  <c r="BJ70" i="1"/>
  <c r="BI70" i="1"/>
  <c r="BP70" i="1" s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BF70" i="1" s="1"/>
  <c r="AL70" i="1"/>
  <c r="AK70" i="1"/>
  <c r="AM70" i="1" s="1"/>
  <c r="AG70" i="1"/>
  <c r="AF70" i="1"/>
  <c r="AE70" i="1"/>
  <c r="AD70" i="1"/>
  <c r="AH70" i="1" s="1"/>
  <c r="Z70" i="1"/>
  <c r="Y70" i="1"/>
  <c r="X70" i="1"/>
  <c r="W70" i="1"/>
  <c r="V70" i="1"/>
  <c r="U70" i="1"/>
  <c r="AA70" i="1" s="1"/>
  <c r="Q70" i="1"/>
  <c r="P70" i="1"/>
  <c r="O70" i="1"/>
  <c r="N70" i="1"/>
  <c r="M70" i="1"/>
  <c r="R70" i="1" s="1"/>
  <c r="L70" i="1"/>
  <c r="I70" i="1"/>
  <c r="K70" i="1" s="1"/>
  <c r="H70" i="1"/>
  <c r="G70" i="1"/>
  <c r="F70" i="1"/>
  <c r="E70" i="1"/>
  <c r="CG70" i="1" s="1"/>
  <c r="D70" i="1"/>
  <c r="CH70" i="1" s="1"/>
  <c r="CF69" i="1"/>
  <c r="CG69" i="1" s="1"/>
  <c r="CD69" i="1"/>
  <c r="CC69" i="1"/>
  <c r="CE69" i="1" s="1"/>
  <c r="BZ69" i="1"/>
  <c r="CB69" i="1" s="1"/>
  <c r="BV69" i="1"/>
  <c r="BU69" i="1"/>
  <c r="BT69" i="1"/>
  <c r="BS69" i="1"/>
  <c r="BW69" i="1" s="1"/>
  <c r="BO69" i="1"/>
  <c r="BN69" i="1"/>
  <c r="BM69" i="1"/>
  <c r="BL69" i="1"/>
  <c r="BK69" i="1"/>
  <c r="BJ69" i="1"/>
  <c r="BP69" i="1" s="1"/>
  <c r="BI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BF69" i="1" s="1"/>
  <c r="AL69" i="1"/>
  <c r="AK69" i="1"/>
  <c r="AM69" i="1" s="1"/>
  <c r="AG69" i="1"/>
  <c r="AF69" i="1"/>
  <c r="AE69" i="1"/>
  <c r="AD69" i="1"/>
  <c r="AH69" i="1" s="1"/>
  <c r="Z69" i="1"/>
  <c r="Y69" i="1"/>
  <c r="X69" i="1"/>
  <c r="W69" i="1"/>
  <c r="V69" i="1"/>
  <c r="U69" i="1"/>
  <c r="AA69" i="1" s="1"/>
  <c r="Q69" i="1"/>
  <c r="P69" i="1"/>
  <c r="O69" i="1"/>
  <c r="N69" i="1"/>
  <c r="R69" i="1" s="1"/>
  <c r="M69" i="1"/>
  <c r="L69" i="1"/>
  <c r="H69" i="1"/>
  <c r="G69" i="1"/>
  <c r="F69" i="1"/>
  <c r="I69" i="1" s="1"/>
  <c r="E69" i="1"/>
  <c r="D69" i="1"/>
  <c r="CH69" i="1" s="1"/>
  <c r="CF68" i="1"/>
  <c r="CE68" i="1"/>
  <c r="CC68" i="1"/>
  <c r="CD68" i="1" s="1"/>
  <c r="CA68" i="1"/>
  <c r="BZ68" i="1"/>
  <c r="CB68" i="1" s="1"/>
  <c r="BV68" i="1"/>
  <c r="BU68" i="1"/>
  <c r="BT68" i="1"/>
  <c r="BS68" i="1"/>
  <c r="BW68" i="1" s="1"/>
  <c r="BO68" i="1"/>
  <c r="BN68" i="1"/>
  <c r="BM68" i="1"/>
  <c r="BL68" i="1"/>
  <c r="BK68" i="1"/>
  <c r="BJ68" i="1"/>
  <c r="BI68" i="1"/>
  <c r="BP68" i="1" s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BF68" i="1" s="1"/>
  <c r="AM68" i="1"/>
  <c r="AO68" i="1" s="1"/>
  <c r="AL68" i="1"/>
  <c r="AK68" i="1"/>
  <c r="AG68" i="1"/>
  <c r="AF68" i="1"/>
  <c r="AE68" i="1"/>
  <c r="AD68" i="1"/>
  <c r="AH68" i="1" s="1"/>
  <c r="Z68" i="1"/>
  <c r="Y68" i="1"/>
  <c r="X68" i="1"/>
  <c r="W68" i="1"/>
  <c r="AA68" i="1" s="1"/>
  <c r="V68" i="1"/>
  <c r="U68" i="1"/>
  <c r="Q68" i="1"/>
  <c r="P68" i="1"/>
  <c r="O68" i="1"/>
  <c r="N68" i="1"/>
  <c r="M68" i="1"/>
  <c r="R68" i="1" s="1"/>
  <c r="L68" i="1"/>
  <c r="H68" i="1"/>
  <c r="G68" i="1"/>
  <c r="I68" i="1" s="1"/>
  <c r="F68" i="1"/>
  <c r="E68" i="1"/>
  <c r="CG68" i="1" s="1"/>
  <c r="D68" i="1"/>
  <c r="CH68" i="1" s="1"/>
  <c r="CF67" i="1"/>
  <c r="CD67" i="1"/>
  <c r="CC67" i="1"/>
  <c r="BZ67" i="1"/>
  <c r="CA67" i="1" s="1"/>
  <c r="BV67" i="1"/>
  <c r="BU67" i="1"/>
  <c r="BT67" i="1"/>
  <c r="BS67" i="1"/>
  <c r="BW67" i="1" s="1"/>
  <c r="BO67" i="1"/>
  <c r="BN67" i="1"/>
  <c r="BM67" i="1"/>
  <c r="BL67" i="1"/>
  <c r="BP67" i="1" s="1"/>
  <c r="BK67" i="1"/>
  <c r="BJ67" i="1"/>
  <c r="BI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BF67" i="1" s="1"/>
  <c r="AL67" i="1"/>
  <c r="AM67" i="1" s="1"/>
  <c r="AK67" i="1"/>
  <c r="AG67" i="1"/>
  <c r="AF67" i="1"/>
  <c r="AE67" i="1"/>
  <c r="AD67" i="1"/>
  <c r="AH67" i="1" s="1"/>
  <c r="Z67" i="1"/>
  <c r="Y67" i="1"/>
  <c r="X67" i="1"/>
  <c r="W67" i="1"/>
  <c r="V67" i="1"/>
  <c r="U67" i="1"/>
  <c r="AA67" i="1" s="1"/>
  <c r="Q67" i="1"/>
  <c r="P67" i="1"/>
  <c r="O67" i="1"/>
  <c r="N67" i="1"/>
  <c r="M67" i="1"/>
  <c r="L67" i="1"/>
  <c r="R67" i="1" s="1"/>
  <c r="H67" i="1"/>
  <c r="G67" i="1"/>
  <c r="F67" i="1"/>
  <c r="I67" i="1" s="1"/>
  <c r="E67" i="1"/>
  <c r="D67" i="1"/>
  <c r="CB67" i="1" s="1"/>
  <c r="CF66" i="1"/>
  <c r="CH66" i="1" s="1"/>
  <c r="CE66" i="1"/>
  <c r="CC66" i="1"/>
  <c r="CD66" i="1" s="1"/>
  <c r="BZ66" i="1"/>
  <c r="BZ72" i="1" s="1"/>
  <c r="BV66" i="1"/>
  <c r="BV72" i="1" s="1"/>
  <c r="BU66" i="1"/>
  <c r="BU72" i="1" s="1"/>
  <c r="BT66" i="1"/>
  <c r="BT72" i="1" s="1"/>
  <c r="BS66" i="1"/>
  <c r="BS72" i="1" s="1"/>
  <c r="BW72" i="1" s="1"/>
  <c r="BO66" i="1"/>
  <c r="BO72" i="1" s="1"/>
  <c r="BN66" i="1"/>
  <c r="BN72" i="1" s="1"/>
  <c r="BM66" i="1"/>
  <c r="BM72" i="1" s="1"/>
  <c r="BL66" i="1"/>
  <c r="BL72" i="1" s="1"/>
  <c r="BK66" i="1"/>
  <c r="BK72" i="1" s="1"/>
  <c r="BJ66" i="1"/>
  <c r="BJ72" i="1" s="1"/>
  <c r="BI66" i="1"/>
  <c r="BI72" i="1" s="1"/>
  <c r="BE66" i="1"/>
  <c r="BE72" i="1" s="1"/>
  <c r="BD66" i="1"/>
  <c r="BD72" i="1" s="1"/>
  <c r="BC66" i="1"/>
  <c r="BC72" i="1" s="1"/>
  <c r="BB66" i="1"/>
  <c r="BB72" i="1" s="1"/>
  <c r="BA66" i="1"/>
  <c r="BA72" i="1" s="1"/>
  <c r="AZ66" i="1"/>
  <c r="AZ72" i="1" s="1"/>
  <c r="AY66" i="1"/>
  <c r="AY72" i="1" s="1"/>
  <c r="AX66" i="1"/>
  <c r="AX72" i="1" s="1"/>
  <c r="AW66" i="1"/>
  <c r="AW72" i="1" s="1"/>
  <c r="AV66" i="1"/>
  <c r="AV72" i="1" s="1"/>
  <c r="AU66" i="1"/>
  <c r="AU72" i="1" s="1"/>
  <c r="AT66" i="1"/>
  <c r="AT72" i="1" s="1"/>
  <c r="AS66" i="1"/>
  <c r="AS72" i="1" s="1"/>
  <c r="AR66" i="1"/>
  <c r="AR72" i="1" s="1"/>
  <c r="AQ66" i="1"/>
  <c r="AQ72" i="1" s="1"/>
  <c r="AP66" i="1"/>
  <c r="AP72" i="1" s="1"/>
  <c r="AM66" i="1"/>
  <c r="AO66" i="1" s="1"/>
  <c r="AL66" i="1"/>
  <c r="AL72" i="1" s="1"/>
  <c r="AK66" i="1"/>
  <c r="AK72" i="1" s="1"/>
  <c r="AG66" i="1"/>
  <c r="AG72" i="1" s="1"/>
  <c r="AF66" i="1"/>
  <c r="AF72" i="1" s="1"/>
  <c r="AE66" i="1"/>
  <c r="AE72" i="1" s="1"/>
  <c r="AD66" i="1"/>
  <c r="AD72" i="1" s="1"/>
  <c r="Z66" i="1"/>
  <c r="Z72" i="1" s="1"/>
  <c r="Y66" i="1"/>
  <c r="Y72" i="1" s="1"/>
  <c r="X66" i="1"/>
  <c r="X72" i="1" s="1"/>
  <c r="W66" i="1"/>
  <c r="W72" i="1" s="1"/>
  <c r="V66" i="1"/>
  <c r="V72" i="1" s="1"/>
  <c r="U66" i="1"/>
  <c r="U72" i="1" s="1"/>
  <c r="AA72" i="1" s="1"/>
  <c r="Q66" i="1"/>
  <c r="Q72" i="1" s="1"/>
  <c r="P66" i="1"/>
  <c r="P72" i="1" s="1"/>
  <c r="O66" i="1"/>
  <c r="O72" i="1" s="1"/>
  <c r="N66" i="1"/>
  <c r="N72" i="1" s="1"/>
  <c r="M66" i="1"/>
  <c r="M72" i="1" s="1"/>
  <c r="L66" i="1"/>
  <c r="R66" i="1" s="1"/>
  <c r="H66" i="1"/>
  <c r="H72" i="1" s="1"/>
  <c r="G66" i="1"/>
  <c r="G72" i="1" s="1"/>
  <c r="F66" i="1"/>
  <c r="F72" i="1" s="1"/>
  <c r="E66" i="1"/>
  <c r="CA66" i="1" s="1"/>
  <c r="D66" i="1"/>
  <c r="D72" i="1" s="1"/>
  <c r="CF65" i="1"/>
  <c r="CF64" i="1"/>
  <c r="CF62" i="1"/>
  <c r="CH62" i="1" s="1"/>
  <c r="CE62" i="1"/>
  <c r="CC62" i="1"/>
  <c r="CD62" i="1" s="1"/>
  <c r="BZ62" i="1"/>
  <c r="CB62" i="1" s="1"/>
  <c r="BV62" i="1"/>
  <c r="BU62" i="1"/>
  <c r="BT62" i="1"/>
  <c r="BS62" i="1"/>
  <c r="BW62" i="1" s="1"/>
  <c r="BO62" i="1"/>
  <c r="BN62" i="1"/>
  <c r="BM62" i="1"/>
  <c r="BL62" i="1"/>
  <c r="BK62" i="1"/>
  <c r="BJ62" i="1"/>
  <c r="BI62" i="1"/>
  <c r="BP62" i="1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BF62" i="1" s="1"/>
  <c r="AM62" i="1"/>
  <c r="AO62" i="1" s="1"/>
  <c r="AL62" i="1"/>
  <c r="AK62" i="1"/>
  <c r="AG62" i="1"/>
  <c r="AF62" i="1"/>
  <c r="AE62" i="1"/>
  <c r="AD62" i="1"/>
  <c r="AH62" i="1" s="1"/>
  <c r="Z62" i="1"/>
  <c r="Y62" i="1"/>
  <c r="X62" i="1"/>
  <c r="W62" i="1"/>
  <c r="AA62" i="1" s="1"/>
  <c r="V62" i="1"/>
  <c r="U62" i="1"/>
  <c r="Q62" i="1"/>
  <c r="P62" i="1"/>
  <c r="O62" i="1"/>
  <c r="N62" i="1"/>
  <c r="M62" i="1"/>
  <c r="R62" i="1" s="1"/>
  <c r="L62" i="1"/>
  <c r="H62" i="1"/>
  <c r="G62" i="1"/>
  <c r="I62" i="1" s="1"/>
  <c r="F62" i="1"/>
  <c r="E62" i="1"/>
  <c r="CA62" i="1" s="1"/>
  <c r="D62" i="1"/>
  <c r="CF61" i="1"/>
  <c r="CG61" i="1" s="1"/>
  <c r="CD61" i="1"/>
  <c r="CC61" i="1"/>
  <c r="CC63" i="1" s="1"/>
  <c r="BZ61" i="1"/>
  <c r="BZ63" i="1" s="1"/>
  <c r="BV61" i="1"/>
  <c r="BV63" i="1" s="1"/>
  <c r="BU61" i="1"/>
  <c r="BU63" i="1" s="1"/>
  <c r="BT61" i="1"/>
  <c r="BT63" i="1" s="1"/>
  <c r="BS61" i="1"/>
  <c r="BS63" i="1" s="1"/>
  <c r="BW63" i="1" s="1"/>
  <c r="BO61" i="1"/>
  <c r="BO63" i="1" s="1"/>
  <c r="BN61" i="1"/>
  <c r="BN63" i="1" s="1"/>
  <c r="BM61" i="1"/>
  <c r="BM63" i="1" s="1"/>
  <c r="BL61" i="1"/>
  <c r="BL63" i="1" s="1"/>
  <c r="BK61" i="1"/>
  <c r="BK63" i="1" s="1"/>
  <c r="BJ61" i="1"/>
  <c r="BJ63" i="1" s="1"/>
  <c r="BI61" i="1"/>
  <c r="BI63" i="1" s="1"/>
  <c r="BE61" i="1"/>
  <c r="BE63" i="1" s="1"/>
  <c r="BD61" i="1"/>
  <c r="BD63" i="1" s="1"/>
  <c r="BC61" i="1"/>
  <c r="BC63" i="1" s="1"/>
  <c r="BB61" i="1"/>
  <c r="BB63" i="1" s="1"/>
  <c r="BA61" i="1"/>
  <c r="BA63" i="1" s="1"/>
  <c r="AZ61" i="1"/>
  <c r="AZ63" i="1" s="1"/>
  <c r="AY61" i="1"/>
  <c r="AY63" i="1" s="1"/>
  <c r="AX61" i="1"/>
  <c r="AX63" i="1" s="1"/>
  <c r="AW61" i="1"/>
  <c r="AW63" i="1" s="1"/>
  <c r="AV61" i="1"/>
  <c r="AV63" i="1" s="1"/>
  <c r="AU61" i="1"/>
  <c r="AU63" i="1" s="1"/>
  <c r="AT61" i="1"/>
  <c r="AT63" i="1" s="1"/>
  <c r="AS61" i="1"/>
  <c r="AS63" i="1" s="1"/>
  <c r="AR61" i="1"/>
  <c r="AR63" i="1" s="1"/>
  <c r="AQ61" i="1"/>
  <c r="AQ63" i="1" s="1"/>
  <c r="AP61" i="1"/>
  <c r="AP63" i="1" s="1"/>
  <c r="AL61" i="1"/>
  <c r="AL63" i="1" s="1"/>
  <c r="AK61" i="1"/>
  <c r="AK63" i="1" s="1"/>
  <c r="AG61" i="1"/>
  <c r="AG63" i="1" s="1"/>
  <c r="AF61" i="1"/>
  <c r="AF63" i="1" s="1"/>
  <c r="AE61" i="1"/>
  <c r="AE63" i="1" s="1"/>
  <c r="AD61" i="1"/>
  <c r="AD63" i="1" s="1"/>
  <c r="Z61" i="1"/>
  <c r="Z63" i="1" s="1"/>
  <c r="Y61" i="1"/>
  <c r="Y63" i="1" s="1"/>
  <c r="X61" i="1"/>
  <c r="X63" i="1" s="1"/>
  <c r="W61" i="1"/>
  <c r="W63" i="1" s="1"/>
  <c r="V61" i="1"/>
  <c r="V63" i="1" s="1"/>
  <c r="U61" i="1"/>
  <c r="U63" i="1" s="1"/>
  <c r="Q61" i="1"/>
  <c r="Q63" i="1" s="1"/>
  <c r="P61" i="1"/>
  <c r="P63" i="1" s="1"/>
  <c r="O61" i="1"/>
  <c r="O63" i="1" s="1"/>
  <c r="N61" i="1"/>
  <c r="N63" i="1" s="1"/>
  <c r="M61" i="1"/>
  <c r="M63" i="1" s="1"/>
  <c r="L61" i="1"/>
  <c r="L63" i="1" s="1"/>
  <c r="H61" i="1"/>
  <c r="H63" i="1" s="1"/>
  <c r="G61" i="1"/>
  <c r="G63" i="1" s="1"/>
  <c r="F61" i="1"/>
  <c r="F63" i="1" s="1"/>
  <c r="I63" i="1" s="1"/>
  <c r="E61" i="1"/>
  <c r="E63" i="1" s="1"/>
  <c r="D61" i="1"/>
  <c r="CH61" i="1" s="1"/>
  <c r="CF60" i="1"/>
  <c r="CF59" i="1"/>
  <c r="CF57" i="1"/>
  <c r="CG57" i="1" s="1"/>
  <c r="CD57" i="1"/>
  <c r="CC57" i="1"/>
  <c r="BZ57" i="1"/>
  <c r="CB57" i="1" s="1"/>
  <c r="BV57" i="1"/>
  <c r="BU57" i="1"/>
  <c r="BT57" i="1"/>
  <c r="BS57" i="1"/>
  <c r="BW57" i="1" s="1"/>
  <c r="BO57" i="1"/>
  <c r="BN57" i="1"/>
  <c r="BM57" i="1"/>
  <c r="BL57" i="1"/>
  <c r="BK57" i="1"/>
  <c r="BJ57" i="1"/>
  <c r="BP57" i="1" s="1"/>
  <c r="BI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BF57" i="1" s="1"/>
  <c r="AL57" i="1"/>
  <c r="AK57" i="1"/>
  <c r="AM57" i="1" s="1"/>
  <c r="AG57" i="1"/>
  <c r="AF57" i="1"/>
  <c r="AE57" i="1"/>
  <c r="AD57" i="1"/>
  <c r="AH57" i="1" s="1"/>
  <c r="Z57" i="1"/>
  <c r="Y57" i="1"/>
  <c r="X57" i="1"/>
  <c r="W57" i="1"/>
  <c r="V57" i="1"/>
  <c r="U57" i="1"/>
  <c r="AA57" i="1" s="1"/>
  <c r="Q57" i="1"/>
  <c r="P57" i="1"/>
  <c r="O57" i="1"/>
  <c r="N57" i="1"/>
  <c r="R57" i="1" s="1"/>
  <c r="M57" i="1"/>
  <c r="L57" i="1"/>
  <c r="H57" i="1"/>
  <c r="G57" i="1"/>
  <c r="F57" i="1"/>
  <c r="I57" i="1" s="1"/>
  <c r="E57" i="1"/>
  <c r="D57" i="1"/>
  <c r="CH57" i="1" s="1"/>
  <c r="CF56" i="1"/>
  <c r="CE56" i="1"/>
  <c r="CC56" i="1"/>
  <c r="CD56" i="1" s="1"/>
  <c r="BZ56" i="1"/>
  <c r="CB56" i="1" s="1"/>
  <c r="BV56" i="1"/>
  <c r="BU56" i="1"/>
  <c r="BT56" i="1"/>
  <c r="BS56" i="1"/>
  <c r="BW56" i="1" s="1"/>
  <c r="BO56" i="1"/>
  <c r="BN56" i="1"/>
  <c r="BM56" i="1"/>
  <c r="BL56" i="1"/>
  <c r="BK56" i="1"/>
  <c r="BJ56" i="1"/>
  <c r="BI56" i="1"/>
  <c r="BP56" i="1" s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BF56" i="1" s="1"/>
  <c r="AM56" i="1"/>
  <c r="AO56" i="1" s="1"/>
  <c r="AL56" i="1"/>
  <c r="AK56" i="1"/>
  <c r="AG56" i="1"/>
  <c r="AF56" i="1"/>
  <c r="AE56" i="1"/>
  <c r="AD56" i="1"/>
  <c r="AH56" i="1" s="1"/>
  <c r="Z56" i="1"/>
  <c r="Y56" i="1"/>
  <c r="X56" i="1"/>
  <c r="W56" i="1"/>
  <c r="AA56" i="1" s="1"/>
  <c r="V56" i="1"/>
  <c r="U56" i="1"/>
  <c r="Q56" i="1"/>
  <c r="P56" i="1"/>
  <c r="O56" i="1"/>
  <c r="N56" i="1"/>
  <c r="M56" i="1"/>
  <c r="R56" i="1" s="1"/>
  <c r="L56" i="1"/>
  <c r="H56" i="1"/>
  <c r="G56" i="1"/>
  <c r="I56" i="1" s="1"/>
  <c r="F56" i="1"/>
  <c r="E56" i="1"/>
  <c r="CA56" i="1" s="1"/>
  <c r="D56" i="1"/>
  <c r="CH56" i="1" s="1"/>
  <c r="CF55" i="1"/>
  <c r="CD55" i="1"/>
  <c r="CC55" i="1"/>
  <c r="BZ55" i="1"/>
  <c r="CA55" i="1" s="1"/>
  <c r="BV55" i="1"/>
  <c r="BU55" i="1"/>
  <c r="BT55" i="1"/>
  <c r="BS55" i="1"/>
  <c r="BW55" i="1" s="1"/>
  <c r="BO55" i="1"/>
  <c r="BN55" i="1"/>
  <c r="BM55" i="1"/>
  <c r="BL55" i="1"/>
  <c r="BP55" i="1" s="1"/>
  <c r="BK55" i="1"/>
  <c r="BJ55" i="1"/>
  <c r="BI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BF55" i="1" s="1"/>
  <c r="AL55" i="1"/>
  <c r="AM55" i="1" s="1"/>
  <c r="AK55" i="1"/>
  <c r="AG55" i="1"/>
  <c r="AF55" i="1"/>
  <c r="AE55" i="1"/>
  <c r="AD55" i="1"/>
  <c r="AH55" i="1" s="1"/>
  <c r="Z55" i="1"/>
  <c r="Y55" i="1"/>
  <c r="X55" i="1"/>
  <c r="W55" i="1"/>
  <c r="V55" i="1"/>
  <c r="U55" i="1"/>
  <c r="AA55" i="1" s="1"/>
  <c r="Q55" i="1"/>
  <c r="P55" i="1"/>
  <c r="O55" i="1"/>
  <c r="N55" i="1"/>
  <c r="M55" i="1"/>
  <c r="L55" i="1"/>
  <c r="R55" i="1" s="1"/>
  <c r="H55" i="1"/>
  <c r="G55" i="1"/>
  <c r="F55" i="1"/>
  <c r="I55" i="1" s="1"/>
  <c r="E55" i="1"/>
  <c r="D55" i="1"/>
  <c r="CB55" i="1" s="1"/>
  <c r="CF54" i="1"/>
  <c r="CH54" i="1" s="1"/>
  <c r="CC54" i="1"/>
  <c r="BZ54" i="1"/>
  <c r="CB54" i="1" s="1"/>
  <c r="BV54" i="1"/>
  <c r="BU54" i="1"/>
  <c r="BT54" i="1"/>
  <c r="BS54" i="1"/>
  <c r="BW54" i="1" s="1"/>
  <c r="BO54" i="1"/>
  <c r="BN54" i="1"/>
  <c r="BM54" i="1"/>
  <c r="BL54" i="1"/>
  <c r="BK54" i="1"/>
  <c r="BJ54" i="1"/>
  <c r="BI54" i="1"/>
  <c r="BP54" i="1" s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BF54" i="1" s="1"/>
  <c r="AL54" i="1"/>
  <c r="AK54" i="1"/>
  <c r="AM54" i="1" s="1"/>
  <c r="AG54" i="1"/>
  <c r="AF54" i="1"/>
  <c r="AE54" i="1"/>
  <c r="AD54" i="1"/>
  <c r="AH54" i="1" s="1"/>
  <c r="Z54" i="1"/>
  <c r="Y54" i="1"/>
  <c r="X54" i="1"/>
  <c r="W54" i="1"/>
  <c r="V54" i="1"/>
  <c r="U54" i="1"/>
  <c r="AA54" i="1" s="1"/>
  <c r="Q54" i="1"/>
  <c r="P54" i="1"/>
  <c r="O54" i="1"/>
  <c r="N54" i="1"/>
  <c r="M54" i="1"/>
  <c r="R54" i="1" s="1"/>
  <c r="L54" i="1"/>
  <c r="I54" i="1"/>
  <c r="K54" i="1" s="1"/>
  <c r="H54" i="1"/>
  <c r="G54" i="1"/>
  <c r="F54" i="1"/>
  <c r="E54" i="1"/>
  <c r="CG54" i="1" s="1"/>
  <c r="D54" i="1"/>
  <c r="CF53" i="1"/>
  <c r="CG53" i="1" s="1"/>
  <c r="CD53" i="1"/>
  <c r="CC53" i="1"/>
  <c r="BZ53" i="1"/>
  <c r="CB53" i="1" s="1"/>
  <c r="BV53" i="1"/>
  <c r="BU53" i="1"/>
  <c r="BT53" i="1"/>
  <c r="BS53" i="1"/>
  <c r="BW53" i="1" s="1"/>
  <c r="BO53" i="1"/>
  <c r="BN53" i="1"/>
  <c r="BM53" i="1"/>
  <c r="BL53" i="1"/>
  <c r="BK53" i="1"/>
  <c r="BJ53" i="1"/>
  <c r="BP53" i="1" s="1"/>
  <c r="BI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BF53" i="1" s="1"/>
  <c r="AL53" i="1"/>
  <c r="AK53" i="1"/>
  <c r="AM53" i="1" s="1"/>
  <c r="AG53" i="1"/>
  <c r="AF53" i="1"/>
  <c r="AE53" i="1"/>
  <c r="AD53" i="1"/>
  <c r="AH53" i="1" s="1"/>
  <c r="Z53" i="1"/>
  <c r="Y53" i="1"/>
  <c r="X53" i="1"/>
  <c r="W53" i="1"/>
  <c r="V53" i="1"/>
  <c r="U53" i="1"/>
  <c r="AA53" i="1" s="1"/>
  <c r="Q53" i="1"/>
  <c r="P53" i="1"/>
  <c r="O53" i="1"/>
  <c r="N53" i="1"/>
  <c r="R53" i="1" s="1"/>
  <c r="M53" i="1"/>
  <c r="L53" i="1"/>
  <c r="H53" i="1"/>
  <c r="G53" i="1"/>
  <c r="F53" i="1"/>
  <c r="I53" i="1" s="1"/>
  <c r="E53" i="1"/>
  <c r="D53" i="1"/>
  <c r="CH53" i="1" s="1"/>
  <c r="CF52" i="1"/>
  <c r="CE52" i="1"/>
  <c r="CC52" i="1"/>
  <c r="CD52" i="1" s="1"/>
  <c r="BZ52" i="1"/>
  <c r="CB52" i="1" s="1"/>
  <c r="BV52" i="1"/>
  <c r="BU52" i="1"/>
  <c r="BT52" i="1"/>
  <c r="BS52" i="1"/>
  <c r="BW52" i="1" s="1"/>
  <c r="BO52" i="1"/>
  <c r="BN52" i="1"/>
  <c r="BM52" i="1"/>
  <c r="BL52" i="1"/>
  <c r="BK52" i="1"/>
  <c r="BJ52" i="1"/>
  <c r="BI52" i="1"/>
  <c r="BP52" i="1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BF52" i="1" s="1"/>
  <c r="AM52" i="1"/>
  <c r="AO52" i="1" s="1"/>
  <c r="AL52" i="1"/>
  <c r="AK52" i="1"/>
  <c r="AG52" i="1"/>
  <c r="AF52" i="1"/>
  <c r="AE52" i="1"/>
  <c r="AD52" i="1"/>
  <c r="AH52" i="1" s="1"/>
  <c r="Z52" i="1"/>
  <c r="Y52" i="1"/>
  <c r="X52" i="1"/>
  <c r="W52" i="1"/>
  <c r="AA52" i="1" s="1"/>
  <c r="V52" i="1"/>
  <c r="U52" i="1"/>
  <c r="Q52" i="1"/>
  <c r="P52" i="1"/>
  <c r="O52" i="1"/>
  <c r="N52" i="1"/>
  <c r="M52" i="1"/>
  <c r="R52" i="1" s="1"/>
  <c r="L52" i="1"/>
  <c r="H52" i="1"/>
  <c r="G52" i="1"/>
  <c r="I52" i="1" s="1"/>
  <c r="F52" i="1"/>
  <c r="E52" i="1"/>
  <c r="CA52" i="1" s="1"/>
  <c r="D52" i="1"/>
  <c r="CH52" i="1" s="1"/>
  <c r="CF51" i="1"/>
  <c r="CD51" i="1"/>
  <c r="CC51" i="1"/>
  <c r="CE51" i="1" s="1"/>
  <c r="BZ51" i="1"/>
  <c r="CA51" i="1" s="1"/>
  <c r="BV51" i="1"/>
  <c r="BU51" i="1"/>
  <c r="BT51" i="1"/>
  <c r="BS51" i="1"/>
  <c r="BW51" i="1" s="1"/>
  <c r="BO51" i="1"/>
  <c r="BN51" i="1"/>
  <c r="BM51" i="1"/>
  <c r="BL51" i="1"/>
  <c r="BP51" i="1" s="1"/>
  <c r="BK51" i="1"/>
  <c r="BJ51" i="1"/>
  <c r="BI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BF51" i="1" s="1"/>
  <c r="AL51" i="1"/>
  <c r="AK51" i="1"/>
  <c r="AM51" i="1" s="1"/>
  <c r="AG51" i="1"/>
  <c r="AF51" i="1"/>
  <c r="AE51" i="1"/>
  <c r="AD51" i="1"/>
  <c r="AH51" i="1" s="1"/>
  <c r="Z51" i="1"/>
  <c r="Y51" i="1"/>
  <c r="X51" i="1"/>
  <c r="W51" i="1"/>
  <c r="V51" i="1"/>
  <c r="U51" i="1"/>
  <c r="AA51" i="1" s="1"/>
  <c r="Q51" i="1"/>
  <c r="P51" i="1"/>
  <c r="O51" i="1"/>
  <c r="N51" i="1"/>
  <c r="M51" i="1"/>
  <c r="L51" i="1"/>
  <c r="R51" i="1" s="1"/>
  <c r="H51" i="1"/>
  <c r="G51" i="1"/>
  <c r="F51" i="1"/>
  <c r="I51" i="1" s="1"/>
  <c r="E51" i="1"/>
  <c r="D51" i="1"/>
  <c r="CB51" i="1" s="1"/>
  <c r="CF50" i="1"/>
  <c r="CC50" i="1"/>
  <c r="BZ50" i="1"/>
  <c r="CB50" i="1" s="1"/>
  <c r="BV50" i="1"/>
  <c r="BU50" i="1"/>
  <c r="BT50" i="1"/>
  <c r="BS50" i="1"/>
  <c r="BW50" i="1" s="1"/>
  <c r="BO50" i="1"/>
  <c r="BN50" i="1"/>
  <c r="BM50" i="1"/>
  <c r="BL50" i="1"/>
  <c r="BK50" i="1"/>
  <c r="BJ50" i="1"/>
  <c r="BI50" i="1"/>
  <c r="BP50" i="1" s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BF50" i="1" s="1"/>
  <c r="AL50" i="1"/>
  <c r="AK50" i="1"/>
  <c r="AM50" i="1" s="1"/>
  <c r="AG50" i="1"/>
  <c r="AF50" i="1"/>
  <c r="AE50" i="1"/>
  <c r="AD50" i="1"/>
  <c r="AH50" i="1" s="1"/>
  <c r="Z50" i="1"/>
  <c r="Y50" i="1"/>
  <c r="X50" i="1"/>
  <c r="W50" i="1"/>
  <c r="V50" i="1"/>
  <c r="U50" i="1"/>
  <c r="AA50" i="1" s="1"/>
  <c r="Q50" i="1"/>
  <c r="P50" i="1"/>
  <c r="O50" i="1"/>
  <c r="N50" i="1"/>
  <c r="M50" i="1"/>
  <c r="R50" i="1" s="1"/>
  <c r="L50" i="1"/>
  <c r="I50" i="1"/>
  <c r="K50" i="1" s="1"/>
  <c r="H50" i="1"/>
  <c r="G50" i="1"/>
  <c r="F50" i="1"/>
  <c r="E50" i="1"/>
  <c r="CG50" i="1" s="1"/>
  <c r="D50" i="1"/>
  <c r="CH50" i="1" s="1"/>
  <c r="CH49" i="1"/>
  <c r="CF49" i="1"/>
  <c r="CG49" i="1" s="1"/>
  <c r="CD49" i="1"/>
  <c r="CC49" i="1"/>
  <c r="CC58" i="1" s="1"/>
  <c r="BZ49" i="1"/>
  <c r="BZ58" i="1" s="1"/>
  <c r="BV49" i="1"/>
  <c r="BV58" i="1" s="1"/>
  <c r="BU49" i="1"/>
  <c r="BU58" i="1" s="1"/>
  <c r="BT49" i="1"/>
  <c r="BT58" i="1" s="1"/>
  <c r="BS49" i="1"/>
  <c r="BS58" i="1" s="1"/>
  <c r="BO49" i="1"/>
  <c r="BO58" i="1" s="1"/>
  <c r="BN49" i="1"/>
  <c r="BN58" i="1" s="1"/>
  <c r="BM49" i="1"/>
  <c r="BM58" i="1" s="1"/>
  <c r="BL49" i="1"/>
  <c r="BL58" i="1" s="1"/>
  <c r="BK49" i="1"/>
  <c r="BK58" i="1" s="1"/>
  <c r="BJ49" i="1"/>
  <c r="BJ58" i="1" s="1"/>
  <c r="BI49" i="1"/>
  <c r="BI58" i="1" s="1"/>
  <c r="BE49" i="1"/>
  <c r="BE58" i="1" s="1"/>
  <c r="BD49" i="1"/>
  <c r="BD58" i="1" s="1"/>
  <c r="BC49" i="1"/>
  <c r="BC58" i="1" s="1"/>
  <c r="BB49" i="1"/>
  <c r="BB58" i="1" s="1"/>
  <c r="BA49" i="1"/>
  <c r="BA58" i="1" s="1"/>
  <c r="AZ49" i="1"/>
  <c r="AZ58" i="1" s="1"/>
  <c r="AY49" i="1"/>
  <c r="AY58" i="1" s="1"/>
  <c r="AX49" i="1"/>
  <c r="AX58" i="1" s="1"/>
  <c r="AW49" i="1"/>
  <c r="AW58" i="1" s="1"/>
  <c r="AV49" i="1"/>
  <c r="AV58" i="1" s="1"/>
  <c r="AU49" i="1"/>
  <c r="AU58" i="1" s="1"/>
  <c r="AT49" i="1"/>
  <c r="AT58" i="1" s="1"/>
  <c r="AS49" i="1"/>
  <c r="AS58" i="1" s="1"/>
  <c r="AR49" i="1"/>
  <c r="AR58" i="1" s="1"/>
  <c r="AQ49" i="1"/>
  <c r="AQ58" i="1" s="1"/>
  <c r="AP49" i="1"/>
  <c r="BF49" i="1" s="1"/>
  <c r="AL49" i="1"/>
  <c r="AL58" i="1" s="1"/>
  <c r="AK49" i="1"/>
  <c r="AK58" i="1" s="1"/>
  <c r="AM58" i="1" s="1"/>
  <c r="AG49" i="1"/>
  <c r="AG58" i="1" s="1"/>
  <c r="AF49" i="1"/>
  <c r="AF58" i="1" s="1"/>
  <c r="AE49" i="1"/>
  <c r="AE58" i="1" s="1"/>
  <c r="AD49" i="1"/>
  <c r="AH49" i="1" s="1"/>
  <c r="Z49" i="1"/>
  <c r="Z58" i="1" s="1"/>
  <c r="Y49" i="1"/>
  <c r="Y58" i="1" s="1"/>
  <c r="X49" i="1"/>
  <c r="X58" i="1" s="1"/>
  <c r="W49" i="1"/>
  <c r="W58" i="1" s="1"/>
  <c r="V49" i="1"/>
  <c r="V58" i="1" s="1"/>
  <c r="U49" i="1"/>
  <c r="U58" i="1" s="1"/>
  <c r="Q49" i="1"/>
  <c r="Q58" i="1" s="1"/>
  <c r="P49" i="1"/>
  <c r="P58" i="1" s="1"/>
  <c r="O49" i="1"/>
  <c r="O58" i="1" s="1"/>
  <c r="N49" i="1"/>
  <c r="R49" i="1" s="1"/>
  <c r="M49" i="1"/>
  <c r="M58" i="1" s="1"/>
  <c r="L49" i="1"/>
  <c r="L58" i="1" s="1"/>
  <c r="H49" i="1"/>
  <c r="H58" i="1" s="1"/>
  <c r="G49" i="1"/>
  <c r="G58" i="1" s="1"/>
  <c r="F49" i="1"/>
  <c r="F58" i="1" s="1"/>
  <c r="E49" i="1"/>
  <c r="E58" i="1" s="1"/>
  <c r="D49" i="1"/>
  <c r="D58" i="1" s="1"/>
  <c r="CF48" i="1"/>
  <c r="CF47" i="1"/>
  <c r="CF45" i="1"/>
  <c r="CG45" i="1" s="1"/>
  <c r="CD45" i="1"/>
  <c r="CC45" i="1"/>
  <c r="BZ45" i="1"/>
  <c r="CB45" i="1" s="1"/>
  <c r="BV45" i="1"/>
  <c r="BU45" i="1"/>
  <c r="BT45" i="1"/>
  <c r="BS45" i="1"/>
  <c r="BW45" i="1" s="1"/>
  <c r="BO45" i="1"/>
  <c r="BN45" i="1"/>
  <c r="BM45" i="1"/>
  <c r="BL45" i="1"/>
  <c r="BK45" i="1"/>
  <c r="BJ45" i="1"/>
  <c r="BP45" i="1" s="1"/>
  <c r="BI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BF45" i="1" s="1"/>
  <c r="AL45" i="1"/>
  <c r="AK45" i="1"/>
  <c r="AM45" i="1" s="1"/>
  <c r="AG45" i="1"/>
  <c r="AF45" i="1"/>
  <c r="AE45" i="1"/>
  <c r="AD45" i="1"/>
  <c r="AH45" i="1" s="1"/>
  <c r="Z45" i="1"/>
  <c r="Y45" i="1"/>
  <c r="X45" i="1"/>
  <c r="W45" i="1"/>
  <c r="V45" i="1"/>
  <c r="U45" i="1"/>
  <c r="AA45" i="1" s="1"/>
  <c r="Q45" i="1"/>
  <c r="P45" i="1"/>
  <c r="O45" i="1"/>
  <c r="N45" i="1"/>
  <c r="R45" i="1" s="1"/>
  <c r="M45" i="1"/>
  <c r="L45" i="1"/>
  <c r="H45" i="1"/>
  <c r="G45" i="1"/>
  <c r="F45" i="1"/>
  <c r="I45" i="1" s="1"/>
  <c r="E45" i="1"/>
  <c r="D45" i="1"/>
  <c r="CH45" i="1" s="1"/>
  <c r="CF44" i="1"/>
  <c r="CE44" i="1"/>
  <c r="CC44" i="1"/>
  <c r="CD44" i="1" s="1"/>
  <c r="BZ44" i="1"/>
  <c r="CB44" i="1" s="1"/>
  <c r="BV44" i="1"/>
  <c r="BU44" i="1"/>
  <c r="BT44" i="1"/>
  <c r="BS44" i="1"/>
  <c r="BW44" i="1" s="1"/>
  <c r="BO44" i="1"/>
  <c r="BN44" i="1"/>
  <c r="BM44" i="1"/>
  <c r="BL44" i="1"/>
  <c r="BK44" i="1"/>
  <c r="BJ44" i="1"/>
  <c r="BI44" i="1"/>
  <c r="BP44" i="1" s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BF44" i="1" s="1"/>
  <c r="AM44" i="1"/>
  <c r="AO44" i="1" s="1"/>
  <c r="AL44" i="1"/>
  <c r="AK44" i="1"/>
  <c r="AG44" i="1"/>
  <c r="AF44" i="1"/>
  <c r="AE44" i="1"/>
  <c r="AD44" i="1"/>
  <c r="AH44" i="1" s="1"/>
  <c r="Z44" i="1"/>
  <c r="Y44" i="1"/>
  <c r="X44" i="1"/>
  <c r="W44" i="1"/>
  <c r="AA44" i="1" s="1"/>
  <c r="V44" i="1"/>
  <c r="U44" i="1"/>
  <c r="Q44" i="1"/>
  <c r="P44" i="1"/>
  <c r="O44" i="1"/>
  <c r="N44" i="1"/>
  <c r="M44" i="1"/>
  <c r="R44" i="1" s="1"/>
  <c r="L44" i="1"/>
  <c r="H44" i="1"/>
  <c r="G44" i="1"/>
  <c r="I44" i="1" s="1"/>
  <c r="F44" i="1"/>
  <c r="E44" i="1"/>
  <c r="CA44" i="1" s="1"/>
  <c r="D44" i="1"/>
  <c r="CH44" i="1" s="1"/>
  <c r="CF43" i="1"/>
  <c r="CD43" i="1"/>
  <c r="CC43" i="1"/>
  <c r="BZ43" i="1"/>
  <c r="CA43" i="1" s="1"/>
  <c r="BV43" i="1"/>
  <c r="BU43" i="1"/>
  <c r="BT43" i="1"/>
  <c r="BS43" i="1"/>
  <c r="BW43" i="1" s="1"/>
  <c r="BO43" i="1"/>
  <c r="BN43" i="1"/>
  <c r="BM43" i="1"/>
  <c r="BL43" i="1"/>
  <c r="BP43" i="1" s="1"/>
  <c r="BK43" i="1"/>
  <c r="BJ43" i="1"/>
  <c r="BI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F43" i="1" s="1"/>
  <c r="AL43" i="1"/>
  <c r="AK43" i="1"/>
  <c r="AM43" i="1" s="1"/>
  <c r="AG43" i="1"/>
  <c r="AF43" i="1"/>
  <c r="AE43" i="1"/>
  <c r="AD43" i="1"/>
  <c r="AH43" i="1" s="1"/>
  <c r="Z43" i="1"/>
  <c r="Y43" i="1"/>
  <c r="X43" i="1"/>
  <c r="W43" i="1"/>
  <c r="V43" i="1"/>
  <c r="U43" i="1"/>
  <c r="AA43" i="1" s="1"/>
  <c r="Q43" i="1"/>
  <c r="P43" i="1"/>
  <c r="O43" i="1"/>
  <c r="N43" i="1"/>
  <c r="M43" i="1"/>
  <c r="L43" i="1"/>
  <c r="R43" i="1" s="1"/>
  <c r="H43" i="1"/>
  <c r="G43" i="1"/>
  <c r="F43" i="1"/>
  <c r="I43" i="1" s="1"/>
  <c r="E43" i="1"/>
  <c r="D43" i="1"/>
  <c r="CB43" i="1" s="1"/>
  <c r="CF42" i="1"/>
  <c r="CC42" i="1"/>
  <c r="BZ42" i="1"/>
  <c r="CB42" i="1" s="1"/>
  <c r="BV42" i="1"/>
  <c r="BU42" i="1"/>
  <c r="BT42" i="1"/>
  <c r="BS42" i="1"/>
  <c r="BW42" i="1" s="1"/>
  <c r="BO42" i="1"/>
  <c r="BN42" i="1"/>
  <c r="BM42" i="1"/>
  <c r="BL42" i="1"/>
  <c r="BK42" i="1"/>
  <c r="BJ42" i="1"/>
  <c r="BI42" i="1"/>
  <c r="BP42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BF42" i="1" s="1"/>
  <c r="AL42" i="1"/>
  <c r="AK42" i="1"/>
  <c r="AM42" i="1" s="1"/>
  <c r="AG42" i="1"/>
  <c r="AF42" i="1"/>
  <c r="AE42" i="1"/>
  <c r="AD42" i="1"/>
  <c r="AH42" i="1" s="1"/>
  <c r="Z42" i="1"/>
  <c r="Y42" i="1"/>
  <c r="X42" i="1"/>
  <c r="W42" i="1"/>
  <c r="V42" i="1"/>
  <c r="U42" i="1"/>
  <c r="AA42" i="1" s="1"/>
  <c r="Q42" i="1"/>
  <c r="P42" i="1"/>
  <c r="O42" i="1"/>
  <c r="N42" i="1"/>
  <c r="M42" i="1"/>
  <c r="R42" i="1" s="1"/>
  <c r="L42" i="1"/>
  <c r="I42" i="1"/>
  <c r="K42" i="1" s="1"/>
  <c r="H42" i="1"/>
  <c r="G42" i="1"/>
  <c r="F42" i="1"/>
  <c r="E42" i="1"/>
  <c r="CG42" i="1" s="1"/>
  <c r="D42" i="1"/>
  <c r="CH42" i="1" s="1"/>
  <c r="CH41" i="1"/>
  <c r="CF41" i="1"/>
  <c r="CG41" i="1" s="1"/>
  <c r="CD41" i="1"/>
  <c r="CC41" i="1"/>
  <c r="BZ41" i="1"/>
  <c r="CB41" i="1" s="1"/>
  <c r="BV41" i="1"/>
  <c r="BU41" i="1"/>
  <c r="BT41" i="1"/>
  <c r="BS41" i="1"/>
  <c r="BW41" i="1" s="1"/>
  <c r="BO41" i="1"/>
  <c r="BN41" i="1"/>
  <c r="BM41" i="1"/>
  <c r="BL41" i="1"/>
  <c r="BK41" i="1"/>
  <c r="BJ41" i="1"/>
  <c r="BP41" i="1" s="1"/>
  <c r="BI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BF41" i="1" s="1"/>
  <c r="AL41" i="1"/>
  <c r="AK41" i="1"/>
  <c r="AM41" i="1" s="1"/>
  <c r="AG41" i="1"/>
  <c r="AF41" i="1"/>
  <c r="AE41" i="1"/>
  <c r="AD41" i="1"/>
  <c r="AH41" i="1" s="1"/>
  <c r="Z41" i="1"/>
  <c r="Y41" i="1"/>
  <c r="X41" i="1"/>
  <c r="W41" i="1"/>
  <c r="V41" i="1"/>
  <c r="U41" i="1"/>
  <c r="AA41" i="1" s="1"/>
  <c r="Q41" i="1"/>
  <c r="P41" i="1"/>
  <c r="O41" i="1"/>
  <c r="N41" i="1"/>
  <c r="R41" i="1" s="1"/>
  <c r="M41" i="1"/>
  <c r="L41" i="1"/>
  <c r="H41" i="1"/>
  <c r="G41" i="1"/>
  <c r="F41" i="1"/>
  <c r="I41" i="1" s="1"/>
  <c r="E41" i="1"/>
  <c r="D41" i="1"/>
  <c r="CE41" i="1" s="1"/>
  <c r="CF40" i="1"/>
  <c r="CF46" i="1" s="1"/>
  <c r="CE40" i="1"/>
  <c r="CC40" i="1"/>
  <c r="CC46" i="1" s="1"/>
  <c r="CA40" i="1"/>
  <c r="BZ40" i="1"/>
  <c r="BZ46" i="1" s="1"/>
  <c r="BV40" i="1"/>
  <c r="BV46" i="1" s="1"/>
  <c r="BU40" i="1"/>
  <c r="BU46" i="1" s="1"/>
  <c r="BT40" i="1"/>
  <c r="BT46" i="1" s="1"/>
  <c r="BS40" i="1"/>
  <c r="BW40" i="1" s="1"/>
  <c r="BO40" i="1"/>
  <c r="BO46" i="1" s="1"/>
  <c r="BN40" i="1"/>
  <c r="BN46" i="1" s="1"/>
  <c r="BM40" i="1"/>
  <c r="BM46" i="1" s="1"/>
  <c r="BL40" i="1"/>
  <c r="BL46" i="1" s="1"/>
  <c r="BK40" i="1"/>
  <c r="BK46" i="1" s="1"/>
  <c r="BJ40" i="1"/>
  <c r="BJ46" i="1" s="1"/>
  <c r="BI40" i="1"/>
  <c r="BI46" i="1" s="1"/>
  <c r="BE40" i="1"/>
  <c r="BE46" i="1" s="1"/>
  <c r="BD40" i="1"/>
  <c r="BD46" i="1" s="1"/>
  <c r="BC40" i="1"/>
  <c r="BC46" i="1" s="1"/>
  <c r="BB40" i="1"/>
  <c r="BB46" i="1" s="1"/>
  <c r="BA40" i="1"/>
  <c r="BA46" i="1" s="1"/>
  <c r="AZ40" i="1"/>
  <c r="AZ46" i="1" s="1"/>
  <c r="AY40" i="1"/>
  <c r="AY46" i="1" s="1"/>
  <c r="AX40" i="1"/>
  <c r="AX46" i="1" s="1"/>
  <c r="AW40" i="1"/>
  <c r="AW46" i="1" s="1"/>
  <c r="AV40" i="1"/>
  <c r="AV46" i="1" s="1"/>
  <c r="AU40" i="1"/>
  <c r="AU46" i="1" s="1"/>
  <c r="AT40" i="1"/>
  <c r="AT46" i="1" s="1"/>
  <c r="AS40" i="1"/>
  <c r="AS46" i="1" s="1"/>
  <c r="AR40" i="1"/>
  <c r="AR46" i="1" s="1"/>
  <c r="AQ40" i="1"/>
  <c r="AQ46" i="1" s="1"/>
  <c r="AP40" i="1"/>
  <c r="BF40" i="1" s="1"/>
  <c r="AM40" i="1"/>
  <c r="AO40" i="1" s="1"/>
  <c r="AL40" i="1"/>
  <c r="AL46" i="1" s="1"/>
  <c r="AK40" i="1"/>
  <c r="AK46" i="1" s="1"/>
  <c r="AG40" i="1"/>
  <c r="AG46" i="1" s="1"/>
  <c r="AF40" i="1"/>
  <c r="AF46" i="1" s="1"/>
  <c r="AE40" i="1"/>
  <c r="AE46" i="1" s="1"/>
  <c r="AD40" i="1"/>
  <c r="AH40" i="1" s="1"/>
  <c r="Z40" i="1"/>
  <c r="Z46" i="1" s="1"/>
  <c r="Y40" i="1"/>
  <c r="Y46" i="1" s="1"/>
  <c r="X40" i="1"/>
  <c r="X46" i="1" s="1"/>
  <c r="W40" i="1"/>
  <c r="AA40" i="1" s="1"/>
  <c r="V40" i="1"/>
  <c r="V46" i="1" s="1"/>
  <c r="U40" i="1"/>
  <c r="U46" i="1" s="1"/>
  <c r="Q40" i="1"/>
  <c r="Q46" i="1" s="1"/>
  <c r="P40" i="1"/>
  <c r="P46" i="1" s="1"/>
  <c r="O40" i="1"/>
  <c r="O46" i="1" s="1"/>
  <c r="N40" i="1"/>
  <c r="N46" i="1" s="1"/>
  <c r="M40" i="1"/>
  <c r="M46" i="1" s="1"/>
  <c r="L40" i="1"/>
  <c r="L46" i="1" s="1"/>
  <c r="H40" i="1"/>
  <c r="H46" i="1" s="1"/>
  <c r="G40" i="1"/>
  <c r="G46" i="1" s="1"/>
  <c r="F40" i="1"/>
  <c r="F46" i="1" s="1"/>
  <c r="E40" i="1"/>
  <c r="E46" i="1" s="1"/>
  <c r="D40" i="1"/>
  <c r="D46" i="1" s="1"/>
  <c r="CF39" i="1"/>
  <c r="CF38" i="1"/>
  <c r="CF36" i="1"/>
  <c r="CE36" i="1"/>
  <c r="CC36" i="1"/>
  <c r="CD36" i="1" s="1"/>
  <c r="CA36" i="1"/>
  <c r="BZ36" i="1"/>
  <c r="CB36" i="1" s="1"/>
  <c r="BV36" i="1"/>
  <c r="BU36" i="1"/>
  <c r="BT36" i="1"/>
  <c r="BS36" i="1"/>
  <c r="BW36" i="1" s="1"/>
  <c r="BO36" i="1"/>
  <c r="BN36" i="1"/>
  <c r="BM36" i="1"/>
  <c r="BL36" i="1"/>
  <c r="BK36" i="1"/>
  <c r="BJ36" i="1"/>
  <c r="BI36" i="1"/>
  <c r="BP36" i="1" s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BF36" i="1" s="1"/>
  <c r="AM36" i="1"/>
  <c r="AO36" i="1" s="1"/>
  <c r="AL36" i="1"/>
  <c r="AK36" i="1"/>
  <c r="AG36" i="1"/>
  <c r="AF36" i="1"/>
  <c r="AE36" i="1"/>
  <c r="AD36" i="1"/>
  <c r="AH36" i="1" s="1"/>
  <c r="Z36" i="1"/>
  <c r="Y36" i="1"/>
  <c r="X36" i="1"/>
  <c r="W36" i="1"/>
  <c r="AA36" i="1" s="1"/>
  <c r="V36" i="1"/>
  <c r="U36" i="1"/>
  <c r="Q36" i="1"/>
  <c r="P36" i="1"/>
  <c r="O36" i="1"/>
  <c r="N36" i="1"/>
  <c r="M36" i="1"/>
  <c r="R36" i="1" s="1"/>
  <c r="L36" i="1"/>
  <c r="H36" i="1"/>
  <c r="G36" i="1"/>
  <c r="I36" i="1" s="1"/>
  <c r="F36" i="1"/>
  <c r="E36" i="1"/>
  <c r="CG36" i="1" s="1"/>
  <c r="D36" i="1"/>
  <c r="CH36" i="1" s="1"/>
  <c r="CF35" i="1"/>
  <c r="CD35" i="1"/>
  <c r="CC35" i="1"/>
  <c r="BZ35" i="1"/>
  <c r="CA35" i="1" s="1"/>
  <c r="BV35" i="1"/>
  <c r="BU35" i="1"/>
  <c r="BT35" i="1"/>
  <c r="BS35" i="1"/>
  <c r="BW35" i="1" s="1"/>
  <c r="BO35" i="1"/>
  <c r="BN35" i="1"/>
  <c r="BM35" i="1"/>
  <c r="BL35" i="1"/>
  <c r="BP35" i="1" s="1"/>
  <c r="BK35" i="1"/>
  <c r="BJ35" i="1"/>
  <c r="BI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BF35" i="1" s="1"/>
  <c r="AL35" i="1"/>
  <c r="AM35" i="1" s="1"/>
  <c r="AK35" i="1"/>
  <c r="AG35" i="1"/>
  <c r="AF35" i="1"/>
  <c r="AE35" i="1"/>
  <c r="AD35" i="1"/>
  <c r="AH35" i="1" s="1"/>
  <c r="Z35" i="1"/>
  <c r="Y35" i="1"/>
  <c r="X35" i="1"/>
  <c r="W35" i="1"/>
  <c r="V35" i="1"/>
  <c r="U35" i="1"/>
  <c r="AA35" i="1" s="1"/>
  <c r="Q35" i="1"/>
  <c r="P35" i="1"/>
  <c r="O35" i="1"/>
  <c r="N35" i="1"/>
  <c r="M35" i="1"/>
  <c r="L35" i="1"/>
  <c r="R35" i="1" s="1"/>
  <c r="H35" i="1"/>
  <c r="G35" i="1"/>
  <c r="F35" i="1"/>
  <c r="I35" i="1" s="1"/>
  <c r="E35" i="1"/>
  <c r="D35" i="1"/>
  <c r="CB35" i="1" s="1"/>
  <c r="CF34" i="1"/>
  <c r="CC34" i="1"/>
  <c r="BZ34" i="1"/>
  <c r="CB34" i="1" s="1"/>
  <c r="BV34" i="1"/>
  <c r="BU34" i="1"/>
  <c r="BT34" i="1"/>
  <c r="BS34" i="1"/>
  <c r="BW34" i="1" s="1"/>
  <c r="BO34" i="1"/>
  <c r="BN34" i="1"/>
  <c r="BM34" i="1"/>
  <c r="BL34" i="1"/>
  <c r="BK34" i="1"/>
  <c r="BJ34" i="1"/>
  <c r="BI34" i="1"/>
  <c r="BP34" i="1" s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BF34" i="1" s="1"/>
  <c r="AL34" i="1"/>
  <c r="AK34" i="1"/>
  <c r="AM34" i="1" s="1"/>
  <c r="AG34" i="1"/>
  <c r="AF34" i="1"/>
  <c r="AE34" i="1"/>
  <c r="AD34" i="1"/>
  <c r="AH34" i="1" s="1"/>
  <c r="Z34" i="1"/>
  <c r="Y34" i="1"/>
  <c r="X34" i="1"/>
  <c r="W34" i="1"/>
  <c r="V34" i="1"/>
  <c r="U34" i="1"/>
  <c r="AA34" i="1" s="1"/>
  <c r="Q34" i="1"/>
  <c r="P34" i="1"/>
  <c r="O34" i="1"/>
  <c r="N34" i="1"/>
  <c r="M34" i="1"/>
  <c r="R34" i="1" s="1"/>
  <c r="L34" i="1"/>
  <c r="I34" i="1"/>
  <c r="K34" i="1" s="1"/>
  <c r="H34" i="1"/>
  <c r="G34" i="1"/>
  <c r="F34" i="1"/>
  <c r="E34" i="1"/>
  <c r="CG34" i="1" s="1"/>
  <c r="D34" i="1"/>
  <c r="CH34" i="1" s="1"/>
  <c r="CH33" i="1"/>
  <c r="CF33" i="1"/>
  <c r="CG33" i="1" s="1"/>
  <c r="CD33" i="1"/>
  <c r="CC33" i="1"/>
  <c r="CE33" i="1" s="1"/>
  <c r="BZ33" i="1"/>
  <c r="CB33" i="1" s="1"/>
  <c r="BV33" i="1"/>
  <c r="BU33" i="1"/>
  <c r="BT33" i="1"/>
  <c r="BS33" i="1"/>
  <c r="BW33" i="1" s="1"/>
  <c r="BO33" i="1"/>
  <c r="BN33" i="1"/>
  <c r="BM33" i="1"/>
  <c r="BL33" i="1"/>
  <c r="BK33" i="1"/>
  <c r="BJ33" i="1"/>
  <c r="BP33" i="1" s="1"/>
  <c r="BI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BF33" i="1" s="1"/>
  <c r="AL33" i="1"/>
  <c r="AK33" i="1"/>
  <c r="AM33" i="1" s="1"/>
  <c r="AG33" i="1"/>
  <c r="AF33" i="1"/>
  <c r="AE33" i="1"/>
  <c r="AD33" i="1"/>
  <c r="AH33" i="1" s="1"/>
  <c r="Z33" i="1"/>
  <c r="Y33" i="1"/>
  <c r="X33" i="1"/>
  <c r="W33" i="1"/>
  <c r="V33" i="1"/>
  <c r="U33" i="1"/>
  <c r="AA33" i="1" s="1"/>
  <c r="Q33" i="1"/>
  <c r="P33" i="1"/>
  <c r="O33" i="1"/>
  <c r="N33" i="1"/>
  <c r="R33" i="1" s="1"/>
  <c r="M33" i="1"/>
  <c r="L33" i="1"/>
  <c r="H33" i="1"/>
  <c r="G33" i="1"/>
  <c r="F33" i="1"/>
  <c r="I33" i="1" s="1"/>
  <c r="E33" i="1"/>
  <c r="D33" i="1"/>
  <c r="CF32" i="1"/>
  <c r="CE32" i="1"/>
  <c r="CC32" i="1"/>
  <c r="CD32" i="1" s="1"/>
  <c r="CA32" i="1"/>
  <c r="BZ32" i="1"/>
  <c r="CB32" i="1" s="1"/>
  <c r="BV32" i="1"/>
  <c r="BU32" i="1"/>
  <c r="BT32" i="1"/>
  <c r="BS32" i="1"/>
  <c r="BW32" i="1" s="1"/>
  <c r="BO32" i="1"/>
  <c r="BN32" i="1"/>
  <c r="BM32" i="1"/>
  <c r="BL32" i="1"/>
  <c r="BK32" i="1"/>
  <c r="BJ32" i="1"/>
  <c r="BI32" i="1"/>
  <c r="BP32" i="1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BF32" i="1" s="1"/>
  <c r="AM32" i="1"/>
  <c r="AO32" i="1" s="1"/>
  <c r="AL32" i="1"/>
  <c r="AK32" i="1"/>
  <c r="AG32" i="1"/>
  <c r="AF32" i="1"/>
  <c r="AE32" i="1"/>
  <c r="AD32" i="1"/>
  <c r="AH32" i="1" s="1"/>
  <c r="Z32" i="1"/>
  <c r="Y32" i="1"/>
  <c r="X32" i="1"/>
  <c r="W32" i="1"/>
  <c r="AA32" i="1" s="1"/>
  <c r="V32" i="1"/>
  <c r="U32" i="1"/>
  <c r="Q32" i="1"/>
  <c r="P32" i="1"/>
  <c r="O32" i="1"/>
  <c r="N32" i="1"/>
  <c r="M32" i="1"/>
  <c r="R32" i="1" s="1"/>
  <c r="L32" i="1"/>
  <c r="H32" i="1"/>
  <c r="G32" i="1"/>
  <c r="I32" i="1" s="1"/>
  <c r="F32" i="1"/>
  <c r="E32" i="1"/>
  <c r="CG32" i="1" s="1"/>
  <c r="D32" i="1"/>
  <c r="CH32" i="1" s="1"/>
  <c r="CF31" i="1"/>
  <c r="CD31" i="1"/>
  <c r="CC31" i="1"/>
  <c r="CE31" i="1" s="1"/>
  <c r="BZ31" i="1"/>
  <c r="CA31" i="1" s="1"/>
  <c r="BV31" i="1"/>
  <c r="BU31" i="1"/>
  <c r="BT31" i="1"/>
  <c r="BS31" i="1"/>
  <c r="BW31" i="1" s="1"/>
  <c r="BO31" i="1"/>
  <c r="BN31" i="1"/>
  <c r="BM31" i="1"/>
  <c r="BL31" i="1"/>
  <c r="BP31" i="1" s="1"/>
  <c r="BK31" i="1"/>
  <c r="BJ31" i="1"/>
  <c r="BI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BF31" i="1" s="1"/>
  <c r="AL31" i="1"/>
  <c r="AK31" i="1"/>
  <c r="AM31" i="1" s="1"/>
  <c r="AG31" i="1"/>
  <c r="AF31" i="1"/>
  <c r="AE31" i="1"/>
  <c r="AD31" i="1"/>
  <c r="AH31" i="1" s="1"/>
  <c r="Z31" i="1"/>
  <c r="Y31" i="1"/>
  <c r="X31" i="1"/>
  <c r="W31" i="1"/>
  <c r="V31" i="1"/>
  <c r="U31" i="1"/>
  <c r="AA31" i="1" s="1"/>
  <c r="Q31" i="1"/>
  <c r="P31" i="1"/>
  <c r="O31" i="1"/>
  <c r="N31" i="1"/>
  <c r="M31" i="1"/>
  <c r="L31" i="1"/>
  <c r="R31" i="1" s="1"/>
  <c r="H31" i="1"/>
  <c r="G31" i="1"/>
  <c r="F31" i="1"/>
  <c r="I31" i="1" s="1"/>
  <c r="E31" i="1"/>
  <c r="D31" i="1"/>
  <c r="CB31" i="1" s="1"/>
  <c r="CF30" i="1"/>
  <c r="CF37" i="1" s="1"/>
  <c r="CC30" i="1"/>
  <c r="CC37" i="1" s="1"/>
  <c r="BZ30" i="1"/>
  <c r="BZ37" i="1" s="1"/>
  <c r="BV30" i="1"/>
  <c r="BV37" i="1" s="1"/>
  <c r="BU30" i="1"/>
  <c r="BU37" i="1" s="1"/>
  <c r="BT30" i="1"/>
  <c r="BT37" i="1" s="1"/>
  <c r="BS30" i="1"/>
  <c r="BW30" i="1" s="1"/>
  <c r="BO30" i="1"/>
  <c r="BO37" i="1" s="1"/>
  <c r="BN30" i="1"/>
  <c r="BN37" i="1" s="1"/>
  <c r="BM30" i="1"/>
  <c r="BM37" i="1" s="1"/>
  <c r="BL30" i="1"/>
  <c r="BL37" i="1" s="1"/>
  <c r="BK30" i="1"/>
  <c r="BK37" i="1" s="1"/>
  <c r="BJ30" i="1"/>
  <c r="BJ37" i="1" s="1"/>
  <c r="BI30" i="1"/>
  <c r="BI37" i="1" s="1"/>
  <c r="BP37" i="1" s="1"/>
  <c r="BE30" i="1"/>
  <c r="BE37" i="1" s="1"/>
  <c r="BD30" i="1"/>
  <c r="BD37" i="1" s="1"/>
  <c r="BC30" i="1"/>
  <c r="BC37" i="1" s="1"/>
  <c r="BB30" i="1"/>
  <c r="BB37" i="1" s="1"/>
  <c r="BA30" i="1"/>
  <c r="BA37" i="1" s="1"/>
  <c r="AZ30" i="1"/>
  <c r="AZ37" i="1" s="1"/>
  <c r="AY30" i="1"/>
  <c r="AY37" i="1" s="1"/>
  <c r="AX30" i="1"/>
  <c r="AX37" i="1" s="1"/>
  <c r="AW30" i="1"/>
  <c r="AW37" i="1" s="1"/>
  <c r="AV30" i="1"/>
  <c r="AV37" i="1" s="1"/>
  <c r="AU30" i="1"/>
  <c r="AU37" i="1" s="1"/>
  <c r="AT30" i="1"/>
  <c r="AT37" i="1" s="1"/>
  <c r="AS30" i="1"/>
  <c r="AS37" i="1" s="1"/>
  <c r="AR30" i="1"/>
  <c r="AR37" i="1" s="1"/>
  <c r="AQ30" i="1"/>
  <c r="AQ37" i="1" s="1"/>
  <c r="AP30" i="1"/>
  <c r="AP37" i="1" s="1"/>
  <c r="AL30" i="1"/>
  <c r="AL37" i="1" s="1"/>
  <c r="AK30" i="1"/>
  <c r="AK37" i="1" s="1"/>
  <c r="AG30" i="1"/>
  <c r="AG37" i="1" s="1"/>
  <c r="AF30" i="1"/>
  <c r="AF37" i="1" s="1"/>
  <c r="AE30" i="1"/>
  <c r="AE37" i="1" s="1"/>
  <c r="AD30" i="1"/>
  <c r="AD37" i="1" s="1"/>
  <c r="Z30" i="1"/>
  <c r="Z37" i="1" s="1"/>
  <c r="Y30" i="1"/>
  <c r="Y37" i="1" s="1"/>
  <c r="X30" i="1"/>
  <c r="X37" i="1" s="1"/>
  <c r="W30" i="1"/>
  <c r="W37" i="1" s="1"/>
  <c r="V30" i="1"/>
  <c r="V37" i="1" s="1"/>
  <c r="U30" i="1"/>
  <c r="U37" i="1" s="1"/>
  <c r="AA37" i="1" s="1"/>
  <c r="Q30" i="1"/>
  <c r="Q37" i="1" s="1"/>
  <c r="P30" i="1"/>
  <c r="P37" i="1" s="1"/>
  <c r="O30" i="1"/>
  <c r="O37" i="1" s="1"/>
  <c r="N30" i="1"/>
  <c r="N37" i="1" s="1"/>
  <c r="M30" i="1"/>
  <c r="M37" i="1" s="1"/>
  <c r="L30" i="1"/>
  <c r="L37" i="1" s="1"/>
  <c r="I30" i="1"/>
  <c r="K30" i="1" s="1"/>
  <c r="H30" i="1"/>
  <c r="H37" i="1" s="1"/>
  <c r="G30" i="1"/>
  <c r="G37" i="1" s="1"/>
  <c r="F30" i="1"/>
  <c r="F37" i="1" s="1"/>
  <c r="E30" i="1"/>
  <c r="CG30" i="1" s="1"/>
  <c r="D30" i="1"/>
  <c r="D37" i="1" s="1"/>
  <c r="CF29" i="1"/>
  <c r="CF28" i="1"/>
  <c r="CF26" i="1"/>
  <c r="CC26" i="1"/>
  <c r="BZ26" i="1"/>
  <c r="CB26" i="1" s="1"/>
  <c r="BV26" i="1"/>
  <c r="BU26" i="1"/>
  <c r="BT26" i="1"/>
  <c r="BS26" i="1"/>
  <c r="BW26" i="1" s="1"/>
  <c r="BO26" i="1"/>
  <c r="BN26" i="1"/>
  <c r="BM26" i="1"/>
  <c r="BL26" i="1"/>
  <c r="BK26" i="1"/>
  <c r="BJ26" i="1"/>
  <c r="BI26" i="1"/>
  <c r="BP26" i="1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BF26" i="1" s="1"/>
  <c r="AL26" i="1"/>
  <c r="AK26" i="1"/>
  <c r="AM26" i="1" s="1"/>
  <c r="AG26" i="1"/>
  <c r="AF26" i="1"/>
  <c r="AE26" i="1"/>
  <c r="AD26" i="1"/>
  <c r="AH26" i="1" s="1"/>
  <c r="Z26" i="1"/>
  <c r="Y26" i="1"/>
  <c r="X26" i="1"/>
  <c r="W26" i="1"/>
  <c r="V26" i="1"/>
  <c r="U26" i="1"/>
  <c r="AA26" i="1" s="1"/>
  <c r="Q26" i="1"/>
  <c r="P26" i="1"/>
  <c r="O26" i="1"/>
  <c r="N26" i="1"/>
  <c r="M26" i="1"/>
  <c r="R26" i="1" s="1"/>
  <c r="L26" i="1"/>
  <c r="I26" i="1"/>
  <c r="K26" i="1" s="1"/>
  <c r="H26" i="1"/>
  <c r="G26" i="1"/>
  <c r="F26" i="1"/>
  <c r="E26" i="1"/>
  <c r="CG26" i="1" s="1"/>
  <c r="D26" i="1"/>
  <c r="CH26" i="1" s="1"/>
  <c r="CH25" i="1"/>
  <c r="CF25" i="1"/>
  <c r="CG25" i="1" s="1"/>
  <c r="CD25" i="1"/>
  <c r="CC25" i="1"/>
  <c r="BZ25" i="1"/>
  <c r="CB25" i="1" s="1"/>
  <c r="BV25" i="1"/>
  <c r="BU25" i="1"/>
  <c r="BT25" i="1"/>
  <c r="BS25" i="1"/>
  <c r="BW25" i="1" s="1"/>
  <c r="BO25" i="1"/>
  <c r="BN25" i="1"/>
  <c r="BM25" i="1"/>
  <c r="BL25" i="1"/>
  <c r="BK25" i="1"/>
  <c r="BJ25" i="1"/>
  <c r="BP25" i="1" s="1"/>
  <c r="BI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BF25" i="1" s="1"/>
  <c r="AL25" i="1"/>
  <c r="AM25" i="1" s="1"/>
  <c r="AK25" i="1"/>
  <c r="AG25" i="1"/>
  <c r="AF25" i="1"/>
  <c r="AE25" i="1"/>
  <c r="AD25" i="1"/>
  <c r="AH25" i="1" s="1"/>
  <c r="Z25" i="1"/>
  <c r="Y25" i="1"/>
  <c r="X25" i="1"/>
  <c r="W25" i="1"/>
  <c r="V25" i="1"/>
  <c r="U25" i="1"/>
  <c r="AA25" i="1" s="1"/>
  <c r="Q25" i="1"/>
  <c r="P25" i="1"/>
  <c r="O25" i="1"/>
  <c r="N25" i="1"/>
  <c r="R25" i="1" s="1"/>
  <c r="M25" i="1"/>
  <c r="L25" i="1"/>
  <c r="H25" i="1"/>
  <c r="G25" i="1"/>
  <c r="F25" i="1"/>
  <c r="I25" i="1" s="1"/>
  <c r="E25" i="1"/>
  <c r="D25" i="1"/>
  <c r="CE25" i="1" s="1"/>
  <c r="CF24" i="1"/>
  <c r="CH24" i="1" s="1"/>
  <c r="CE24" i="1"/>
  <c r="CC24" i="1"/>
  <c r="CD24" i="1" s="1"/>
  <c r="CA24" i="1"/>
  <c r="BZ24" i="1"/>
  <c r="CB24" i="1" s="1"/>
  <c r="BV24" i="1"/>
  <c r="BU24" i="1"/>
  <c r="BT24" i="1"/>
  <c r="BS24" i="1"/>
  <c r="BW24" i="1" s="1"/>
  <c r="BO24" i="1"/>
  <c r="BN24" i="1"/>
  <c r="BM24" i="1"/>
  <c r="BL24" i="1"/>
  <c r="BK24" i="1"/>
  <c r="BJ24" i="1"/>
  <c r="BI24" i="1"/>
  <c r="BP24" i="1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BF24" i="1" s="1"/>
  <c r="AM24" i="1"/>
  <c r="AO24" i="1" s="1"/>
  <c r="AL24" i="1"/>
  <c r="AK24" i="1"/>
  <c r="AG24" i="1"/>
  <c r="AF24" i="1"/>
  <c r="AE24" i="1"/>
  <c r="AD24" i="1"/>
  <c r="AH24" i="1" s="1"/>
  <c r="Z24" i="1"/>
  <c r="Y24" i="1"/>
  <c r="X24" i="1"/>
  <c r="W24" i="1"/>
  <c r="AA24" i="1" s="1"/>
  <c r="V24" i="1"/>
  <c r="U24" i="1"/>
  <c r="Q24" i="1"/>
  <c r="P24" i="1"/>
  <c r="O24" i="1"/>
  <c r="N24" i="1"/>
  <c r="M24" i="1"/>
  <c r="R24" i="1" s="1"/>
  <c r="L24" i="1"/>
  <c r="H24" i="1"/>
  <c r="G24" i="1"/>
  <c r="I24" i="1" s="1"/>
  <c r="F24" i="1"/>
  <c r="E24" i="1"/>
  <c r="CG24" i="1" s="1"/>
  <c r="D24" i="1"/>
  <c r="CF23" i="1"/>
  <c r="CD23" i="1"/>
  <c r="CC23" i="1"/>
  <c r="CE23" i="1" s="1"/>
  <c r="BZ23" i="1"/>
  <c r="CA23" i="1" s="1"/>
  <c r="BV23" i="1"/>
  <c r="BU23" i="1"/>
  <c r="BT23" i="1"/>
  <c r="BS23" i="1"/>
  <c r="BW23" i="1" s="1"/>
  <c r="BO23" i="1"/>
  <c r="BN23" i="1"/>
  <c r="BM23" i="1"/>
  <c r="BL23" i="1"/>
  <c r="BP23" i="1" s="1"/>
  <c r="BK23" i="1"/>
  <c r="BJ23" i="1"/>
  <c r="BI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BF23" i="1" s="1"/>
  <c r="AL23" i="1"/>
  <c r="AK23" i="1"/>
  <c r="AM23" i="1" s="1"/>
  <c r="AG23" i="1"/>
  <c r="AF23" i="1"/>
  <c r="AE23" i="1"/>
  <c r="AD23" i="1"/>
  <c r="AH23" i="1" s="1"/>
  <c r="Z23" i="1"/>
  <c r="Y23" i="1"/>
  <c r="X23" i="1"/>
  <c r="W23" i="1"/>
  <c r="V23" i="1"/>
  <c r="U23" i="1"/>
  <c r="AA23" i="1" s="1"/>
  <c r="Q23" i="1"/>
  <c r="P23" i="1"/>
  <c r="O23" i="1"/>
  <c r="N23" i="1"/>
  <c r="M23" i="1"/>
  <c r="L23" i="1"/>
  <c r="R23" i="1" s="1"/>
  <c r="H23" i="1"/>
  <c r="G23" i="1"/>
  <c r="F23" i="1"/>
  <c r="I23" i="1" s="1"/>
  <c r="E23" i="1"/>
  <c r="D23" i="1"/>
  <c r="CB23" i="1" s="1"/>
  <c r="CF22" i="1"/>
  <c r="CC22" i="1"/>
  <c r="BZ22" i="1"/>
  <c r="CB22" i="1" s="1"/>
  <c r="BV22" i="1"/>
  <c r="BU22" i="1"/>
  <c r="BT22" i="1"/>
  <c r="BS22" i="1"/>
  <c r="BW22" i="1" s="1"/>
  <c r="BO22" i="1"/>
  <c r="BN22" i="1"/>
  <c r="BM22" i="1"/>
  <c r="BL22" i="1"/>
  <c r="BK22" i="1"/>
  <c r="BJ22" i="1"/>
  <c r="BI22" i="1"/>
  <c r="BP22" i="1" s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BF22" i="1" s="1"/>
  <c r="AL22" i="1"/>
  <c r="AK22" i="1"/>
  <c r="AM22" i="1" s="1"/>
  <c r="AG22" i="1"/>
  <c r="AF22" i="1"/>
  <c r="AE22" i="1"/>
  <c r="AD22" i="1"/>
  <c r="AH22" i="1" s="1"/>
  <c r="Z22" i="1"/>
  <c r="Y22" i="1"/>
  <c r="X22" i="1"/>
  <c r="W22" i="1"/>
  <c r="V22" i="1"/>
  <c r="U22" i="1"/>
  <c r="AA22" i="1" s="1"/>
  <c r="Q22" i="1"/>
  <c r="P22" i="1"/>
  <c r="O22" i="1"/>
  <c r="N22" i="1"/>
  <c r="M22" i="1"/>
  <c r="R22" i="1" s="1"/>
  <c r="L22" i="1"/>
  <c r="I22" i="1"/>
  <c r="K22" i="1" s="1"/>
  <c r="H22" i="1"/>
  <c r="G22" i="1"/>
  <c r="F22" i="1"/>
  <c r="E22" i="1"/>
  <c r="CG22" i="1" s="1"/>
  <c r="D22" i="1"/>
  <c r="CH22" i="1" s="1"/>
  <c r="CH21" i="1"/>
  <c r="CF21" i="1"/>
  <c r="CF27" i="1" s="1"/>
  <c r="CD21" i="1"/>
  <c r="CC21" i="1"/>
  <c r="CC27" i="1" s="1"/>
  <c r="BZ21" i="1"/>
  <c r="BZ27" i="1" s="1"/>
  <c r="BV21" i="1"/>
  <c r="BV27" i="1" s="1"/>
  <c r="BU21" i="1"/>
  <c r="BU27" i="1" s="1"/>
  <c r="BT21" i="1"/>
  <c r="BT27" i="1" s="1"/>
  <c r="BS21" i="1"/>
  <c r="BS27" i="1" s="1"/>
  <c r="BW27" i="1" s="1"/>
  <c r="BO21" i="1"/>
  <c r="BO27" i="1" s="1"/>
  <c r="BN21" i="1"/>
  <c r="BN27" i="1" s="1"/>
  <c r="BM21" i="1"/>
  <c r="BM27" i="1" s="1"/>
  <c r="BL21" i="1"/>
  <c r="BL27" i="1" s="1"/>
  <c r="BK21" i="1"/>
  <c r="BK27" i="1" s="1"/>
  <c r="BJ21" i="1"/>
  <c r="BJ27" i="1" s="1"/>
  <c r="BI21" i="1"/>
  <c r="BI27" i="1" s="1"/>
  <c r="BE21" i="1"/>
  <c r="BE27" i="1" s="1"/>
  <c r="BD21" i="1"/>
  <c r="BD27" i="1" s="1"/>
  <c r="BC21" i="1"/>
  <c r="BC27" i="1" s="1"/>
  <c r="BB21" i="1"/>
  <c r="BB27" i="1" s="1"/>
  <c r="BA21" i="1"/>
  <c r="BA27" i="1" s="1"/>
  <c r="AZ21" i="1"/>
  <c r="AZ27" i="1" s="1"/>
  <c r="AY21" i="1"/>
  <c r="AY27" i="1" s="1"/>
  <c r="AX21" i="1"/>
  <c r="AX27" i="1" s="1"/>
  <c r="AW21" i="1"/>
  <c r="AW27" i="1" s="1"/>
  <c r="AV21" i="1"/>
  <c r="AV27" i="1" s="1"/>
  <c r="AU21" i="1"/>
  <c r="AU27" i="1" s="1"/>
  <c r="AT21" i="1"/>
  <c r="AT27" i="1" s="1"/>
  <c r="AS21" i="1"/>
  <c r="AS27" i="1" s="1"/>
  <c r="AR21" i="1"/>
  <c r="AR27" i="1" s="1"/>
  <c r="AQ21" i="1"/>
  <c r="AQ27" i="1" s="1"/>
  <c r="AP21" i="1"/>
  <c r="BF21" i="1" s="1"/>
  <c r="AL21" i="1"/>
  <c r="AL27" i="1" s="1"/>
  <c r="AK21" i="1"/>
  <c r="AK27" i="1" s="1"/>
  <c r="AG21" i="1"/>
  <c r="AG27" i="1" s="1"/>
  <c r="AF21" i="1"/>
  <c r="AF27" i="1" s="1"/>
  <c r="AE21" i="1"/>
  <c r="AE27" i="1" s="1"/>
  <c r="AD21" i="1"/>
  <c r="AH21" i="1" s="1"/>
  <c r="Z21" i="1"/>
  <c r="Z27" i="1" s="1"/>
  <c r="Y21" i="1"/>
  <c r="Y27" i="1" s="1"/>
  <c r="X21" i="1"/>
  <c r="X27" i="1" s="1"/>
  <c r="W21" i="1"/>
  <c r="W27" i="1" s="1"/>
  <c r="V21" i="1"/>
  <c r="V27" i="1" s="1"/>
  <c r="U21" i="1"/>
  <c r="U27" i="1" s="1"/>
  <c r="Q21" i="1"/>
  <c r="Q27" i="1" s="1"/>
  <c r="P21" i="1"/>
  <c r="P27" i="1" s="1"/>
  <c r="O21" i="1"/>
  <c r="O27" i="1" s="1"/>
  <c r="N21" i="1"/>
  <c r="R21" i="1" s="1"/>
  <c r="M21" i="1"/>
  <c r="M27" i="1" s="1"/>
  <c r="L21" i="1"/>
  <c r="L27" i="1" s="1"/>
  <c r="H21" i="1"/>
  <c r="H27" i="1" s="1"/>
  <c r="G21" i="1"/>
  <c r="G27" i="1" s="1"/>
  <c r="F21" i="1"/>
  <c r="I21" i="1" s="1"/>
  <c r="E21" i="1"/>
  <c r="E27" i="1" s="1"/>
  <c r="D21" i="1"/>
  <c r="D27" i="1" s="1"/>
  <c r="CF20" i="1"/>
  <c r="CF19" i="1"/>
  <c r="CC18" i="1"/>
  <c r="CE18" i="1" s="1"/>
  <c r="BU18" i="1"/>
  <c r="BM18" i="1"/>
  <c r="BI18" i="1"/>
  <c r="BE18" i="1"/>
  <c r="BA18" i="1"/>
  <c r="AW18" i="1"/>
  <c r="AS18" i="1"/>
  <c r="AK18" i="1"/>
  <c r="AG18" i="1"/>
  <c r="Y18" i="1"/>
  <c r="U18" i="1"/>
  <c r="Q18" i="1"/>
  <c r="M18" i="1"/>
  <c r="E18" i="1"/>
  <c r="CH17" i="1"/>
  <c r="CF17" i="1"/>
  <c r="CG17" i="1" s="1"/>
  <c r="CD17" i="1"/>
  <c r="CC17" i="1"/>
  <c r="CE17" i="1" s="1"/>
  <c r="BZ17" i="1"/>
  <c r="CB17" i="1" s="1"/>
  <c r="BV17" i="1"/>
  <c r="BU17" i="1"/>
  <c r="BT17" i="1"/>
  <c r="BS17" i="1"/>
  <c r="BW17" i="1" s="1"/>
  <c r="BO17" i="1"/>
  <c r="BN17" i="1"/>
  <c r="BM17" i="1"/>
  <c r="BL17" i="1"/>
  <c r="BK17" i="1"/>
  <c r="BJ17" i="1"/>
  <c r="BP17" i="1" s="1"/>
  <c r="BI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F17" i="1" s="1"/>
  <c r="AL17" i="1"/>
  <c r="AK17" i="1"/>
  <c r="AM17" i="1" s="1"/>
  <c r="AG17" i="1"/>
  <c r="AF17" i="1"/>
  <c r="AE17" i="1"/>
  <c r="AD17" i="1"/>
  <c r="AH17" i="1" s="1"/>
  <c r="Z17" i="1"/>
  <c r="Y17" i="1"/>
  <c r="X17" i="1"/>
  <c r="W17" i="1"/>
  <c r="V17" i="1"/>
  <c r="U17" i="1"/>
  <c r="AA17" i="1" s="1"/>
  <c r="Q17" i="1"/>
  <c r="P17" i="1"/>
  <c r="O17" i="1"/>
  <c r="N17" i="1"/>
  <c r="R17" i="1" s="1"/>
  <c r="M17" i="1"/>
  <c r="L17" i="1"/>
  <c r="H17" i="1"/>
  <c r="G17" i="1"/>
  <c r="F17" i="1"/>
  <c r="I17" i="1" s="1"/>
  <c r="E17" i="1"/>
  <c r="D17" i="1"/>
  <c r="CF16" i="1"/>
  <c r="CF18" i="1" s="1"/>
  <c r="CE16" i="1"/>
  <c r="CC16" i="1"/>
  <c r="CD16" i="1" s="1"/>
  <c r="CA16" i="1"/>
  <c r="BZ16" i="1"/>
  <c r="BZ18" i="1" s="1"/>
  <c r="BV16" i="1"/>
  <c r="BV18" i="1" s="1"/>
  <c r="BU16" i="1"/>
  <c r="BT16" i="1"/>
  <c r="BT18" i="1" s="1"/>
  <c r="BS16" i="1"/>
  <c r="BW16" i="1" s="1"/>
  <c r="BO16" i="1"/>
  <c r="BO18" i="1" s="1"/>
  <c r="BN16" i="1"/>
  <c r="BN18" i="1" s="1"/>
  <c r="BM16" i="1"/>
  <c r="BL16" i="1"/>
  <c r="BL18" i="1" s="1"/>
  <c r="BK16" i="1"/>
  <c r="BK18" i="1" s="1"/>
  <c r="BJ16" i="1"/>
  <c r="BJ18" i="1" s="1"/>
  <c r="BI16" i="1"/>
  <c r="BP16" i="1" s="1"/>
  <c r="BE16" i="1"/>
  <c r="BD16" i="1"/>
  <c r="BD18" i="1" s="1"/>
  <c r="BC16" i="1"/>
  <c r="BC18" i="1" s="1"/>
  <c r="BB16" i="1"/>
  <c r="BB18" i="1" s="1"/>
  <c r="BA16" i="1"/>
  <c r="AZ16" i="1"/>
  <c r="AZ18" i="1" s="1"/>
  <c r="AY16" i="1"/>
  <c r="AY18" i="1" s="1"/>
  <c r="AX16" i="1"/>
  <c r="AX18" i="1" s="1"/>
  <c r="AW16" i="1"/>
  <c r="AV16" i="1"/>
  <c r="AV18" i="1" s="1"/>
  <c r="AU16" i="1"/>
  <c r="AU18" i="1" s="1"/>
  <c r="AT16" i="1"/>
  <c r="AT18" i="1" s="1"/>
  <c r="AS16" i="1"/>
  <c r="AR16" i="1"/>
  <c r="AR18" i="1" s="1"/>
  <c r="AQ16" i="1"/>
  <c r="AQ18" i="1" s="1"/>
  <c r="AP16" i="1"/>
  <c r="BF16" i="1" s="1"/>
  <c r="AM16" i="1"/>
  <c r="AL16" i="1"/>
  <c r="AL18" i="1" s="1"/>
  <c r="AK16" i="1"/>
  <c r="AG16" i="1"/>
  <c r="AF16" i="1"/>
  <c r="AF18" i="1" s="1"/>
  <c r="AE16" i="1"/>
  <c r="AE18" i="1" s="1"/>
  <c r="AD16" i="1"/>
  <c r="AH16" i="1" s="1"/>
  <c r="Z16" i="1"/>
  <c r="Z18" i="1" s="1"/>
  <c r="Y16" i="1"/>
  <c r="X16" i="1"/>
  <c r="X18" i="1" s="1"/>
  <c r="W16" i="1"/>
  <c r="AA16" i="1" s="1"/>
  <c r="V16" i="1"/>
  <c r="V18" i="1" s="1"/>
  <c r="U16" i="1"/>
  <c r="Q16" i="1"/>
  <c r="P16" i="1"/>
  <c r="P18" i="1" s="1"/>
  <c r="O16" i="1"/>
  <c r="O18" i="1" s="1"/>
  <c r="N16" i="1"/>
  <c r="N18" i="1" s="1"/>
  <c r="M16" i="1"/>
  <c r="R16" i="1" s="1"/>
  <c r="L16" i="1"/>
  <c r="L18" i="1" s="1"/>
  <c r="R18" i="1" s="1"/>
  <c r="H16" i="1"/>
  <c r="H18" i="1" s="1"/>
  <c r="G16" i="1"/>
  <c r="G18" i="1" s="1"/>
  <c r="F16" i="1"/>
  <c r="F18" i="1" s="1"/>
  <c r="I18" i="1" s="1"/>
  <c r="E16" i="1"/>
  <c r="CG16" i="1" s="1"/>
  <c r="D16" i="1"/>
  <c r="D18" i="1" s="1"/>
  <c r="CF15" i="1"/>
  <c r="CF14" i="1"/>
  <c r="CF12" i="1"/>
  <c r="CH12" i="1" s="1"/>
  <c r="CE12" i="1"/>
  <c r="CC12" i="1"/>
  <c r="CD12" i="1" s="1"/>
  <c r="CA12" i="1"/>
  <c r="BZ12" i="1"/>
  <c r="CB12" i="1" s="1"/>
  <c r="BV12" i="1"/>
  <c r="BU12" i="1"/>
  <c r="BT12" i="1"/>
  <c r="BS12" i="1"/>
  <c r="BW12" i="1" s="1"/>
  <c r="BO12" i="1"/>
  <c r="BN12" i="1"/>
  <c r="BM12" i="1"/>
  <c r="BL12" i="1"/>
  <c r="BK12" i="1"/>
  <c r="BJ12" i="1"/>
  <c r="BI12" i="1"/>
  <c r="BP12" i="1" s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BF12" i="1" s="1"/>
  <c r="AM12" i="1"/>
  <c r="AO12" i="1" s="1"/>
  <c r="AL12" i="1"/>
  <c r="AK12" i="1"/>
  <c r="AG12" i="1"/>
  <c r="AF12" i="1"/>
  <c r="AE12" i="1"/>
  <c r="AD12" i="1"/>
  <c r="AH12" i="1" s="1"/>
  <c r="Z12" i="1"/>
  <c r="Y12" i="1"/>
  <c r="X12" i="1"/>
  <c r="W12" i="1"/>
  <c r="AA12" i="1" s="1"/>
  <c r="V12" i="1"/>
  <c r="U12" i="1"/>
  <c r="Q12" i="1"/>
  <c r="P12" i="1"/>
  <c r="O12" i="1"/>
  <c r="N12" i="1"/>
  <c r="M12" i="1"/>
  <c r="R12" i="1" s="1"/>
  <c r="L12" i="1"/>
  <c r="H12" i="1"/>
  <c r="G12" i="1"/>
  <c r="I12" i="1" s="1"/>
  <c r="F12" i="1"/>
  <c r="E12" i="1"/>
  <c r="CG12" i="1" s="1"/>
  <c r="D12" i="1"/>
  <c r="CF11" i="1"/>
  <c r="CD11" i="1"/>
  <c r="CC11" i="1"/>
  <c r="BZ11" i="1"/>
  <c r="CA11" i="1" s="1"/>
  <c r="BV11" i="1"/>
  <c r="BU11" i="1"/>
  <c r="BT11" i="1"/>
  <c r="BS11" i="1"/>
  <c r="BO11" i="1"/>
  <c r="BN11" i="1"/>
  <c r="BM11" i="1"/>
  <c r="BL11" i="1"/>
  <c r="BP11" i="1" s="1"/>
  <c r="BK11" i="1"/>
  <c r="BJ11" i="1"/>
  <c r="BI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L11" i="1"/>
  <c r="AK11" i="1"/>
  <c r="AM11" i="1" s="1"/>
  <c r="AG11" i="1"/>
  <c r="AF11" i="1"/>
  <c r="AE11" i="1"/>
  <c r="AD11" i="1"/>
  <c r="Z11" i="1"/>
  <c r="Y11" i="1"/>
  <c r="X11" i="1"/>
  <c r="W11" i="1"/>
  <c r="V11" i="1"/>
  <c r="U11" i="1"/>
  <c r="Q11" i="1"/>
  <c r="P11" i="1"/>
  <c r="O11" i="1"/>
  <c r="N11" i="1"/>
  <c r="M11" i="1"/>
  <c r="L11" i="1"/>
  <c r="R11" i="1" s="1"/>
  <c r="S11" i="1" s="1"/>
  <c r="H11" i="1"/>
  <c r="G11" i="1"/>
  <c r="F11" i="1"/>
  <c r="I11" i="1" s="1"/>
  <c r="E11" i="1"/>
  <c r="D11" i="1"/>
  <c r="CB11" i="1" s="1"/>
  <c r="CF10" i="1"/>
  <c r="CC10" i="1"/>
  <c r="BZ10" i="1"/>
  <c r="CB10" i="1" s="1"/>
  <c r="BV10" i="1"/>
  <c r="BU10" i="1"/>
  <c r="BT10" i="1"/>
  <c r="BS10" i="1"/>
  <c r="BO10" i="1"/>
  <c r="BN10" i="1"/>
  <c r="BM10" i="1"/>
  <c r="BL10" i="1"/>
  <c r="BK10" i="1"/>
  <c r="BJ10" i="1"/>
  <c r="BI10" i="1"/>
  <c r="BP10" i="1" s="1"/>
  <c r="BR10" i="1" s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L10" i="1"/>
  <c r="AK10" i="1"/>
  <c r="AM10" i="1" s="1"/>
  <c r="AN10" i="1" s="1"/>
  <c r="AG10" i="1"/>
  <c r="AF10" i="1"/>
  <c r="AE10" i="1"/>
  <c r="AD10" i="1"/>
  <c r="AH10" i="1" s="1"/>
  <c r="Z10" i="1"/>
  <c r="Y10" i="1"/>
  <c r="X10" i="1"/>
  <c r="W10" i="1"/>
  <c r="V10" i="1"/>
  <c r="U10" i="1"/>
  <c r="AA10" i="1" s="1"/>
  <c r="AB10" i="1" s="1"/>
  <c r="Q10" i="1"/>
  <c r="P10" i="1"/>
  <c r="O10" i="1"/>
  <c r="N10" i="1"/>
  <c r="M10" i="1"/>
  <c r="R10" i="1" s="1"/>
  <c r="L10" i="1"/>
  <c r="I10" i="1"/>
  <c r="H10" i="1"/>
  <c r="G10" i="1"/>
  <c r="F10" i="1"/>
  <c r="E10" i="1"/>
  <c r="CA10" i="1" s="1"/>
  <c r="D10" i="1"/>
  <c r="CH10" i="1" s="1"/>
  <c r="CH9" i="1"/>
  <c r="CF9" i="1"/>
  <c r="CG9" i="1" s="1"/>
  <c r="CD9" i="1"/>
  <c r="CC9" i="1"/>
  <c r="BZ9" i="1"/>
  <c r="BV9" i="1"/>
  <c r="BV13" i="1" s="1"/>
  <c r="BU9" i="1"/>
  <c r="BT9" i="1"/>
  <c r="BS9" i="1"/>
  <c r="BW9" i="1" s="1"/>
  <c r="BO9" i="1"/>
  <c r="BN9" i="1"/>
  <c r="BN13" i="1" s="1"/>
  <c r="BM9" i="1"/>
  <c r="BL9" i="1"/>
  <c r="BK9" i="1"/>
  <c r="BJ9" i="1"/>
  <c r="BI9" i="1"/>
  <c r="BE9" i="1"/>
  <c r="BD9" i="1"/>
  <c r="BC9" i="1"/>
  <c r="BB9" i="1"/>
  <c r="BB13" i="1" s="1"/>
  <c r="BA9" i="1"/>
  <c r="AZ9" i="1"/>
  <c r="AY9" i="1"/>
  <c r="AX9" i="1"/>
  <c r="AX13" i="1" s="1"/>
  <c r="AW9" i="1"/>
  <c r="AV9" i="1"/>
  <c r="AU9" i="1"/>
  <c r="AT9" i="1"/>
  <c r="AT13" i="1" s="1"/>
  <c r="AS9" i="1"/>
  <c r="AR9" i="1"/>
  <c r="AQ9" i="1"/>
  <c r="AP9" i="1"/>
  <c r="AP13" i="1" s="1"/>
  <c r="AL9" i="1"/>
  <c r="AK9" i="1"/>
  <c r="AG9" i="1"/>
  <c r="AF9" i="1"/>
  <c r="AE9" i="1"/>
  <c r="AD9" i="1"/>
  <c r="AD13" i="1" s="1"/>
  <c r="Z9" i="1"/>
  <c r="Z13" i="1" s="1"/>
  <c r="Y9" i="1"/>
  <c r="X9" i="1"/>
  <c r="W9" i="1"/>
  <c r="V9" i="1"/>
  <c r="U9" i="1"/>
  <c r="Q9" i="1"/>
  <c r="P9" i="1"/>
  <c r="O9" i="1"/>
  <c r="N9" i="1"/>
  <c r="N13" i="1" s="1"/>
  <c r="M9" i="1"/>
  <c r="L9" i="1"/>
  <c r="H9" i="1"/>
  <c r="G9" i="1"/>
  <c r="F9" i="1"/>
  <c r="E9" i="1"/>
  <c r="D9" i="1"/>
  <c r="CE9" i="1" s="1"/>
  <c r="CF8" i="1"/>
  <c r="CH8" i="1" s="1"/>
  <c r="CC8" i="1"/>
  <c r="BZ8" i="1"/>
  <c r="BV8" i="1"/>
  <c r="BU8" i="1"/>
  <c r="BT8" i="1"/>
  <c r="BT13" i="1" s="1"/>
  <c r="BS8" i="1"/>
  <c r="BO8" i="1"/>
  <c r="BN8" i="1"/>
  <c r="BM8" i="1"/>
  <c r="BL8" i="1"/>
  <c r="BL13" i="1" s="1"/>
  <c r="BK8" i="1"/>
  <c r="BJ8" i="1"/>
  <c r="BI8" i="1"/>
  <c r="BE8" i="1"/>
  <c r="BD8" i="1"/>
  <c r="BD13" i="1" s="1"/>
  <c r="BC8" i="1"/>
  <c r="BB8" i="1"/>
  <c r="BA8" i="1"/>
  <c r="AZ8" i="1"/>
  <c r="AZ13" i="1" s="1"/>
  <c r="AY8" i="1"/>
  <c r="AX8" i="1"/>
  <c r="AW8" i="1"/>
  <c r="AV8" i="1"/>
  <c r="AV13" i="1" s="1"/>
  <c r="AU8" i="1"/>
  <c r="AT8" i="1"/>
  <c r="AS8" i="1"/>
  <c r="AR8" i="1"/>
  <c r="AR13" i="1" s="1"/>
  <c r="AQ8" i="1"/>
  <c r="AP8" i="1"/>
  <c r="AM8" i="1"/>
  <c r="AL8" i="1"/>
  <c r="AK8" i="1"/>
  <c r="AG8" i="1"/>
  <c r="AF8" i="1"/>
  <c r="AF13" i="1" s="1"/>
  <c r="AE8" i="1"/>
  <c r="AD8" i="1"/>
  <c r="Z8" i="1"/>
  <c r="Y8" i="1"/>
  <c r="X8" i="1"/>
  <c r="X13" i="1" s="1"/>
  <c r="W8" i="1"/>
  <c r="V8" i="1"/>
  <c r="U8" i="1"/>
  <c r="Q8" i="1"/>
  <c r="Q13" i="1" s="1"/>
  <c r="P8" i="1"/>
  <c r="P13" i="1" s="1"/>
  <c r="O8" i="1"/>
  <c r="N8" i="1"/>
  <c r="M8" i="1"/>
  <c r="M13" i="1" s="1"/>
  <c r="L8" i="1"/>
  <c r="I8" i="1"/>
  <c r="H8" i="1"/>
  <c r="H13" i="1" s="1"/>
  <c r="G8" i="1"/>
  <c r="F8" i="1"/>
  <c r="E8" i="1"/>
  <c r="E13" i="1" s="1"/>
  <c r="D8" i="1"/>
  <c r="D13" i="1" s="1"/>
  <c r="BV5" i="1"/>
  <c r="BR11" i="1" l="1"/>
  <c r="BQ11" i="1"/>
  <c r="G13" i="1"/>
  <c r="R8" i="1"/>
  <c r="AE13" i="1"/>
  <c r="AE5" i="1" s="1"/>
  <c r="AK13" i="1"/>
  <c r="AK5" i="1" s="1"/>
  <c r="BF8" i="1"/>
  <c r="CA8" i="1"/>
  <c r="CG8" i="1"/>
  <c r="F13" i="1"/>
  <c r="I9" i="1"/>
  <c r="V13" i="1"/>
  <c r="AA9" i="1"/>
  <c r="BF9" i="1"/>
  <c r="AC10" i="1"/>
  <c r="BF10" i="1"/>
  <c r="BW10" i="1"/>
  <c r="CG10" i="1"/>
  <c r="T11" i="1"/>
  <c r="AH11" i="1"/>
  <c r="BF11" i="1"/>
  <c r="CE11" i="1"/>
  <c r="AC12" i="1"/>
  <c r="AB12" i="1"/>
  <c r="AI12" i="1"/>
  <c r="AJ12" i="1"/>
  <c r="AM18" i="1"/>
  <c r="BY16" i="1"/>
  <c r="BX16" i="1"/>
  <c r="CB18" i="1"/>
  <c r="CA18" i="1"/>
  <c r="CG18" i="1"/>
  <c r="CH18" i="1"/>
  <c r="T17" i="1"/>
  <c r="S17" i="1"/>
  <c r="AC17" i="1"/>
  <c r="AB17" i="1"/>
  <c r="BH17" i="1"/>
  <c r="BG17" i="1"/>
  <c r="T21" i="1"/>
  <c r="S21" i="1"/>
  <c r="AA27" i="1"/>
  <c r="BH21" i="1"/>
  <c r="BG21" i="1"/>
  <c r="BP27" i="1"/>
  <c r="CE27" i="1"/>
  <c r="CD27" i="1"/>
  <c r="AC22" i="1"/>
  <c r="AB22" i="1"/>
  <c r="BH22" i="1"/>
  <c r="BG22" i="1"/>
  <c r="BQ22" i="1"/>
  <c r="BR22" i="1"/>
  <c r="CI22" i="1"/>
  <c r="CJ22" i="1" s="1"/>
  <c r="K23" i="1"/>
  <c r="J23" i="1"/>
  <c r="BR23" i="1"/>
  <c r="BQ23" i="1"/>
  <c r="BX23" i="1"/>
  <c r="BY23" i="1"/>
  <c r="BG24" i="1"/>
  <c r="BH24" i="1"/>
  <c r="BR24" i="1"/>
  <c r="BQ24" i="1"/>
  <c r="BR25" i="1"/>
  <c r="BQ25" i="1"/>
  <c r="CH37" i="1"/>
  <c r="AB31" i="1"/>
  <c r="AC31" i="1"/>
  <c r="BH31" i="1"/>
  <c r="BG31" i="1"/>
  <c r="AC32" i="1"/>
  <c r="AB32" i="1"/>
  <c r="AI32" i="1"/>
  <c r="AJ32" i="1"/>
  <c r="AJ33" i="1"/>
  <c r="AI33" i="1"/>
  <c r="AO33" i="1"/>
  <c r="AN33" i="1"/>
  <c r="AJ34" i="1"/>
  <c r="AI34" i="1"/>
  <c r="AO34" i="1"/>
  <c r="AN34" i="1"/>
  <c r="S36" i="1"/>
  <c r="T36" i="1"/>
  <c r="BG40" i="1"/>
  <c r="BH40" i="1"/>
  <c r="BP46" i="1"/>
  <c r="BR41" i="1"/>
  <c r="BQ41" i="1"/>
  <c r="AB43" i="1"/>
  <c r="AC43" i="1"/>
  <c r="BH43" i="1"/>
  <c r="BG43" i="1"/>
  <c r="AC44" i="1"/>
  <c r="AB44" i="1"/>
  <c r="AI44" i="1"/>
  <c r="AJ44" i="1"/>
  <c r="J45" i="1"/>
  <c r="K45" i="1"/>
  <c r="BY45" i="1"/>
  <c r="BX45" i="1"/>
  <c r="I58" i="1"/>
  <c r="BW58" i="1"/>
  <c r="CA58" i="1"/>
  <c r="CB58" i="1"/>
  <c r="T50" i="1"/>
  <c r="S50" i="1"/>
  <c r="BY50" i="1"/>
  <c r="BX50" i="1"/>
  <c r="T51" i="1"/>
  <c r="S51" i="1"/>
  <c r="AJ51" i="1"/>
  <c r="AI51" i="1"/>
  <c r="AN51" i="1"/>
  <c r="AO51" i="1"/>
  <c r="CI51" i="1"/>
  <c r="CJ51" i="1" s="1"/>
  <c r="K52" i="1"/>
  <c r="J52" i="1"/>
  <c r="CI52" i="1"/>
  <c r="CJ52" i="1" s="1"/>
  <c r="BY52" i="1"/>
  <c r="BX52" i="1"/>
  <c r="BR53" i="1"/>
  <c r="BQ53" i="1"/>
  <c r="AJ54" i="1"/>
  <c r="AI54" i="1"/>
  <c r="AO54" i="1"/>
  <c r="AN54" i="1"/>
  <c r="S56" i="1"/>
  <c r="T56" i="1"/>
  <c r="T57" i="1"/>
  <c r="S57" i="1"/>
  <c r="AC57" i="1"/>
  <c r="AB57" i="1"/>
  <c r="BH57" i="1"/>
  <c r="BG57" i="1"/>
  <c r="AA63" i="1"/>
  <c r="BF63" i="1"/>
  <c r="BP63" i="1"/>
  <c r="CD63" i="1"/>
  <c r="AC62" i="1"/>
  <c r="AB62" i="1"/>
  <c r="AI62" i="1"/>
  <c r="AJ62" i="1"/>
  <c r="BF72" i="1"/>
  <c r="BP72" i="1"/>
  <c r="T67" i="1"/>
  <c r="S67" i="1"/>
  <c r="AJ67" i="1"/>
  <c r="AI67" i="1"/>
  <c r="CI67" i="1"/>
  <c r="CJ67" i="1" s="1"/>
  <c r="K68" i="1"/>
  <c r="J68" i="1"/>
  <c r="CI68" i="1"/>
  <c r="CJ68" i="1" s="1"/>
  <c r="BY68" i="1"/>
  <c r="BX68" i="1"/>
  <c r="T69" i="1"/>
  <c r="S69" i="1"/>
  <c r="AC69" i="1"/>
  <c r="AB69" i="1"/>
  <c r="BH69" i="1"/>
  <c r="BG69" i="1"/>
  <c r="AB71" i="1"/>
  <c r="AC71" i="1"/>
  <c r="BH71" i="1"/>
  <c r="BG71" i="1"/>
  <c r="AA81" i="1"/>
  <c r="BP81" i="1"/>
  <c r="CD81" i="1"/>
  <c r="CE81" i="1"/>
  <c r="T77" i="1"/>
  <c r="S77" i="1"/>
  <c r="BH77" i="1"/>
  <c r="BG77" i="1"/>
  <c r="AI78" i="1"/>
  <c r="AJ78" i="1"/>
  <c r="J79" i="1"/>
  <c r="K79" i="1"/>
  <c r="BY79" i="1"/>
  <c r="BX79" i="1"/>
  <c r="AC80" i="1"/>
  <c r="AB80" i="1"/>
  <c r="BG80" i="1"/>
  <c r="BH80" i="1"/>
  <c r="AO89" i="1"/>
  <c r="AN89" i="1"/>
  <c r="AJ94" i="1"/>
  <c r="AI94" i="1"/>
  <c r="T104" i="1"/>
  <c r="S104" i="1"/>
  <c r="BH104" i="1"/>
  <c r="BG104" i="1"/>
  <c r="W13" i="1"/>
  <c r="W5" i="1" s="1"/>
  <c r="AA8" i="1"/>
  <c r="AQ13" i="1"/>
  <c r="BF13" i="1" s="1"/>
  <c r="AU13" i="1"/>
  <c r="AY13" i="1"/>
  <c r="AY5" i="1" s="1"/>
  <c r="BC13" i="1"/>
  <c r="BI13" i="1"/>
  <c r="BP8" i="1"/>
  <c r="BM13" i="1"/>
  <c r="BS13" i="1"/>
  <c r="BS5" i="1" s="1"/>
  <c r="BW8" i="1"/>
  <c r="CC13" i="1"/>
  <c r="CD8" i="1"/>
  <c r="AH9" i="1"/>
  <c r="BY9" i="1"/>
  <c r="BX9" i="1"/>
  <c r="BZ13" i="1"/>
  <c r="CB9" i="1"/>
  <c r="CA9" i="1"/>
  <c r="T10" i="1"/>
  <c r="S10" i="1"/>
  <c r="AJ10" i="1"/>
  <c r="AI10" i="1"/>
  <c r="AA11" i="1"/>
  <c r="AO11" i="1"/>
  <c r="BW11" i="1"/>
  <c r="S12" i="1"/>
  <c r="T12" i="1"/>
  <c r="BG16" i="1"/>
  <c r="BH16" i="1"/>
  <c r="BR16" i="1"/>
  <c r="BQ16" i="1"/>
  <c r="BR17" i="1"/>
  <c r="BQ17" i="1"/>
  <c r="AB23" i="1"/>
  <c r="AC23" i="1"/>
  <c r="BH23" i="1"/>
  <c r="BG23" i="1"/>
  <c r="AC24" i="1"/>
  <c r="AB24" i="1"/>
  <c r="AI24" i="1"/>
  <c r="AJ24" i="1"/>
  <c r="AJ25" i="1"/>
  <c r="AI25" i="1"/>
  <c r="AJ26" i="1"/>
  <c r="AI26" i="1"/>
  <c r="AO26" i="1"/>
  <c r="AN26" i="1"/>
  <c r="I37" i="1"/>
  <c r="R37" i="1"/>
  <c r="AH37" i="1"/>
  <c r="AM37" i="1"/>
  <c r="S32" i="1"/>
  <c r="T32" i="1"/>
  <c r="J33" i="1"/>
  <c r="K33" i="1"/>
  <c r="BY33" i="1"/>
  <c r="BX33" i="1"/>
  <c r="T34" i="1"/>
  <c r="S34" i="1"/>
  <c r="BY34" i="1"/>
  <c r="BX34" i="1"/>
  <c r="T35" i="1"/>
  <c r="S35" i="1"/>
  <c r="AJ35" i="1"/>
  <c r="AI35" i="1"/>
  <c r="CI35" i="1"/>
  <c r="CJ35" i="1" s="1"/>
  <c r="K36" i="1"/>
  <c r="J36" i="1"/>
  <c r="CI36" i="1"/>
  <c r="CJ36" i="1" s="1"/>
  <c r="BY36" i="1"/>
  <c r="BX36" i="1"/>
  <c r="R46" i="1"/>
  <c r="AC40" i="1"/>
  <c r="AB40" i="1"/>
  <c r="AI40" i="1"/>
  <c r="AJ40" i="1"/>
  <c r="AM46" i="1"/>
  <c r="CE46" i="1"/>
  <c r="CD46" i="1"/>
  <c r="AJ41" i="1"/>
  <c r="AI41" i="1"/>
  <c r="AO41" i="1"/>
  <c r="AN41" i="1"/>
  <c r="AJ42" i="1"/>
  <c r="AI42" i="1"/>
  <c r="AO42" i="1"/>
  <c r="AN42" i="1"/>
  <c r="S44" i="1"/>
  <c r="T44" i="1"/>
  <c r="T45" i="1"/>
  <c r="S45" i="1"/>
  <c r="AC45" i="1"/>
  <c r="AB45" i="1"/>
  <c r="BH45" i="1"/>
  <c r="BG45" i="1"/>
  <c r="T49" i="1"/>
  <c r="S49" i="1"/>
  <c r="AA58" i="1"/>
  <c r="BH49" i="1"/>
  <c r="BG49" i="1"/>
  <c r="BP58" i="1"/>
  <c r="CE58" i="1"/>
  <c r="CD58" i="1"/>
  <c r="AC50" i="1"/>
  <c r="AB50" i="1"/>
  <c r="BH50" i="1"/>
  <c r="BG50" i="1"/>
  <c r="BQ50" i="1"/>
  <c r="BR50" i="1"/>
  <c r="CI50" i="1"/>
  <c r="CJ50" i="1" s="1"/>
  <c r="K51" i="1"/>
  <c r="J51" i="1"/>
  <c r="BR51" i="1"/>
  <c r="BQ51" i="1"/>
  <c r="BX51" i="1"/>
  <c r="BY51" i="1"/>
  <c r="BG52" i="1"/>
  <c r="BH52" i="1"/>
  <c r="BR52" i="1"/>
  <c r="BQ52" i="1"/>
  <c r="AJ53" i="1"/>
  <c r="AI53" i="1"/>
  <c r="AO53" i="1"/>
  <c r="AN53" i="1"/>
  <c r="T54" i="1"/>
  <c r="S54" i="1"/>
  <c r="BY54" i="1"/>
  <c r="BX54" i="1"/>
  <c r="T55" i="1"/>
  <c r="S55" i="1"/>
  <c r="AJ55" i="1"/>
  <c r="AI55" i="1"/>
  <c r="CI55" i="1"/>
  <c r="CJ55" i="1" s="1"/>
  <c r="K56" i="1"/>
  <c r="J56" i="1"/>
  <c r="CI56" i="1"/>
  <c r="CJ56" i="1" s="1"/>
  <c r="BY56" i="1"/>
  <c r="BX56" i="1"/>
  <c r="BR57" i="1"/>
  <c r="BQ57" i="1"/>
  <c r="S62" i="1"/>
  <c r="T62" i="1"/>
  <c r="S66" i="1"/>
  <c r="T66" i="1"/>
  <c r="AH72" i="1"/>
  <c r="AM72" i="1"/>
  <c r="K67" i="1"/>
  <c r="J67" i="1"/>
  <c r="AN67" i="1"/>
  <c r="AO67" i="1"/>
  <c r="BR67" i="1"/>
  <c r="BQ67" i="1"/>
  <c r="BX67" i="1"/>
  <c r="BY67" i="1"/>
  <c r="BG68" i="1"/>
  <c r="BH68" i="1"/>
  <c r="BR68" i="1"/>
  <c r="BQ68" i="1"/>
  <c r="BR69" i="1"/>
  <c r="BQ69" i="1"/>
  <c r="AJ70" i="1"/>
  <c r="AI70" i="1"/>
  <c r="AO70" i="1"/>
  <c r="AN70" i="1"/>
  <c r="T76" i="1"/>
  <c r="S76" i="1"/>
  <c r="AJ76" i="1"/>
  <c r="AI76" i="1"/>
  <c r="AO76" i="1"/>
  <c r="AN76" i="1"/>
  <c r="AB77" i="1"/>
  <c r="AC77" i="1"/>
  <c r="BR77" i="1"/>
  <c r="BQ77" i="1"/>
  <c r="S78" i="1"/>
  <c r="T78" i="1"/>
  <c r="T79" i="1"/>
  <c r="S79" i="1"/>
  <c r="AC79" i="1"/>
  <c r="AB79" i="1"/>
  <c r="BH79" i="1"/>
  <c r="BG79" i="1"/>
  <c r="BQ80" i="1"/>
  <c r="BR80" i="1"/>
  <c r="AB85" i="1"/>
  <c r="AC85" i="1"/>
  <c r="T86" i="1"/>
  <c r="S86" i="1"/>
  <c r="BH86" i="1"/>
  <c r="BG86" i="1"/>
  <c r="BR92" i="1"/>
  <c r="BQ92" i="1"/>
  <c r="BY93" i="1"/>
  <c r="BX93" i="1"/>
  <c r="J8" i="1"/>
  <c r="AG13" i="1"/>
  <c r="AG5" i="1" s="1"/>
  <c r="AN8" i="1"/>
  <c r="CE8" i="1"/>
  <c r="R9" i="1"/>
  <c r="BJ13" i="1"/>
  <c r="BP9" i="1"/>
  <c r="CI10" i="1"/>
  <c r="CJ10" i="1" s="1"/>
  <c r="CE10" i="1"/>
  <c r="CD10" i="1"/>
  <c r="CI11" i="1"/>
  <c r="CJ11" i="1" s="1"/>
  <c r="K12" i="1"/>
  <c r="J12" i="1"/>
  <c r="CI12" i="1"/>
  <c r="CJ12" i="1" s="1"/>
  <c r="BY12" i="1"/>
  <c r="BX12" i="1"/>
  <c r="T18" i="1"/>
  <c r="S18" i="1"/>
  <c r="AC16" i="1"/>
  <c r="AB16" i="1"/>
  <c r="AI16" i="1"/>
  <c r="AJ16" i="1"/>
  <c r="AJ17" i="1"/>
  <c r="AI17" i="1"/>
  <c r="AO17" i="1"/>
  <c r="AN17" i="1"/>
  <c r="AJ21" i="1"/>
  <c r="AI21" i="1"/>
  <c r="AM27" i="1"/>
  <c r="CH27" i="1"/>
  <c r="CG27" i="1"/>
  <c r="AJ22" i="1"/>
  <c r="AI22" i="1"/>
  <c r="AO22" i="1"/>
  <c r="AN22" i="1"/>
  <c r="S24" i="1"/>
  <c r="T24" i="1"/>
  <c r="J25" i="1"/>
  <c r="K25" i="1"/>
  <c r="AO25" i="1"/>
  <c r="AN25" i="1"/>
  <c r="BY25" i="1"/>
  <c r="BX25" i="1"/>
  <c r="T26" i="1"/>
  <c r="S26" i="1"/>
  <c r="BY26" i="1"/>
  <c r="BX26" i="1"/>
  <c r="BY30" i="1"/>
  <c r="BX30" i="1"/>
  <c r="CB37" i="1"/>
  <c r="T31" i="1"/>
  <c r="S31" i="1"/>
  <c r="AJ31" i="1"/>
  <c r="AI31" i="1"/>
  <c r="AN31" i="1"/>
  <c r="AO31" i="1"/>
  <c r="CI31" i="1"/>
  <c r="CJ31" i="1" s="1"/>
  <c r="K32" i="1"/>
  <c r="J32" i="1"/>
  <c r="CI32" i="1"/>
  <c r="CJ32" i="1" s="1"/>
  <c r="BY32" i="1"/>
  <c r="BX32" i="1"/>
  <c r="T33" i="1"/>
  <c r="S33" i="1"/>
  <c r="AC33" i="1"/>
  <c r="AB33" i="1"/>
  <c r="BH33" i="1"/>
  <c r="BG33" i="1"/>
  <c r="AC34" i="1"/>
  <c r="AB34" i="1"/>
  <c r="BH34" i="1"/>
  <c r="BG34" i="1"/>
  <c r="BQ34" i="1"/>
  <c r="BR34" i="1"/>
  <c r="CI34" i="1"/>
  <c r="CJ34" i="1" s="1"/>
  <c r="K35" i="1"/>
  <c r="J35" i="1"/>
  <c r="AN35" i="1"/>
  <c r="AO35" i="1"/>
  <c r="BR35" i="1"/>
  <c r="BQ35" i="1"/>
  <c r="BX35" i="1"/>
  <c r="BY35" i="1"/>
  <c r="BG36" i="1"/>
  <c r="BH36" i="1"/>
  <c r="BR36" i="1"/>
  <c r="BQ36" i="1"/>
  <c r="I46" i="1"/>
  <c r="J41" i="1"/>
  <c r="K41" i="1"/>
  <c r="BY41" i="1"/>
  <c r="BX41" i="1"/>
  <c r="T42" i="1"/>
  <c r="S42" i="1"/>
  <c r="BY42" i="1"/>
  <c r="BX42" i="1"/>
  <c r="T43" i="1"/>
  <c r="S43" i="1"/>
  <c r="AJ43" i="1"/>
  <c r="AI43" i="1"/>
  <c r="AN43" i="1"/>
  <c r="AO43" i="1"/>
  <c r="CI43" i="1"/>
  <c r="CJ43" i="1" s="1"/>
  <c r="K44" i="1"/>
  <c r="J44" i="1"/>
  <c r="CI44" i="1"/>
  <c r="CJ44" i="1" s="1"/>
  <c r="BY44" i="1"/>
  <c r="BX44" i="1"/>
  <c r="BR45" i="1"/>
  <c r="BQ45" i="1"/>
  <c r="AB51" i="1"/>
  <c r="AC51" i="1"/>
  <c r="BH51" i="1"/>
  <c r="BG51" i="1"/>
  <c r="AC52" i="1"/>
  <c r="AB52" i="1"/>
  <c r="AI52" i="1"/>
  <c r="AJ52" i="1"/>
  <c r="J53" i="1"/>
  <c r="K53" i="1"/>
  <c r="BY53" i="1"/>
  <c r="BX53" i="1"/>
  <c r="AC54" i="1"/>
  <c r="AB54" i="1"/>
  <c r="BH54" i="1"/>
  <c r="BG54" i="1"/>
  <c r="BQ54" i="1"/>
  <c r="BR54" i="1"/>
  <c r="CI54" i="1"/>
  <c r="CJ54" i="1" s="1"/>
  <c r="K55" i="1"/>
  <c r="J55" i="1"/>
  <c r="AN55" i="1"/>
  <c r="AO55" i="1"/>
  <c r="BR55" i="1"/>
  <c r="BQ55" i="1"/>
  <c r="BX55" i="1"/>
  <c r="BY55" i="1"/>
  <c r="BG56" i="1"/>
  <c r="BH56" i="1"/>
  <c r="BR56" i="1"/>
  <c r="BQ56" i="1"/>
  <c r="AJ57" i="1"/>
  <c r="AI57" i="1"/>
  <c r="AO57" i="1"/>
  <c r="AN57" i="1"/>
  <c r="R63" i="1"/>
  <c r="AH63" i="1"/>
  <c r="AM63" i="1"/>
  <c r="K62" i="1"/>
  <c r="J62" i="1"/>
  <c r="CI62" i="1"/>
  <c r="CJ62" i="1" s="1"/>
  <c r="BY62" i="1"/>
  <c r="BX62" i="1"/>
  <c r="I72" i="1"/>
  <c r="AB67" i="1"/>
  <c r="AC67" i="1"/>
  <c r="BH67" i="1"/>
  <c r="BG67" i="1"/>
  <c r="AC68" i="1"/>
  <c r="AB68" i="1"/>
  <c r="AI68" i="1"/>
  <c r="AJ68" i="1"/>
  <c r="AJ69" i="1"/>
  <c r="AI69" i="1"/>
  <c r="AO69" i="1"/>
  <c r="AN69" i="1"/>
  <c r="T70" i="1"/>
  <c r="S70" i="1"/>
  <c r="BY70" i="1"/>
  <c r="BX70" i="1"/>
  <c r="T71" i="1"/>
  <c r="S71" i="1"/>
  <c r="AJ71" i="1"/>
  <c r="AI71" i="1"/>
  <c r="CI71" i="1"/>
  <c r="CJ71" i="1" s="1"/>
  <c r="AN81" i="1"/>
  <c r="AO81" i="1"/>
  <c r="BY76" i="1"/>
  <c r="BX76" i="1"/>
  <c r="AJ77" i="1"/>
  <c r="AI77" i="1"/>
  <c r="CI77" i="1"/>
  <c r="CJ77" i="1" s="1"/>
  <c r="K78" i="1"/>
  <c r="J78" i="1"/>
  <c r="AC78" i="1"/>
  <c r="AB78" i="1"/>
  <c r="CI78" i="1"/>
  <c r="CJ78" i="1" s="1"/>
  <c r="BY78" i="1"/>
  <c r="BX78" i="1"/>
  <c r="BR79" i="1"/>
  <c r="BQ79" i="1"/>
  <c r="AJ80" i="1"/>
  <c r="AI80" i="1"/>
  <c r="AO80" i="1"/>
  <c r="AN80" i="1"/>
  <c r="BX85" i="1"/>
  <c r="BY85" i="1"/>
  <c r="T94" i="1"/>
  <c r="S94" i="1"/>
  <c r="BH94" i="1"/>
  <c r="BG94" i="1"/>
  <c r="BR100" i="1"/>
  <c r="AJ104" i="1"/>
  <c r="AI104" i="1"/>
  <c r="K8" i="1"/>
  <c r="O13" i="1"/>
  <c r="O5" i="1" s="1"/>
  <c r="U13" i="1"/>
  <c r="AA13" i="1" s="1"/>
  <c r="Y13" i="1"/>
  <c r="AH8" i="1"/>
  <c r="AO8" i="1"/>
  <c r="AS13" i="1"/>
  <c r="AS5" i="1"/>
  <c r="AW13" i="1"/>
  <c r="BA13" i="1"/>
  <c r="BE13" i="1"/>
  <c r="BK13" i="1"/>
  <c r="BK5" i="1" s="1"/>
  <c r="BO13" i="1"/>
  <c r="BO5" i="1" s="1"/>
  <c r="BU13" i="1"/>
  <c r="AL13" i="1"/>
  <c r="AM9" i="1"/>
  <c r="AM13" i="1" s="1"/>
  <c r="K10" i="1"/>
  <c r="J10" i="1"/>
  <c r="AO10" i="1"/>
  <c r="BQ10" i="1"/>
  <c r="K11" i="1"/>
  <c r="J11" i="1"/>
  <c r="BG12" i="1"/>
  <c r="BH12" i="1"/>
  <c r="BR12" i="1"/>
  <c r="BQ12" i="1"/>
  <c r="K18" i="1"/>
  <c r="J18" i="1"/>
  <c r="S16" i="1"/>
  <c r="T16" i="1"/>
  <c r="J17" i="1"/>
  <c r="K17" i="1"/>
  <c r="BY17" i="1"/>
  <c r="BX17" i="1"/>
  <c r="BP18" i="1"/>
  <c r="J21" i="1"/>
  <c r="K21" i="1"/>
  <c r="BX27" i="1"/>
  <c r="BY27" i="1"/>
  <c r="CB27" i="1"/>
  <c r="CA27" i="1"/>
  <c r="T22" i="1"/>
  <c r="S22" i="1"/>
  <c r="BY22" i="1"/>
  <c r="BX22" i="1"/>
  <c r="T23" i="1"/>
  <c r="S23" i="1"/>
  <c r="AJ23" i="1"/>
  <c r="AI23" i="1"/>
  <c r="AN23" i="1"/>
  <c r="AO23" i="1"/>
  <c r="CI23" i="1"/>
  <c r="CJ23" i="1" s="1"/>
  <c r="K24" i="1"/>
  <c r="J24" i="1"/>
  <c r="CI24" i="1"/>
  <c r="CJ24" i="1" s="1"/>
  <c r="BY24" i="1"/>
  <c r="BX24" i="1"/>
  <c r="T25" i="1"/>
  <c r="S25" i="1"/>
  <c r="AC25" i="1"/>
  <c r="AB25" i="1"/>
  <c r="BH25" i="1"/>
  <c r="BG25" i="1"/>
  <c r="AC26" i="1"/>
  <c r="AB26" i="1"/>
  <c r="BH26" i="1"/>
  <c r="BG26" i="1"/>
  <c r="BQ26" i="1"/>
  <c r="BR26" i="1"/>
  <c r="CI26" i="1"/>
  <c r="CJ26" i="1" s="1"/>
  <c r="AC37" i="1"/>
  <c r="BR37" i="1"/>
  <c r="CE37" i="1"/>
  <c r="K31" i="1"/>
  <c r="J31" i="1"/>
  <c r="BR31" i="1"/>
  <c r="BQ31" i="1"/>
  <c r="BX31" i="1"/>
  <c r="BY31" i="1"/>
  <c r="BG32" i="1"/>
  <c r="BH32" i="1"/>
  <c r="BR32" i="1"/>
  <c r="BQ32" i="1"/>
  <c r="BR33" i="1"/>
  <c r="BQ33" i="1"/>
  <c r="AB35" i="1"/>
  <c r="AC35" i="1"/>
  <c r="BH35" i="1"/>
  <c r="BG35" i="1"/>
  <c r="AC36" i="1"/>
  <c r="AB36" i="1"/>
  <c r="AI36" i="1"/>
  <c r="AJ36" i="1"/>
  <c r="AA46" i="1"/>
  <c r="BY40" i="1"/>
  <c r="BX40" i="1"/>
  <c r="CB46" i="1"/>
  <c r="CA46" i="1"/>
  <c r="CG46" i="1"/>
  <c r="CH46" i="1"/>
  <c r="T41" i="1"/>
  <c r="S41" i="1"/>
  <c r="AC41" i="1"/>
  <c r="AB41" i="1"/>
  <c r="BH41" i="1"/>
  <c r="BG41" i="1"/>
  <c r="AC42" i="1"/>
  <c r="AB42" i="1"/>
  <c r="BH42" i="1"/>
  <c r="BG42" i="1"/>
  <c r="BQ42" i="1"/>
  <c r="BR42" i="1"/>
  <c r="CI42" i="1"/>
  <c r="CJ42" i="1" s="1"/>
  <c r="K43" i="1"/>
  <c r="J43" i="1"/>
  <c r="BR43" i="1"/>
  <c r="BQ43" i="1"/>
  <c r="BX43" i="1"/>
  <c r="BY43" i="1"/>
  <c r="BG44" i="1"/>
  <c r="BH44" i="1"/>
  <c r="BR44" i="1"/>
  <c r="BQ44" i="1"/>
  <c r="AJ45" i="1"/>
  <c r="AI45" i="1"/>
  <c r="AO45" i="1"/>
  <c r="AN45" i="1"/>
  <c r="AJ49" i="1"/>
  <c r="AI49" i="1"/>
  <c r="AO58" i="1"/>
  <c r="AN58" i="1"/>
  <c r="AJ50" i="1"/>
  <c r="AI50" i="1"/>
  <c r="AO50" i="1"/>
  <c r="AN50" i="1"/>
  <c r="S52" i="1"/>
  <c r="T52" i="1"/>
  <c r="T53" i="1"/>
  <c r="S53" i="1"/>
  <c r="AC53" i="1"/>
  <c r="AB53" i="1"/>
  <c r="BH53" i="1"/>
  <c r="BG53" i="1"/>
  <c r="AB55" i="1"/>
  <c r="AC55" i="1"/>
  <c r="BH55" i="1"/>
  <c r="BG55" i="1"/>
  <c r="AC56" i="1"/>
  <c r="AB56" i="1"/>
  <c r="AI56" i="1"/>
  <c r="AJ56" i="1"/>
  <c r="J57" i="1"/>
  <c r="K57" i="1"/>
  <c r="BY57" i="1"/>
  <c r="BX57" i="1"/>
  <c r="J63" i="1"/>
  <c r="BX63" i="1"/>
  <c r="CA63" i="1"/>
  <c r="BG62" i="1"/>
  <c r="BH62" i="1"/>
  <c r="BR62" i="1"/>
  <c r="BQ62" i="1"/>
  <c r="AC72" i="1"/>
  <c r="AB72" i="1"/>
  <c r="BY72" i="1"/>
  <c r="CB72" i="1"/>
  <c r="S68" i="1"/>
  <c r="T68" i="1"/>
  <c r="J69" i="1"/>
  <c r="K69" i="1"/>
  <c r="BY69" i="1"/>
  <c r="BX69" i="1"/>
  <c r="AC70" i="1"/>
  <c r="AB70" i="1"/>
  <c r="BH70" i="1"/>
  <c r="BG70" i="1"/>
  <c r="BQ70" i="1"/>
  <c r="BR70" i="1"/>
  <c r="CI70" i="1"/>
  <c r="CJ70" i="1" s="1"/>
  <c r="K71" i="1"/>
  <c r="J71" i="1"/>
  <c r="AN71" i="1"/>
  <c r="AO71" i="1"/>
  <c r="BR71" i="1"/>
  <c r="BQ71" i="1"/>
  <c r="BX71" i="1"/>
  <c r="BY71" i="1"/>
  <c r="J81" i="1"/>
  <c r="K81" i="1"/>
  <c r="BX75" i="1"/>
  <c r="BY75" i="1"/>
  <c r="CA81" i="1"/>
  <c r="AC76" i="1"/>
  <c r="AB76" i="1"/>
  <c r="BH76" i="1"/>
  <c r="BG76" i="1"/>
  <c r="BQ76" i="1"/>
  <c r="BR76" i="1"/>
  <c r="CI76" i="1"/>
  <c r="CJ76" i="1" s="1"/>
  <c r="K77" i="1"/>
  <c r="J77" i="1"/>
  <c r="AN77" i="1"/>
  <c r="AO77" i="1"/>
  <c r="BX77" i="1"/>
  <c r="BY77" i="1"/>
  <c r="BG78" i="1"/>
  <c r="BH78" i="1"/>
  <c r="BR78" i="1"/>
  <c r="BQ78" i="1"/>
  <c r="AJ79" i="1"/>
  <c r="AI79" i="1"/>
  <c r="AO79" i="1"/>
  <c r="AN79" i="1"/>
  <c r="T80" i="1"/>
  <c r="S80" i="1"/>
  <c r="AJ86" i="1"/>
  <c r="AI86" i="1"/>
  <c r="BR88" i="1"/>
  <c r="BQ88" i="1"/>
  <c r="AC93" i="1"/>
  <c r="AB93" i="1"/>
  <c r="CB8" i="1"/>
  <c r="CI9" i="1"/>
  <c r="CJ9" i="1" s="1"/>
  <c r="CG11" i="1"/>
  <c r="AN12" i="1"/>
  <c r="AN16" i="1"/>
  <c r="CB16" i="1"/>
  <c r="CA17" i="1"/>
  <c r="CI17" i="1"/>
  <c r="CJ17" i="1" s="1"/>
  <c r="AD18" i="1"/>
  <c r="AP18" i="1"/>
  <c r="CD18" i="1"/>
  <c r="AA21" i="1"/>
  <c r="AM21" i="1"/>
  <c r="BW21" i="1"/>
  <c r="CA21" i="1"/>
  <c r="CE21" i="1"/>
  <c r="CI21" i="1"/>
  <c r="CJ21" i="1" s="1"/>
  <c r="J22" i="1"/>
  <c r="CD22" i="1"/>
  <c r="CG23" i="1"/>
  <c r="AN24" i="1"/>
  <c r="CA25" i="1"/>
  <c r="CI25" i="1"/>
  <c r="CJ25" i="1" s="1"/>
  <c r="J26" i="1"/>
  <c r="CD26" i="1"/>
  <c r="J30" i="1"/>
  <c r="R30" i="1"/>
  <c r="AH30" i="1"/>
  <c r="BF30" i="1"/>
  <c r="CD30" i="1"/>
  <c r="CH30" i="1"/>
  <c r="CG31" i="1"/>
  <c r="AN32" i="1"/>
  <c r="CA33" i="1"/>
  <c r="CI33" i="1"/>
  <c r="CJ33" i="1" s="1"/>
  <c r="J34" i="1"/>
  <c r="CD34" i="1"/>
  <c r="CG35" i="1"/>
  <c r="AN36" i="1"/>
  <c r="BS37" i="1"/>
  <c r="BW37" i="1" s="1"/>
  <c r="AN40" i="1"/>
  <c r="BP40" i="1"/>
  <c r="CB40" i="1"/>
  <c r="CA41" i="1"/>
  <c r="CI41" i="1"/>
  <c r="CJ41" i="1" s="1"/>
  <c r="J42" i="1"/>
  <c r="CD42" i="1"/>
  <c r="CG43" i="1"/>
  <c r="AN44" i="1"/>
  <c r="CA45" i="1"/>
  <c r="CE45" i="1"/>
  <c r="CI45" i="1"/>
  <c r="CJ45" i="1" s="1"/>
  <c r="AD46" i="1"/>
  <c r="AH46" i="1" s="1"/>
  <c r="AP46" i="1"/>
  <c r="BF46" i="1" s="1"/>
  <c r="AA49" i="1"/>
  <c r="AM49" i="1"/>
  <c r="BW49" i="1"/>
  <c r="CI49" i="1" s="1"/>
  <c r="CJ49" i="1" s="1"/>
  <c r="CA49" i="1"/>
  <c r="CE49" i="1"/>
  <c r="J50" i="1"/>
  <c r="CD50" i="1"/>
  <c r="CG51" i="1"/>
  <c r="AN52" i="1"/>
  <c r="CA53" i="1"/>
  <c r="CE53" i="1"/>
  <c r="CI53" i="1"/>
  <c r="CJ53" i="1" s="1"/>
  <c r="J54" i="1"/>
  <c r="CD54" i="1"/>
  <c r="CG55" i="1"/>
  <c r="AN56" i="1"/>
  <c r="CA57" i="1"/>
  <c r="CE57" i="1"/>
  <c r="CF58" i="1"/>
  <c r="AA61" i="1"/>
  <c r="AM61" i="1"/>
  <c r="BW61" i="1"/>
  <c r="CA61" i="1"/>
  <c r="CE61" i="1"/>
  <c r="AN62" i="1"/>
  <c r="AN66" i="1"/>
  <c r="BP66" i="1"/>
  <c r="CB66" i="1"/>
  <c r="CG67" i="1"/>
  <c r="AN68" i="1"/>
  <c r="CA69" i="1"/>
  <c r="CI69" i="1"/>
  <c r="CJ69" i="1" s="1"/>
  <c r="J70" i="1"/>
  <c r="CD70" i="1"/>
  <c r="CG71" i="1"/>
  <c r="L72" i="1"/>
  <c r="R72" i="1" s="1"/>
  <c r="CF72" i="1"/>
  <c r="I75" i="1"/>
  <c r="CG75" i="1"/>
  <c r="J76" i="1"/>
  <c r="CD76" i="1"/>
  <c r="CG77" i="1"/>
  <c r="AN78" i="1"/>
  <c r="CA79" i="1"/>
  <c r="CI79" i="1"/>
  <c r="CJ79" i="1" s="1"/>
  <c r="J80" i="1"/>
  <c r="CA80" i="1"/>
  <c r="CG80" i="1"/>
  <c r="CI80" i="1"/>
  <c r="CJ80" i="1" s="1"/>
  <c r="BS81" i="1"/>
  <c r="BW81" i="1" s="1"/>
  <c r="AH89" i="1"/>
  <c r="AH84" i="1"/>
  <c r="AS89" i="1"/>
  <c r="AW89" i="1"/>
  <c r="AW5" i="1" s="1"/>
  <c r="BA89" i="1"/>
  <c r="BE89" i="1"/>
  <c r="BE5" i="1" s="1"/>
  <c r="BW84" i="1"/>
  <c r="J85" i="1"/>
  <c r="AN85" i="1"/>
  <c r="J86" i="1"/>
  <c r="AA86" i="1"/>
  <c r="K87" i="1"/>
  <c r="J87" i="1"/>
  <c r="BQ87" i="1"/>
  <c r="K88" i="1"/>
  <c r="J88" i="1"/>
  <c r="CE89" i="1"/>
  <c r="AC92" i="1"/>
  <c r="BW96" i="1"/>
  <c r="BR93" i="1"/>
  <c r="BQ93" i="1"/>
  <c r="BR94" i="1"/>
  <c r="BF95" i="1"/>
  <c r="BW95" i="1"/>
  <c r="CG95" i="1"/>
  <c r="BL96" i="1"/>
  <c r="BP96" i="1" s="1"/>
  <c r="AH99" i="1"/>
  <c r="BF99" i="1"/>
  <c r="BW99" i="1"/>
  <c r="CH100" i="1"/>
  <c r="AA103" i="1"/>
  <c r="U113" i="1"/>
  <c r="AA113" i="1" s="1"/>
  <c r="CE103" i="1"/>
  <c r="CD103" i="1"/>
  <c r="CC113" i="1"/>
  <c r="J104" i="1"/>
  <c r="AO104" i="1"/>
  <c r="AN104" i="1"/>
  <c r="CA105" i="1"/>
  <c r="CG105" i="1"/>
  <c r="K105" i="1"/>
  <c r="J105" i="1"/>
  <c r="BX105" i="1"/>
  <c r="BY105" i="1"/>
  <c r="S106" i="1"/>
  <c r="T106" i="1"/>
  <c r="AI106" i="1"/>
  <c r="AJ106" i="1"/>
  <c r="AO106" i="1"/>
  <c r="AN106" i="1"/>
  <c r="CI106" i="1"/>
  <c r="CJ106" i="1" s="1"/>
  <c r="J107" i="1"/>
  <c r="K107" i="1"/>
  <c r="BY107" i="1"/>
  <c r="BX107" i="1"/>
  <c r="CI107" i="1"/>
  <c r="CJ107" i="1" s="1"/>
  <c r="T108" i="1"/>
  <c r="S108" i="1"/>
  <c r="BH108" i="1"/>
  <c r="BG108" i="1"/>
  <c r="AB109" i="1"/>
  <c r="AC109" i="1"/>
  <c r="BH109" i="1"/>
  <c r="BG109" i="1"/>
  <c r="BR109" i="1"/>
  <c r="BQ109" i="1"/>
  <c r="CI109" i="1"/>
  <c r="CJ109" i="1" s="1"/>
  <c r="K110" i="1"/>
  <c r="J110" i="1"/>
  <c r="BR110" i="1"/>
  <c r="BQ110" i="1"/>
  <c r="BY110" i="1"/>
  <c r="BX110" i="1"/>
  <c r="BH111" i="1"/>
  <c r="BG111" i="1"/>
  <c r="BR111" i="1"/>
  <c r="BQ111" i="1"/>
  <c r="BQ112" i="1"/>
  <c r="BR112" i="1"/>
  <c r="AA129" i="1"/>
  <c r="BF129" i="1"/>
  <c r="BP129" i="1"/>
  <c r="CD129" i="1"/>
  <c r="CE129" i="1"/>
  <c r="BH117" i="1"/>
  <c r="BG117" i="1"/>
  <c r="BR117" i="1"/>
  <c r="BQ117" i="1"/>
  <c r="AC118" i="1"/>
  <c r="AB118" i="1"/>
  <c r="BQ118" i="1"/>
  <c r="BR118" i="1"/>
  <c r="AC120" i="1"/>
  <c r="AB120" i="1"/>
  <c r="BG120" i="1"/>
  <c r="BH120" i="1"/>
  <c r="T121" i="1"/>
  <c r="S121" i="1"/>
  <c r="AC121" i="1"/>
  <c r="AB121" i="1"/>
  <c r="AJ121" i="1"/>
  <c r="AI121" i="1"/>
  <c r="AJ122" i="1"/>
  <c r="AI122" i="1"/>
  <c r="AJ123" i="1"/>
  <c r="AI123" i="1"/>
  <c r="AN123" i="1"/>
  <c r="AO123" i="1"/>
  <c r="CI124" i="1"/>
  <c r="CJ124" i="1" s="1"/>
  <c r="J125" i="1"/>
  <c r="K125" i="1"/>
  <c r="BY125" i="1"/>
  <c r="BX125" i="1"/>
  <c r="CI125" i="1"/>
  <c r="CJ125" i="1" s="1"/>
  <c r="T126" i="1"/>
  <c r="S126" i="1"/>
  <c r="BH126" i="1"/>
  <c r="BG126" i="1"/>
  <c r="AB127" i="1"/>
  <c r="AC127" i="1"/>
  <c r="BH127" i="1"/>
  <c r="BG127" i="1"/>
  <c r="BR127" i="1"/>
  <c r="BQ127" i="1"/>
  <c r="CI127" i="1"/>
  <c r="CJ127" i="1" s="1"/>
  <c r="K128" i="1"/>
  <c r="J128" i="1"/>
  <c r="BR128" i="1"/>
  <c r="BQ128" i="1"/>
  <c r="BY128" i="1"/>
  <c r="BX128" i="1"/>
  <c r="AC132" i="1"/>
  <c r="AB132" i="1"/>
  <c r="BF135" i="1"/>
  <c r="BP135" i="1"/>
  <c r="AJ133" i="1"/>
  <c r="AI133" i="1"/>
  <c r="AN133" i="1"/>
  <c r="AO133" i="1"/>
  <c r="CI134" i="1"/>
  <c r="CJ134" i="1" s="1"/>
  <c r="K143" i="1"/>
  <c r="AO138" i="1"/>
  <c r="AN138" i="1"/>
  <c r="BY138" i="1"/>
  <c r="BX138" i="1"/>
  <c r="BG140" i="1"/>
  <c r="BH140" i="1"/>
  <c r="T141" i="1"/>
  <c r="S141" i="1"/>
  <c r="K142" i="1"/>
  <c r="J142" i="1"/>
  <c r="BY142" i="1"/>
  <c r="BX142" i="1"/>
  <c r="AO146" i="1"/>
  <c r="AN146" i="1"/>
  <c r="K148" i="1"/>
  <c r="J148" i="1"/>
  <c r="AO148" i="1"/>
  <c r="AN148" i="1"/>
  <c r="BY148" i="1"/>
  <c r="BX148" i="1"/>
  <c r="T149" i="1"/>
  <c r="S149" i="1"/>
  <c r="BX149" i="1"/>
  <c r="BY149" i="1"/>
  <c r="S150" i="1"/>
  <c r="T150" i="1"/>
  <c r="AI150" i="1"/>
  <c r="AJ150" i="1"/>
  <c r="AO150" i="1"/>
  <c r="AN150" i="1"/>
  <c r="BH151" i="1"/>
  <c r="BG151" i="1"/>
  <c r="BR151" i="1"/>
  <c r="BQ151" i="1"/>
  <c r="AC152" i="1"/>
  <c r="AB152" i="1"/>
  <c r="BQ152" i="1"/>
  <c r="BR152" i="1"/>
  <c r="AC154" i="1"/>
  <c r="AB154" i="1"/>
  <c r="BG154" i="1"/>
  <c r="BH154" i="1"/>
  <c r="AN156" i="1"/>
  <c r="AO156" i="1"/>
  <c r="S157" i="1"/>
  <c r="T157" i="1"/>
  <c r="AI157" i="1"/>
  <c r="AJ157" i="1"/>
  <c r="BQ157" i="1"/>
  <c r="BR157" i="1"/>
  <c r="S159" i="1"/>
  <c r="T159" i="1"/>
  <c r="BG159" i="1"/>
  <c r="BH159" i="1"/>
  <c r="J160" i="1"/>
  <c r="K160" i="1"/>
  <c r="AB160" i="1"/>
  <c r="AC160" i="1"/>
  <c r="AJ163" i="1"/>
  <c r="AI163" i="1"/>
  <c r="AC166" i="1"/>
  <c r="AB166" i="1"/>
  <c r="AJ167" i="1"/>
  <c r="AI167" i="1"/>
  <c r="AC170" i="1"/>
  <c r="AB170" i="1"/>
  <c r="CH11" i="1"/>
  <c r="L13" i="1"/>
  <c r="CF13" i="1"/>
  <c r="I16" i="1"/>
  <c r="AO16" i="1"/>
  <c r="W18" i="1"/>
  <c r="AA18" i="1" s="1"/>
  <c r="BS18" i="1"/>
  <c r="BW18" i="1" s="1"/>
  <c r="BP21" i="1"/>
  <c r="CB21" i="1"/>
  <c r="CA22" i="1"/>
  <c r="CE22" i="1"/>
  <c r="CH23" i="1"/>
  <c r="CA26" i="1"/>
  <c r="CE26" i="1"/>
  <c r="F27" i="1"/>
  <c r="I27" i="1" s="1"/>
  <c r="N27" i="1"/>
  <c r="AD27" i="1"/>
  <c r="AH27" i="1" s="1"/>
  <c r="AP27" i="1"/>
  <c r="BF27" i="1" s="1"/>
  <c r="AA30" i="1"/>
  <c r="AM30" i="1"/>
  <c r="CA30" i="1"/>
  <c r="CE30" i="1"/>
  <c r="CI30" i="1"/>
  <c r="CJ30" i="1" s="1"/>
  <c r="CH31" i="1"/>
  <c r="CA34" i="1"/>
  <c r="CE34" i="1"/>
  <c r="CH35" i="1"/>
  <c r="I40" i="1"/>
  <c r="CG40" i="1"/>
  <c r="CA42" i="1"/>
  <c r="CE42" i="1"/>
  <c r="CH43" i="1"/>
  <c r="CG44" i="1"/>
  <c r="W46" i="1"/>
  <c r="BS46" i="1"/>
  <c r="BW46" i="1" s="1"/>
  <c r="CI46" i="1" s="1"/>
  <c r="CJ46" i="1" s="1"/>
  <c r="BP49" i="1"/>
  <c r="CB49" i="1"/>
  <c r="CA50" i="1"/>
  <c r="CE50" i="1"/>
  <c r="CH51" i="1"/>
  <c r="CG52" i="1"/>
  <c r="CA54" i="1"/>
  <c r="CE54" i="1"/>
  <c r="CH55" i="1"/>
  <c r="CG56" i="1"/>
  <c r="BP61" i="1"/>
  <c r="CB61" i="1"/>
  <c r="CG62" i="1"/>
  <c r="D63" i="1"/>
  <c r="BY63" i="1" s="1"/>
  <c r="CF63" i="1"/>
  <c r="I66" i="1"/>
  <c r="CG66" i="1"/>
  <c r="CH67" i="1"/>
  <c r="CA70" i="1"/>
  <c r="CE70" i="1"/>
  <c r="CH71" i="1"/>
  <c r="E72" i="1"/>
  <c r="BX72" i="1" s="1"/>
  <c r="CC72" i="1"/>
  <c r="R75" i="1"/>
  <c r="AH81" i="1"/>
  <c r="AH75" i="1"/>
  <c r="BF81" i="1"/>
  <c r="BF75" i="1"/>
  <c r="CB81" i="1"/>
  <c r="CH75" i="1"/>
  <c r="CA76" i="1"/>
  <c r="CE76" i="1"/>
  <c r="CH77" i="1"/>
  <c r="CG78" i="1"/>
  <c r="F89" i="1"/>
  <c r="I89" i="1" s="1"/>
  <c r="I84" i="1"/>
  <c r="BF84" i="1"/>
  <c r="BZ89" i="1"/>
  <c r="CA84" i="1"/>
  <c r="CG84" i="1"/>
  <c r="CF89" i="1"/>
  <c r="AI85" i="1"/>
  <c r="BH87" i="1"/>
  <c r="BG87" i="1"/>
  <c r="BY87" i="1"/>
  <c r="AJ88" i="1"/>
  <c r="BH88" i="1"/>
  <c r="BS89" i="1"/>
  <c r="CH92" i="1"/>
  <c r="CG92" i="1"/>
  <c r="BY94" i="1"/>
  <c r="BX94" i="1"/>
  <c r="CB94" i="1"/>
  <c r="CA94" i="1"/>
  <c r="T95" i="1"/>
  <c r="S95" i="1"/>
  <c r="AJ95" i="1"/>
  <c r="AI95" i="1"/>
  <c r="D96" i="1"/>
  <c r="CF96" i="1"/>
  <c r="R100" i="1"/>
  <c r="AH100" i="1"/>
  <c r="CA103" i="1"/>
  <c r="E113" i="1"/>
  <c r="CG113" i="1" s="1"/>
  <c r="K103" i="1"/>
  <c r="J103" i="1"/>
  <c r="CH113" i="1"/>
  <c r="AC104" i="1"/>
  <c r="AB104" i="1"/>
  <c r="BR104" i="1"/>
  <c r="BF105" i="1"/>
  <c r="BR105" i="1"/>
  <c r="BQ105" i="1"/>
  <c r="CI105" i="1"/>
  <c r="CJ105" i="1" s="1"/>
  <c r="K106" i="1"/>
  <c r="J106" i="1"/>
  <c r="BR106" i="1"/>
  <c r="BQ106" i="1"/>
  <c r="BY106" i="1"/>
  <c r="BX106" i="1"/>
  <c r="BH107" i="1"/>
  <c r="BG107" i="1"/>
  <c r="BR107" i="1"/>
  <c r="BQ107" i="1"/>
  <c r="AC108" i="1"/>
  <c r="AB108" i="1"/>
  <c r="BQ108" i="1"/>
  <c r="BR108" i="1"/>
  <c r="AC110" i="1"/>
  <c r="AB110" i="1"/>
  <c r="BG110" i="1"/>
  <c r="BH110" i="1"/>
  <c r="AC111" i="1"/>
  <c r="AB111" i="1"/>
  <c r="AJ111" i="1"/>
  <c r="AI111" i="1"/>
  <c r="AJ112" i="1"/>
  <c r="AI112" i="1"/>
  <c r="AO112" i="1"/>
  <c r="AN112" i="1"/>
  <c r="T117" i="1"/>
  <c r="S117" i="1"/>
  <c r="AC117" i="1"/>
  <c r="AB117" i="1"/>
  <c r="AJ117" i="1"/>
  <c r="AI117" i="1"/>
  <c r="AJ118" i="1"/>
  <c r="AI118" i="1"/>
  <c r="AJ119" i="1"/>
  <c r="AI119" i="1"/>
  <c r="AN119" i="1"/>
  <c r="AO119" i="1"/>
  <c r="K122" i="1"/>
  <c r="J122" i="1"/>
  <c r="AO122" i="1"/>
  <c r="AN122" i="1"/>
  <c r="BY122" i="1"/>
  <c r="BX122" i="1"/>
  <c r="T123" i="1"/>
  <c r="S123" i="1"/>
  <c r="BX123" i="1"/>
  <c r="BY123" i="1"/>
  <c r="S124" i="1"/>
  <c r="T124" i="1"/>
  <c r="AI124" i="1"/>
  <c r="AJ124" i="1"/>
  <c r="AO124" i="1"/>
  <c r="AN124" i="1"/>
  <c r="BH125" i="1"/>
  <c r="BG125" i="1"/>
  <c r="BR125" i="1"/>
  <c r="BQ125" i="1"/>
  <c r="AC126" i="1"/>
  <c r="AB126" i="1"/>
  <c r="BQ126" i="1"/>
  <c r="BR126" i="1"/>
  <c r="AC128" i="1"/>
  <c r="AB128" i="1"/>
  <c r="BG128" i="1"/>
  <c r="BH128" i="1"/>
  <c r="T133" i="1"/>
  <c r="S133" i="1"/>
  <c r="BX133" i="1"/>
  <c r="BY133" i="1"/>
  <c r="S134" i="1"/>
  <c r="T134" i="1"/>
  <c r="AI134" i="1"/>
  <c r="AJ134" i="1"/>
  <c r="AO134" i="1"/>
  <c r="AN134" i="1"/>
  <c r="BG138" i="1"/>
  <c r="BH138" i="1"/>
  <c r="T139" i="1"/>
  <c r="S139" i="1"/>
  <c r="AJ139" i="1"/>
  <c r="AI139" i="1"/>
  <c r="AN139" i="1"/>
  <c r="AO139" i="1"/>
  <c r="AC140" i="1"/>
  <c r="AB140" i="1"/>
  <c r="CI140" i="1"/>
  <c r="CJ140" i="1" s="1"/>
  <c r="J141" i="1"/>
  <c r="K141" i="1"/>
  <c r="BY141" i="1"/>
  <c r="BX141" i="1"/>
  <c r="CI141" i="1"/>
  <c r="CJ141" i="1" s="1"/>
  <c r="T142" i="1"/>
  <c r="S142" i="1"/>
  <c r="AC142" i="1"/>
  <c r="AB142" i="1"/>
  <c r="BH142" i="1"/>
  <c r="BG142" i="1"/>
  <c r="J147" i="1"/>
  <c r="K147" i="1"/>
  <c r="BY147" i="1"/>
  <c r="BX147" i="1"/>
  <c r="CI147" i="1"/>
  <c r="CJ147" i="1" s="1"/>
  <c r="T148" i="1"/>
  <c r="S148" i="1"/>
  <c r="BH148" i="1"/>
  <c r="BG148" i="1"/>
  <c r="AB149" i="1"/>
  <c r="AC149" i="1"/>
  <c r="BH149" i="1"/>
  <c r="BG149" i="1"/>
  <c r="BR149" i="1"/>
  <c r="BQ149" i="1"/>
  <c r="CI149" i="1"/>
  <c r="CJ149" i="1" s="1"/>
  <c r="K150" i="1"/>
  <c r="J150" i="1"/>
  <c r="BR150" i="1"/>
  <c r="BQ150" i="1"/>
  <c r="BY150" i="1"/>
  <c r="BX150" i="1"/>
  <c r="T151" i="1"/>
  <c r="S151" i="1"/>
  <c r="AC151" i="1"/>
  <c r="AB151" i="1"/>
  <c r="AJ151" i="1"/>
  <c r="AI151" i="1"/>
  <c r="AJ152" i="1"/>
  <c r="AI152" i="1"/>
  <c r="AJ153" i="1"/>
  <c r="AI153" i="1"/>
  <c r="AN153" i="1"/>
  <c r="AO153" i="1"/>
  <c r="S155" i="1"/>
  <c r="T155" i="1"/>
  <c r="BQ155" i="1"/>
  <c r="BR155" i="1"/>
  <c r="BX156" i="1"/>
  <c r="BY156" i="1"/>
  <c r="BR161" i="1"/>
  <c r="BQ161" i="1"/>
  <c r="BY162" i="1"/>
  <c r="BX162" i="1"/>
  <c r="CH16" i="1"/>
  <c r="CG21" i="1"/>
  <c r="BP30" i="1"/>
  <c r="CB30" i="1"/>
  <c r="CE35" i="1"/>
  <c r="E37" i="1"/>
  <c r="R40" i="1"/>
  <c r="CD40" i="1"/>
  <c r="CH40" i="1"/>
  <c r="CE43" i="1"/>
  <c r="I49" i="1"/>
  <c r="CE55" i="1"/>
  <c r="N58" i="1"/>
  <c r="R58" i="1" s="1"/>
  <c r="AD58" i="1"/>
  <c r="AH58" i="1" s="1"/>
  <c r="AP58" i="1"/>
  <c r="BF58" i="1" s="1"/>
  <c r="I61" i="1"/>
  <c r="AH66" i="1"/>
  <c r="BF66" i="1"/>
  <c r="CE67" i="1"/>
  <c r="CE71" i="1"/>
  <c r="AA75" i="1"/>
  <c r="AM75" i="1"/>
  <c r="CA75" i="1"/>
  <c r="CE75" i="1"/>
  <c r="CA77" i="1"/>
  <c r="CE80" i="1"/>
  <c r="M89" i="1"/>
  <c r="R89" i="1" s="1"/>
  <c r="Q89" i="1"/>
  <c r="Q5" i="1" s="1"/>
  <c r="V89" i="1"/>
  <c r="AA89" i="1" s="1"/>
  <c r="Z89" i="1"/>
  <c r="BL89" i="1"/>
  <c r="BP84" i="1"/>
  <c r="BU89" i="1"/>
  <c r="BU5" i="1" s="1"/>
  <c r="CB84" i="1"/>
  <c r="CH84" i="1"/>
  <c r="BF85" i="1"/>
  <c r="CA85" i="1"/>
  <c r="BW86" i="1"/>
  <c r="CB86" i="1"/>
  <c r="CA86" i="1"/>
  <c r="T87" i="1"/>
  <c r="S87" i="1"/>
  <c r="AH87" i="1"/>
  <c r="AN87" i="1"/>
  <c r="AA88" i="1"/>
  <c r="CI88" i="1" s="1"/>
  <c r="CJ88" i="1" s="1"/>
  <c r="AO88" i="1"/>
  <c r="BW88" i="1"/>
  <c r="I96" i="1"/>
  <c r="M96" i="1"/>
  <c r="Q96" i="1"/>
  <c r="AB92" i="1"/>
  <c r="AN92" i="1"/>
  <c r="CB92" i="1"/>
  <c r="R93" i="1"/>
  <c r="AO93" i="1"/>
  <c r="AN93" i="1"/>
  <c r="AM94" i="1"/>
  <c r="AB95" i="1"/>
  <c r="CE95" i="1"/>
  <c r="CD95" i="1"/>
  <c r="R99" i="1"/>
  <c r="BF100" i="1"/>
  <c r="I113" i="1"/>
  <c r="BF113" i="1"/>
  <c r="BP103" i="1"/>
  <c r="BI113" i="1"/>
  <c r="BP113" i="1" s="1"/>
  <c r="BW113" i="1"/>
  <c r="CG103" i="1"/>
  <c r="BY104" i="1"/>
  <c r="BX104" i="1"/>
  <c r="CB104" i="1"/>
  <c r="CA104" i="1"/>
  <c r="T105" i="1"/>
  <c r="S105" i="1"/>
  <c r="AJ105" i="1"/>
  <c r="AI105" i="1"/>
  <c r="AN105" i="1"/>
  <c r="AC106" i="1"/>
  <c r="AB106" i="1"/>
  <c r="BG106" i="1"/>
  <c r="BH106" i="1"/>
  <c r="T107" i="1"/>
  <c r="S107" i="1"/>
  <c r="AC107" i="1"/>
  <c r="AB107" i="1"/>
  <c r="AJ107" i="1"/>
  <c r="AI107" i="1"/>
  <c r="AJ108" i="1"/>
  <c r="AI108" i="1"/>
  <c r="AJ109" i="1"/>
  <c r="AI109" i="1"/>
  <c r="AN109" i="1"/>
  <c r="AO109" i="1"/>
  <c r="T111" i="1"/>
  <c r="S111" i="1"/>
  <c r="K112" i="1"/>
  <c r="J112" i="1"/>
  <c r="BY112" i="1"/>
  <c r="BX112" i="1"/>
  <c r="R129" i="1"/>
  <c r="AH129" i="1"/>
  <c r="AM129" i="1"/>
  <c r="K118" i="1"/>
  <c r="J118" i="1"/>
  <c r="AO118" i="1"/>
  <c r="AN118" i="1"/>
  <c r="BY118" i="1"/>
  <c r="BX118" i="1"/>
  <c r="T119" i="1"/>
  <c r="S119" i="1"/>
  <c r="BX119" i="1"/>
  <c r="BY119" i="1"/>
  <c r="S120" i="1"/>
  <c r="T120" i="1"/>
  <c r="AI120" i="1"/>
  <c r="AJ120" i="1"/>
  <c r="AO120" i="1"/>
  <c r="AN120" i="1"/>
  <c r="CI120" i="1"/>
  <c r="CJ120" i="1" s="1"/>
  <c r="J121" i="1"/>
  <c r="K121" i="1"/>
  <c r="BY121" i="1"/>
  <c r="BX121" i="1"/>
  <c r="CI121" i="1"/>
  <c r="CJ121" i="1" s="1"/>
  <c r="T122" i="1"/>
  <c r="S122" i="1"/>
  <c r="BH122" i="1"/>
  <c r="BG122" i="1"/>
  <c r="AB123" i="1"/>
  <c r="AC123" i="1"/>
  <c r="BH123" i="1"/>
  <c r="BG123" i="1"/>
  <c r="BR123" i="1"/>
  <c r="BQ123" i="1"/>
  <c r="CI123" i="1"/>
  <c r="CJ123" i="1" s="1"/>
  <c r="K124" i="1"/>
  <c r="J124" i="1"/>
  <c r="BR124" i="1"/>
  <c r="BQ124" i="1"/>
  <c r="BY124" i="1"/>
  <c r="BX124" i="1"/>
  <c r="T125" i="1"/>
  <c r="S125" i="1"/>
  <c r="AC125" i="1"/>
  <c r="AB125" i="1"/>
  <c r="AJ125" i="1"/>
  <c r="AI125" i="1"/>
  <c r="AJ126" i="1"/>
  <c r="AI126" i="1"/>
  <c r="AJ127" i="1"/>
  <c r="AI127" i="1"/>
  <c r="AN127" i="1"/>
  <c r="AO127" i="1"/>
  <c r="CI128" i="1"/>
  <c r="CJ128" i="1" s="1"/>
  <c r="S132" i="1"/>
  <c r="T132" i="1"/>
  <c r="AH135" i="1"/>
  <c r="AO132" i="1"/>
  <c r="AN132" i="1"/>
  <c r="AB133" i="1"/>
  <c r="AC133" i="1"/>
  <c r="BH133" i="1"/>
  <c r="BG133" i="1"/>
  <c r="BR133" i="1"/>
  <c r="BQ133" i="1"/>
  <c r="CI133" i="1"/>
  <c r="CJ133" i="1" s="1"/>
  <c r="K134" i="1"/>
  <c r="J134" i="1"/>
  <c r="BR134" i="1"/>
  <c r="BQ134" i="1"/>
  <c r="BY134" i="1"/>
  <c r="BX134" i="1"/>
  <c r="AC138" i="1"/>
  <c r="AB138" i="1"/>
  <c r="CH143" i="1"/>
  <c r="BX139" i="1"/>
  <c r="BY139" i="1"/>
  <c r="S140" i="1"/>
  <c r="T140" i="1"/>
  <c r="AI140" i="1"/>
  <c r="AJ140" i="1"/>
  <c r="BH141" i="1"/>
  <c r="BG141" i="1"/>
  <c r="BR141" i="1"/>
  <c r="BQ141" i="1"/>
  <c r="BQ142" i="1"/>
  <c r="BR142" i="1"/>
  <c r="AC146" i="1"/>
  <c r="AB146" i="1"/>
  <c r="BH147" i="1"/>
  <c r="BG147" i="1"/>
  <c r="BR147" i="1"/>
  <c r="BQ147" i="1"/>
  <c r="AC148" i="1"/>
  <c r="AB148" i="1"/>
  <c r="BQ148" i="1"/>
  <c r="BR148" i="1"/>
  <c r="AC150" i="1"/>
  <c r="AB150" i="1"/>
  <c r="BG150" i="1"/>
  <c r="BH150" i="1"/>
  <c r="K152" i="1"/>
  <c r="J152" i="1"/>
  <c r="AO152" i="1"/>
  <c r="AN152" i="1"/>
  <c r="BY152" i="1"/>
  <c r="BX152" i="1"/>
  <c r="T153" i="1"/>
  <c r="S153" i="1"/>
  <c r="BX153" i="1"/>
  <c r="BY153" i="1"/>
  <c r="S154" i="1"/>
  <c r="T154" i="1"/>
  <c r="AI154" i="1"/>
  <c r="AJ154" i="1"/>
  <c r="AO154" i="1"/>
  <c r="AN154" i="1"/>
  <c r="BG155" i="1"/>
  <c r="BH155" i="1"/>
  <c r="J156" i="1"/>
  <c r="K156" i="1"/>
  <c r="AB156" i="1"/>
  <c r="AC156" i="1"/>
  <c r="BX158" i="1"/>
  <c r="BY158" i="1"/>
  <c r="AI159" i="1"/>
  <c r="AJ159" i="1"/>
  <c r="AN160" i="1"/>
  <c r="AO160" i="1"/>
  <c r="T163" i="1"/>
  <c r="S163" i="1"/>
  <c r="BH163" i="1"/>
  <c r="BG163" i="1"/>
  <c r="BR165" i="1"/>
  <c r="BQ165" i="1"/>
  <c r="BY166" i="1"/>
  <c r="BX166" i="1"/>
  <c r="T167" i="1"/>
  <c r="S167" i="1"/>
  <c r="BH167" i="1"/>
  <c r="BG167" i="1"/>
  <c r="BR169" i="1"/>
  <c r="BQ169" i="1"/>
  <c r="BY170" i="1"/>
  <c r="BX170" i="1"/>
  <c r="R61" i="1"/>
  <c r="AH61" i="1"/>
  <c r="BF61" i="1"/>
  <c r="AA66" i="1"/>
  <c r="BW66" i="1"/>
  <c r="R81" i="1"/>
  <c r="BP75" i="1"/>
  <c r="CB75" i="1"/>
  <c r="CH81" i="1"/>
  <c r="BX80" i="1"/>
  <c r="CG81" i="1"/>
  <c r="R84" i="1"/>
  <c r="BP89" i="1"/>
  <c r="R85" i="1"/>
  <c r="BP85" i="1"/>
  <c r="AO86" i="1"/>
  <c r="AN86" i="1"/>
  <c r="CI87" i="1"/>
  <c r="CJ87" i="1" s="1"/>
  <c r="CE87" i="1"/>
  <c r="CD87" i="1"/>
  <c r="CH88" i="1"/>
  <c r="CG88" i="1"/>
  <c r="T92" i="1"/>
  <c r="AD96" i="1"/>
  <c r="AH96" i="1" s="1"/>
  <c r="BF96" i="1"/>
  <c r="CE96" i="1"/>
  <c r="CD96" i="1"/>
  <c r="AH93" i="1"/>
  <c r="BF93" i="1"/>
  <c r="AC94" i="1"/>
  <c r="AB94" i="1"/>
  <c r="K95" i="1"/>
  <c r="J95" i="1"/>
  <c r="AO95" i="1"/>
  <c r="BQ95" i="1"/>
  <c r="L96" i="1"/>
  <c r="G100" i="1"/>
  <c r="G5" i="1" s="1"/>
  <c r="I99" i="1"/>
  <c r="AA99" i="1"/>
  <c r="AO99" i="1"/>
  <c r="AN99" i="1"/>
  <c r="R103" i="1"/>
  <c r="M113" i="1"/>
  <c r="R113" i="1" s="1"/>
  <c r="AH113" i="1"/>
  <c r="AM103" i="1"/>
  <c r="AK113" i="1"/>
  <c r="AM113" i="1" s="1"/>
  <c r="AB105" i="1"/>
  <c r="K108" i="1"/>
  <c r="J108" i="1"/>
  <c r="AO108" i="1"/>
  <c r="AN108" i="1"/>
  <c r="BY108" i="1"/>
  <c r="BX108" i="1"/>
  <c r="T109" i="1"/>
  <c r="S109" i="1"/>
  <c r="BX109" i="1"/>
  <c r="BY109" i="1"/>
  <c r="S110" i="1"/>
  <c r="T110" i="1"/>
  <c r="AI110" i="1"/>
  <c r="AJ110" i="1"/>
  <c r="AO110" i="1"/>
  <c r="AN110" i="1"/>
  <c r="CI110" i="1"/>
  <c r="CJ110" i="1" s="1"/>
  <c r="J111" i="1"/>
  <c r="K111" i="1"/>
  <c r="BY111" i="1"/>
  <c r="BX111" i="1"/>
  <c r="CI111" i="1"/>
  <c r="CJ111" i="1" s="1"/>
  <c r="T112" i="1"/>
  <c r="S112" i="1"/>
  <c r="AC112" i="1"/>
  <c r="AB112" i="1"/>
  <c r="BH112" i="1"/>
  <c r="BG112" i="1"/>
  <c r="J129" i="1"/>
  <c r="K129" i="1"/>
  <c r="BY116" i="1"/>
  <c r="BX116" i="1"/>
  <c r="CB129" i="1"/>
  <c r="CA129" i="1"/>
  <c r="J117" i="1"/>
  <c r="K117" i="1"/>
  <c r="BY117" i="1"/>
  <c r="BX117" i="1"/>
  <c r="CI117" i="1"/>
  <c r="CJ117" i="1" s="1"/>
  <c r="T118" i="1"/>
  <c r="S118" i="1"/>
  <c r="BH118" i="1"/>
  <c r="BG118" i="1"/>
  <c r="AB119" i="1"/>
  <c r="AC119" i="1"/>
  <c r="BH119" i="1"/>
  <c r="BG119" i="1"/>
  <c r="BR119" i="1"/>
  <c r="BQ119" i="1"/>
  <c r="CI119" i="1"/>
  <c r="CJ119" i="1" s="1"/>
  <c r="K120" i="1"/>
  <c r="J120" i="1"/>
  <c r="BR120" i="1"/>
  <c r="BQ120" i="1"/>
  <c r="BY120" i="1"/>
  <c r="BX120" i="1"/>
  <c r="BH121" i="1"/>
  <c r="BG121" i="1"/>
  <c r="BR121" i="1"/>
  <c r="BQ121" i="1"/>
  <c r="AC122" i="1"/>
  <c r="AB122" i="1"/>
  <c r="BQ122" i="1"/>
  <c r="BR122" i="1"/>
  <c r="AC124" i="1"/>
  <c r="AB124" i="1"/>
  <c r="BG124" i="1"/>
  <c r="BH124" i="1"/>
  <c r="K126" i="1"/>
  <c r="J126" i="1"/>
  <c r="AO126" i="1"/>
  <c r="AN126" i="1"/>
  <c r="BY126" i="1"/>
  <c r="BX126" i="1"/>
  <c r="T127" i="1"/>
  <c r="S127" i="1"/>
  <c r="BX127" i="1"/>
  <c r="BY127" i="1"/>
  <c r="S128" i="1"/>
  <c r="T128" i="1"/>
  <c r="AI128" i="1"/>
  <c r="AJ128" i="1"/>
  <c r="AO128" i="1"/>
  <c r="AN128" i="1"/>
  <c r="J135" i="1"/>
  <c r="K135" i="1"/>
  <c r="BY132" i="1"/>
  <c r="BX132" i="1"/>
  <c r="CB135" i="1"/>
  <c r="CA135" i="1"/>
  <c r="AC134" i="1"/>
  <c r="AB134" i="1"/>
  <c r="BG134" i="1"/>
  <c r="BH134" i="1"/>
  <c r="BW135" i="1"/>
  <c r="T143" i="1"/>
  <c r="S143" i="1"/>
  <c r="AI138" i="1"/>
  <c r="AJ138" i="1"/>
  <c r="AB139" i="1"/>
  <c r="AC139" i="1"/>
  <c r="BH139" i="1"/>
  <c r="BG139" i="1"/>
  <c r="BR139" i="1"/>
  <c r="BQ139" i="1"/>
  <c r="CI139" i="1"/>
  <c r="CJ139" i="1" s="1"/>
  <c r="K140" i="1"/>
  <c r="J140" i="1"/>
  <c r="AO140" i="1"/>
  <c r="AN140" i="1"/>
  <c r="BR140" i="1"/>
  <c r="BQ140" i="1"/>
  <c r="BY140" i="1"/>
  <c r="BX140" i="1"/>
  <c r="AC141" i="1"/>
  <c r="AB141" i="1"/>
  <c r="AJ141" i="1"/>
  <c r="AI141" i="1"/>
  <c r="AJ142" i="1"/>
  <c r="AI142" i="1"/>
  <c r="AO142" i="1"/>
  <c r="AN142" i="1"/>
  <c r="T147" i="1"/>
  <c r="S147" i="1"/>
  <c r="AC147" i="1"/>
  <c r="AB147" i="1"/>
  <c r="AJ147" i="1"/>
  <c r="AI147" i="1"/>
  <c r="AJ148" i="1"/>
  <c r="AI148" i="1"/>
  <c r="AJ149" i="1"/>
  <c r="AI149" i="1"/>
  <c r="AN149" i="1"/>
  <c r="AO149" i="1"/>
  <c r="J151" i="1"/>
  <c r="K151" i="1"/>
  <c r="BY151" i="1"/>
  <c r="BX151" i="1"/>
  <c r="CI151" i="1"/>
  <c r="CJ151" i="1" s="1"/>
  <c r="T152" i="1"/>
  <c r="S152" i="1"/>
  <c r="BH152" i="1"/>
  <c r="BG152" i="1"/>
  <c r="AB153" i="1"/>
  <c r="AC153" i="1"/>
  <c r="BH153" i="1"/>
  <c r="BG153" i="1"/>
  <c r="BR153" i="1"/>
  <c r="BQ153" i="1"/>
  <c r="CI153" i="1"/>
  <c r="CJ153" i="1" s="1"/>
  <c r="K154" i="1"/>
  <c r="J154" i="1"/>
  <c r="BR154" i="1"/>
  <c r="BQ154" i="1"/>
  <c r="BX154" i="1"/>
  <c r="BY154" i="1"/>
  <c r="AI155" i="1"/>
  <c r="AJ155" i="1"/>
  <c r="BG157" i="1"/>
  <c r="BH157" i="1"/>
  <c r="AB158" i="1"/>
  <c r="AC158" i="1"/>
  <c r="BQ159" i="1"/>
  <c r="BR159" i="1"/>
  <c r="AC162" i="1"/>
  <c r="AB162" i="1"/>
  <c r="CG109" i="1"/>
  <c r="R116" i="1"/>
  <c r="AH116" i="1"/>
  <c r="BF116" i="1"/>
  <c r="CG119" i="1"/>
  <c r="CG123" i="1"/>
  <c r="CG127" i="1"/>
  <c r="BS129" i="1"/>
  <c r="BW129" i="1" s="1"/>
  <c r="BP132" i="1"/>
  <c r="CB132" i="1"/>
  <c r="CG133" i="1"/>
  <c r="BP138" i="1"/>
  <c r="CB138" i="1"/>
  <c r="CG139" i="1"/>
  <c r="CB140" i="1"/>
  <c r="E143" i="1"/>
  <c r="J143" i="1" s="1"/>
  <c r="U143" i="1"/>
  <c r="AK143" i="1"/>
  <c r="BI143" i="1"/>
  <c r="BP143" i="1" s="1"/>
  <c r="CC143" i="1"/>
  <c r="R146" i="1"/>
  <c r="AH171" i="1"/>
  <c r="AH146" i="1"/>
  <c r="BF146" i="1"/>
  <c r="CA171" i="1"/>
  <c r="CG149" i="1"/>
  <c r="CG153" i="1"/>
  <c r="CI154" i="1"/>
  <c r="CJ154" i="1" s="1"/>
  <c r="AI156" i="1"/>
  <c r="BX157" i="1"/>
  <c r="AI160" i="1"/>
  <c r="CI160" i="1"/>
  <c r="CJ160" i="1" s="1"/>
  <c r="CE160" i="1"/>
  <c r="CD160" i="1"/>
  <c r="CH161" i="1"/>
  <c r="CG161" i="1"/>
  <c r="BY163" i="1"/>
  <c r="BX163" i="1"/>
  <c r="CB163" i="1"/>
  <c r="CA163" i="1"/>
  <c r="T164" i="1"/>
  <c r="S164" i="1"/>
  <c r="AJ164" i="1"/>
  <c r="AI164" i="1"/>
  <c r="AC165" i="1"/>
  <c r="AO165" i="1"/>
  <c r="BY165" i="1"/>
  <c r="BX165" i="1"/>
  <c r="BR166" i="1"/>
  <c r="BQ166" i="1"/>
  <c r="AC167" i="1"/>
  <c r="AB167" i="1"/>
  <c r="BH168" i="1"/>
  <c r="BG168" i="1"/>
  <c r="BY168" i="1"/>
  <c r="AJ169" i="1"/>
  <c r="BH169" i="1"/>
  <c r="AI170" i="1"/>
  <c r="BG170" i="1"/>
  <c r="BX174" i="1"/>
  <c r="BY174" i="1"/>
  <c r="CB180" i="1"/>
  <c r="CA180" i="1"/>
  <c r="S175" i="1"/>
  <c r="T175" i="1"/>
  <c r="AI175" i="1"/>
  <c r="AJ175" i="1"/>
  <c r="CI175" i="1"/>
  <c r="CJ175" i="1" s="1"/>
  <c r="J176" i="1"/>
  <c r="K176" i="1"/>
  <c r="BY180" i="1"/>
  <c r="BX180" i="1"/>
  <c r="T177" i="1"/>
  <c r="S177" i="1"/>
  <c r="AC177" i="1"/>
  <c r="AB177" i="1"/>
  <c r="BH177" i="1"/>
  <c r="BG177" i="1"/>
  <c r="AB178" i="1"/>
  <c r="AC178" i="1"/>
  <c r="BH178" i="1"/>
  <c r="BG178" i="1"/>
  <c r="BR178" i="1"/>
  <c r="BQ178" i="1"/>
  <c r="CI178" i="1"/>
  <c r="CJ178" i="1" s="1"/>
  <c r="K179" i="1"/>
  <c r="J179" i="1"/>
  <c r="BR179" i="1"/>
  <c r="BQ179" i="1"/>
  <c r="BY179" i="1"/>
  <c r="BX179" i="1"/>
  <c r="K183" i="1"/>
  <c r="J183" i="1"/>
  <c r="BY189" i="1"/>
  <c r="BX189" i="1"/>
  <c r="CA189" i="1"/>
  <c r="CB189" i="1"/>
  <c r="T184" i="1"/>
  <c r="S184" i="1"/>
  <c r="BX184" i="1"/>
  <c r="BY184" i="1"/>
  <c r="K187" i="1"/>
  <c r="J187" i="1"/>
  <c r="AO187" i="1"/>
  <c r="AN187" i="1"/>
  <c r="BY187" i="1"/>
  <c r="BX187" i="1"/>
  <c r="T188" i="1"/>
  <c r="S188" i="1"/>
  <c r="BX188" i="1"/>
  <c r="BY188" i="1"/>
  <c r="T202" i="1"/>
  <c r="S202" i="1"/>
  <c r="AJ202" i="1"/>
  <c r="AI202" i="1"/>
  <c r="AO202" i="1"/>
  <c r="AN202" i="1"/>
  <c r="AC193" i="1"/>
  <c r="AB193" i="1"/>
  <c r="BG193" i="1"/>
  <c r="BH193" i="1"/>
  <c r="T194" i="1"/>
  <c r="S194" i="1"/>
  <c r="AJ194" i="1"/>
  <c r="AI194" i="1"/>
  <c r="AJ195" i="1"/>
  <c r="AI195" i="1"/>
  <c r="AJ196" i="1"/>
  <c r="AI196" i="1"/>
  <c r="AN196" i="1"/>
  <c r="AO196" i="1"/>
  <c r="AC197" i="1"/>
  <c r="AB197" i="1"/>
  <c r="BG197" i="1"/>
  <c r="BH197" i="1"/>
  <c r="T198" i="1"/>
  <c r="S198" i="1"/>
  <c r="AC198" i="1"/>
  <c r="AB198" i="1"/>
  <c r="AJ198" i="1"/>
  <c r="AI198" i="1"/>
  <c r="AJ199" i="1"/>
  <c r="AI199" i="1"/>
  <c r="AJ200" i="1"/>
  <c r="AI200" i="1"/>
  <c r="AN200" i="1"/>
  <c r="AO200" i="1"/>
  <c r="AC201" i="1"/>
  <c r="AB201" i="1"/>
  <c r="BG201" i="1"/>
  <c r="BH201" i="1"/>
  <c r="J206" i="1"/>
  <c r="K206" i="1"/>
  <c r="BY206" i="1"/>
  <c r="BX206" i="1"/>
  <c r="CI206" i="1"/>
  <c r="CJ206" i="1" s="1"/>
  <c r="T207" i="1"/>
  <c r="S207" i="1"/>
  <c r="BH207" i="1"/>
  <c r="BG207" i="1"/>
  <c r="AB208" i="1"/>
  <c r="AC208" i="1"/>
  <c r="BH208" i="1"/>
  <c r="BG208" i="1"/>
  <c r="BR208" i="1"/>
  <c r="BQ208" i="1"/>
  <c r="CI208" i="1"/>
  <c r="CJ208" i="1" s="1"/>
  <c r="S209" i="1"/>
  <c r="T209" i="1"/>
  <c r="AI209" i="1"/>
  <c r="AJ209" i="1"/>
  <c r="AO209" i="1"/>
  <c r="AN209" i="1"/>
  <c r="BH210" i="1"/>
  <c r="BG210" i="1"/>
  <c r="BR210" i="1"/>
  <c r="BQ210" i="1"/>
  <c r="AC211" i="1"/>
  <c r="AB211" i="1"/>
  <c r="BQ211" i="1"/>
  <c r="BR211" i="1"/>
  <c r="K213" i="1"/>
  <c r="J213" i="1"/>
  <c r="BR213" i="1"/>
  <c r="BQ213" i="1"/>
  <c r="BY213" i="1"/>
  <c r="BX213" i="1"/>
  <c r="T214" i="1"/>
  <c r="S214" i="1"/>
  <c r="AC214" i="1"/>
  <c r="AB214" i="1"/>
  <c r="AJ214" i="1"/>
  <c r="AI214" i="1"/>
  <c r="AJ215" i="1"/>
  <c r="AI215" i="1"/>
  <c r="AJ216" i="1"/>
  <c r="AI216" i="1"/>
  <c r="AN216" i="1"/>
  <c r="AO216" i="1"/>
  <c r="AC217" i="1"/>
  <c r="AB217" i="1"/>
  <c r="BG217" i="1"/>
  <c r="BH217" i="1"/>
  <c r="AB222" i="1"/>
  <c r="AC222" i="1"/>
  <c r="AA84" i="1"/>
  <c r="AM84" i="1"/>
  <c r="CE84" i="1"/>
  <c r="CI86" i="1"/>
  <c r="CJ86" i="1" s="1"/>
  <c r="I92" i="1"/>
  <c r="U96" i="1"/>
  <c r="AA96" i="1" s="1"/>
  <c r="BP99" i="1"/>
  <c r="E100" i="1"/>
  <c r="BX100" i="1" s="1"/>
  <c r="CC100" i="1"/>
  <c r="AH103" i="1"/>
  <c r="BF103" i="1"/>
  <c r="CH103" i="1"/>
  <c r="CI104" i="1"/>
  <c r="CJ104" i="1" s="1"/>
  <c r="CD105" i="1"/>
  <c r="CG106" i="1"/>
  <c r="AN107" i="1"/>
  <c r="CA108" i="1"/>
  <c r="CI108" i="1"/>
  <c r="CJ108" i="1" s="1"/>
  <c r="J109" i="1"/>
  <c r="CD109" i="1"/>
  <c r="CG110" i="1"/>
  <c r="AN111" i="1"/>
  <c r="CA112" i="1"/>
  <c r="CI112" i="1"/>
  <c r="CJ112" i="1" s="1"/>
  <c r="BZ113" i="1"/>
  <c r="CI113" i="1" s="1"/>
  <c r="CJ113" i="1" s="1"/>
  <c r="AA116" i="1"/>
  <c r="AM116" i="1"/>
  <c r="CA116" i="1"/>
  <c r="CE116" i="1"/>
  <c r="AN117" i="1"/>
  <c r="CA118" i="1"/>
  <c r="CI118" i="1"/>
  <c r="CJ118" i="1" s="1"/>
  <c r="J119" i="1"/>
  <c r="CD119" i="1"/>
  <c r="CG120" i="1"/>
  <c r="AN121" i="1"/>
  <c r="CA122" i="1"/>
  <c r="CI122" i="1"/>
  <c r="CJ122" i="1" s="1"/>
  <c r="J123" i="1"/>
  <c r="CD123" i="1"/>
  <c r="CG124" i="1"/>
  <c r="AN125" i="1"/>
  <c r="CA126" i="1"/>
  <c r="CI126" i="1"/>
  <c r="CJ126" i="1" s="1"/>
  <c r="J127" i="1"/>
  <c r="CD127" i="1"/>
  <c r="CG128" i="1"/>
  <c r="CF129" i="1"/>
  <c r="I132" i="1"/>
  <c r="CG132" i="1"/>
  <c r="J133" i="1"/>
  <c r="CD133" i="1"/>
  <c r="CG134" i="1"/>
  <c r="L135" i="1"/>
  <c r="R135" i="1" s="1"/>
  <c r="CF135" i="1"/>
  <c r="I138" i="1"/>
  <c r="CG138" i="1"/>
  <c r="J139" i="1"/>
  <c r="CD139" i="1"/>
  <c r="CG140" i="1"/>
  <c r="AN141" i="1"/>
  <c r="CA142" i="1"/>
  <c r="CI142" i="1"/>
  <c r="CJ142" i="1" s="1"/>
  <c r="V143" i="1"/>
  <c r="AD143" i="1"/>
  <c r="AH143" i="1" s="1"/>
  <c r="AL143" i="1"/>
  <c r="AP143" i="1"/>
  <c r="BF143" i="1" s="1"/>
  <c r="BZ143" i="1"/>
  <c r="G171" i="1"/>
  <c r="I171" i="1" s="1"/>
  <c r="O171" i="1"/>
  <c r="W171" i="1"/>
  <c r="AE171" i="1"/>
  <c r="AQ171" i="1"/>
  <c r="BF171" i="1" s="1"/>
  <c r="AU171" i="1"/>
  <c r="AU5" i="1" s="1"/>
  <c r="AY171" i="1"/>
  <c r="BC171" i="1"/>
  <c r="BC5" i="1" s="1"/>
  <c r="BK171" i="1"/>
  <c r="BO171" i="1"/>
  <c r="BS171" i="1"/>
  <c r="BW171" i="1" s="1"/>
  <c r="BW146" i="1"/>
  <c r="CA146" i="1"/>
  <c r="AN147" i="1"/>
  <c r="CA148" i="1"/>
  <c r="CI148" i="1"/>
  <c r="CJ148" i="1" s="1"/>
  <c r="J149" i="1"/>
  <c r="CD149" i="1"/>
  <c r="CG150" i="1"/>
  <c r="AN151" i="1"/>
  <c r="CA152" i="1"/>
  <c r="CI152" i="1"/>
  <c r="CJ152" i="1" s="1"/>
  <c r="J153" i="1"/>
  <c r="CD153" i="1"/>
  <c r="CE154" i="1"/>
  <c r="AB155" i="1"/>
  <c r="AO155" i="1"/>
  <c r="BF156" i="1"/>
  <c r="AA157" i="1"/>
  <c r="CI157" i="1"/>
  <c r="CJ157" i="1" s="1"/>
  <c r="CG157" i="1"/>
  <c r="J158" i="1"/>
  <c r="AN158" i="1"/>
  <c r="CE158" i="1"/>
  <c r="AB159" i="1"/>
  <c r="AO159" i="1"/>
  <c r="BF160" i="1"/>
  <c r="K161" i="1"/>
  <c r="J161" i="1"/>
  <c r="AO162" i="1"/>
  <c r="AN162" i="1"/>
  <c r="CE164" i="1"/>
  <c r="CD164" i="1"/>
  <c r="CH165" i="1"/>
  <c r="CG165" i="1"/>
  <c r="R166" i="1"/>
  <c r="BW167" i="1"/>
  <c r="CB167" i="1"/>
  <c r="CA167" i="1"/>
  <c r="T168" i="1"/>
  <c r="S168" i="1"/>
  <c r="AH168" i="1"/>
  <c r="AA169" i="1"/>
  <c r="AO169" i="1"/>
  <c r="BY169" i="1"/>
  <c r="BX169" i="1"/>
  <c r="BP170" i="1"/>
  <c r="CB171" i="1"/>
  <c r="AA180" i="1"/>
  <c r="BF180" i="1"/>
  <c r="BR174" i="1"/>
  <c r="BQ174" i="1"/>
  <c r="CD180" i="1"/>
  <c r="CE180" i="1"/>
  <c r="K175" i="1"/>
  <c r="J175" i="1"/>
  <c r="AO175" i="1"/>
  <c r="AN175" i="1"/>
  <c r="BR175" i="1"/>
  <c r="BQ175" i="1"/>
  <c r="BY175" i="1"/>
  <c r="BX175" i="1"/>
  <c r="BH176" i="1"/>
  <c r="BG176" i="1"/>
  <c r="BR176" i="1"/>
  <c r="BQ176" i="1"/>
  <c r="BQ177" i="1"/>
  <c r="BR177" i="1"/>
  <c r="AC179" i="1"/>
  <c r="AB179" i="1"/>
  <c r="BG179" i="1"/>
  <c r="BH179" i="1"/>
  <c r="AA189" i="1"/>
  <c r="BF189" i="1"/>
  <c r="BP189" i="1"/>
  <c r="CE189" i="1"/>
  <c r="CD189" i="1"/>
  <c r="AB184" i="1"/>
  <c r="AC184" i="1"/>
  <c r="BH184" i="1"/>
  <c r="BG184" i="1"/>
  <c r="BR184" i="1"/>
  <c r="BQ184" i="1"/>
  <c r="CI184" i="1"/>
  <c r="CJ184" i="1" s="1"/>
  <c r="S185" i="1"/>
  <c r="T185" i="1"/>
  <c r="AI185" i="1"/>
  <c r="AJ185" i="1"/>
  <c r="AO185" i="1"/>
  <c r="AN185" i="1"/>
  <c r="CI185" i="1"/>
  <c r="CJ185" i="1" s="1"/>
  <c r="J186" i="1"/>
  <c r="K186" i="1"/>
  <c r="BY186" i="1"/>
  <c r="BX186" i="1"/>
  <c r="CI186" i="1"/>
  <c r="CJ186" i="1" s="1"/>
  <c r="T187" i="1"/>
  <c r="S187" i="1"/>
  <c r="BH187" i="1"/>
  <c r="BG187" i="1"/>
  <c r="AB188" i="1"/>
  <c r="AC188" i="1"/>
  <c r="BH188" i="1"/>
  <c r="BG188" i="1"/>
  <c r="BR188" i="1"/>
  <c r="BQ188" i="1"/>
  <c r="CI188" i="1"/>
  <c r="CJ188" i="1" s="1"/>
  <c r="BX192" i="1"/>
  <c r="BY192" i="1"/>
  <c r="CB202" i="1"/>
  <c r="CA202" i="1"/>
  <c r="K195" i="1"/>
  <c r="J195" i="1"/>
  <c r="AO195" i="1"/>
  <c r="AN195" i="1"/>
  <c r="BY195" i="1"/>
  <c r="BX195" i="1"/>
  <c r="T196" i="1"/>
  <c r="S196" i="1"/>
  <c r="BX196" i="1"/>
  <c r="BY196" i="1"/>
  <c r="K199" i="1"/>
  <c r="J199" i="1"/>
  <c r="AO199" i="1"/>
  <c r="AN199" i="1"/>
  <c r="BY199" i="1"/>
  <c r="BX199" i="1"/>
  <c r="T200" i="1"/>
  <c r="S200" i="1"/>
  <c r="BX200" i="1"/>
  <c r="BY200" i="1"/>
  <c r="CI201" i="1"/>
  <c r="CJ201" i="1" s="1"/>
  <c r="S205" i="1"/>
  <c r="T205" i="1"/>
  <c r="AH218" i="1"/>
  <c r="AO205" i="1"/>
  <c r="AN205" i="1"/>
  <c r="BH206" i="1"/>
  <c r="BG206" i="1"/>
  <c r="BR206" i="1"/>
  <c r="BQ206" i="1"/>
  <c r="AC207" i="1"/>
  <c r="AB207" i="1"/>
  <c r="BQ207" i="1"/>
  <c r="BR207" i="1"/>
  <c r="K209" i="1"/>
  <c r="J209" i="1"/>
  <c r="BR209" i="1"/>
  <c r="BQ209" i="1"/>
  <c r="BY209" i="1"/>
  <c r="BX209" i="1"/>
  <c r="T210" i="1"/>
  <c r="S210" i="1"/>
  <c r="AC210" i="1"/>
  <c r="AB210" i="1"/>
  <c r="AJ210" i="1"/>
  <c r="AI210" i="1"/>
  <c r="AJ211" i="1"/>
  <c r="AI211" i="1"/>
  <c r="AJ212" i="1"/>
  <c r="AI212" i="1"/>
  <c r="AN212" i="1"/>
  <c r="AO212" i="1"/>
  <c r="AC213" i="1"/>
  <c r="AB213" i="1"/>
  <c r="BG213" i="1"/>
  <c r="BH213" i="1"/>
  <c r="BR214" i="1"/>
  <c r="BQ214" i="1"/>
  <c r="K215" i="1"/>
  <c r="J215" i="1"/>
  <c r="AO215" i="1"/>
  <c r="AN215" i="1"/>
  <c r="BY215" i="1"/>
  <c r="BX215" i="1"/>
  <c r="T216" i="1"/>
  <c r="S216" i="1"/>
  <c r="BX216" i="1"/>
  <c r="BY216" i="1"/>
  <c r="K217" i="1"/>
  <c r="J217" i="1"/>
  <c r="CI217" i="1"/>
  <c r="CJ217" i="1" s="1"/>
  <c r="AH92" i="1"/>
  <c r="BF92" i="1"/>
  <c r="AL96" i="1"/>
  <c r="AM96" i="1" s="1"/>
  <c r="BZ96" i="1"/>
  <c r="BW103" i="1"/>
  <c r="CE105" i="1"/>
  <c r="CH106" i="1"/>
  <c r="CE109" i="1"/>
  <c r="CH110" i="1"/>
  <c r="BP116" i="1"/>
  <c r="CB116" i="1"/>
  <c r="CE119" i="1"/>
  <c r="CH120" i="1"/>
  <c r="CE123" i="1"/>
  <c r="CH124" i="1"/>
  <c r="CE127" i="1"/>
  <c r="CH128" i="1"/>
  <c r="AH132" i="1"/>
  <c r="BF132" i="1"/>
  <c r="CD132" i="1"/>
  <c r="CE133" i="1"/>
  <c r="CH134" i="1"/>
  <c r="U135" i="1"/>
  <c r="AA135" i="1" s="1"/>
  <c r="AK135" i="1"/>
  <c r="AM135" i="1" s="1"/>
  <c r="CC135" i="1"/>
  <c r="R138" i="1"/>
  <c r="CH138" i="1"/>
  <c r="CE139" i="1"/>
  <c r="CH140" i="1"/>
  <c r="BS143" i="1"/>
  <c r="BW143" i="1" s="1"/>
  <c r="BP146" i="1"/>
  <c r="CB146" i="1"/>
  <c r="CE149" i="1"/>
  <c r="CH150" i="1"/>
  <c r="CE153" i="1"/>
  <c r="CA154" i="1"/>
  <c r="CH154" i="1"/>
  <c r="BX155" i="1"/>
  <c r="R156" i="1"/>
  <c r="BP156" i="1"/>
  <c r="CI156" i="1"/>
  <c r="CJ156" i="1" s="1"/>
  <c r="AI158" i="1"/>
  <c r="AN159" i="1"/>
  <c r="BY159" i="1"/>
  <c r="BX159" i="1"/>
  <c r="R160" i="1"/>
  <c r="BP160" i="1"/>
  <c r="BW160" i="1"/>
  <c r="CG160" i="1"/>
  <c r="T161" i="1"/>
  <c r="AH161" i="1"/>
  <c r="BF161" i="1"/>
  <c r="CE161" i="1"/>
  <c r="S162" i="1"/>
  <c r="AI162" i="1"/>
  <c r="BG162" i="1"/>
  <c r="AO163" i="1"/>
  <c r="AN163" i="1"/>
  <c r="K164" i="1"/>
  <c r="J164" i="1"/>
  <c r="AO164" i="1"/>
  <c r="BQ164" i="1"/>
  <c r="I165" i="1"/>
  <c r="AB165" i="1"/>
  <c r="AN165" i="1"/>
  <c r="AO166" i="1"/>
  <c r="AN166" i="1"/>
  <c r="CI168" i="1"/>
  <c r="CJ168" i="1" s="1"/>
  <c r="CE168" i="1"/>
  <c r="CD168" i="1"/>
  <c r="CH169" i="1"/>
  <c r="CG169" i="1"/>
  <c r="R170" i="1"/>
  <c r="CF171" i="1"/>
  <c r="CH180" i="1"/>
  <c r="CG180" i="1"/>
  <c r="AC175" i="1"/>
  <c r="AB175" i="1"/>
  <c r="BG175" i="1"/>
  <c r="BH175" i="1"/>
  <c r="AJ176" i="1"/>
  <c r="AI176" i="1"/>
  <c r="AJ177" i="1"/>
  <c r="AI177" i="1"/>
  <c r="AO177" i="1"/>
  <c r="AN177" i="1"/>
  <c r="AJ178" i="1"/>
  <c r="AI178" i="1"/>
  <c r="AN178" i="1"/>
  <c r="AO178" i="1"/>
  <c r="K185" i="1"/>
  <c r="J185" i="1"/>
  <c r="BY185" i="1"/>
  <c r="BX185" i="1"/>
  <c r="BH186" i="1"/>
  <c r="BG186" i="1"/>
  <c r="BR186" i="1"/>
  <c r="BQ186" i="1"/>
  <c r="AC187" i="1"/>
  <c r="AB187" i="1"/>
  <c r="BQ187" i="1"/>
  <c r="BR187" i="1"/>
  <c r="AA202" i="1"/>
  <c r="BF202" i="1"/>
  <c r="BR192" i="1"/>
  <c r="BQ192" i="1"/>
  <c r="CD202" i="1"/>
  <c r="CE202" i="1"/>
  <c r="S193" i="1"/>
  <c r="T193" i="1"/>
  <c r="AI193" i="1"/>
  <c r="AJ193" i="1"/>
  <c r="AO193" i="1"/>
  <c r="AN193" i="1"/>
  <c r="CI193" i="1"/>
  <c r="CJ193" i="1" s="1"/>
  <c r="J194" i="1"/>
  <c r="K194" i="1"/>
  <c r="BW202" i="1"/>
  <c r="T195" i="1"/>
  <c r="S195" i="1"/>
  <c r="BH195" i="1"/>
  <c r="BG195" i="1"/>
  <c r="AB196" i="1"/>
  <c r="AC196" i="1"/>
  <c r="BH196" i="1"/>
  <c r="BG196" i="1"/>
  <c r="BR196" i="1"/>
  <c r="BQ196" i="1"/>
  <c r="CI196" i="1"/>
  <c r="CJ196" i="1" s="1"/>
  <c r="S197" i="1"/>
  <c r="T197" i="1"/>
  <c r="AI197" i="1"/>
  <c r="AJ197" i="1"/>
  <c r="AO197" i="1"/>
  <c r="AN197" i="1"/>
  <c r="CI197" i="1"/>
  <c r="CJ197" i="1" s="1"/>
  <c r="J198" i="1"/>
  <c r="K198" i="1"/>
  <c r="BY198" i="1"/>
  <c r="BX198" i="1"/>
  <c r="CI198" i="1"/>
  <c r="CJ198" i="1" s="1"/>
  <c r="T199" i="1"/>
  <c r="S199" i="1"/>
  <c r="BH199" i="1"/>
  <c r="BG199" i="1"/>
  <c r="AB200" i="1"/>
  <c r="AC200" i="1"/>
  <c r="BH200" i="1"/>
  <c r="BG200" i="1"/>
  <c r="BR200" i="1"/>
  <c r="BQ200" i="1"/>
  <c r="CI200" i="1"/>
  <c r="CJ200" i="1" s="1"/>
  <c r="S201" i="1"/>
  <c r="T201" i="1"/>
  <c r="AI201" i="1"/>
  <c r="AJ201" i="1"/>
  <c r="AO201" i="1"/>
  <c r="AN201" i="1"/>
  <c r="I218" i="1"/>
  <c r="BY205" i="1"/>
  <c r="BX205" i="1"/>
  <c r="CB218" i="1"/>
  <c r="CA218" i="1"/>
  <c r="T206" i="1"/>
  <c r="S206" i="1"/>
  <c r="AC206" i="1"/>
  <c r="AB206" i="1"/>
  <c r="AJ206" i="1"/>
  <c r="AI206" i="1"/>
  <c r="AJ207" i="1"/>
  <c r="AI207" i="1"/>
  <c r="AJ208" i="1"/>
  <c r="AI208" i="1"/>
  <c r="AN208" i="1"/>
  <c r="AO208" i="1"/>
  <c r="AC209" i="1"/>
  <c r="AB209" i="1"/>
  <c r="BG209" i="1"/>
  <c r="BH209" i="1"/>
  <c r="K211" i="1"/>
  <c r="J211" i="1"/>
  <c r="AO211" i="1"/>
  <c r="AN211" i="1"/>
  <c r="BY211" i="1"/>
  <c r="BX211" i="1"/>
  <c r="T212" i="1"/>
  <c r="S212" i="1"/>
  <c r="BX212" i="1"/>
  <c r="BY212" i="1"/>
  <c r="CI213" i="1"/>
  <c r="CJ213" i="1" s="1"/>
  <c r="J214" i="1"/>
  <c r="K214" i="1"/>
  <c r="BY214" i="1"/>
  <c r="BX214" i="1"/>
  <c r="CI214" i="1"/>
  <c r="CJ214" i="1" s="1"/>
  <c r="T215" i="1"/>
  <c r="S215" i="1"/>
  <c r="BH215" i="1"/>
  <c r="BG215" i="1"/>
  <c r="AB216" i="1"/>
  <c r="AC216" i="1"/>
  <c r="BH216" i="1"/>
  <c r="BG216" i="1"/>
  <c r="BR216" i="1"/>
  <c r="BQ216" i="1"/>
  <c r="CI216" i="1"/>
  <c r="CJ216" i="1" s="1"/>
  <c r="S217" i="1"/>
  <c r="T217" i="1"/>
  <c r="AI217" i="1"/>
  <c r="AJ217" i="1"/>
  <c r="AO217" i="1"/>
  <c r="AN217" i="1"/>
  <c r="BW92" i="1"/>
  <c r="I116" i="1"/>
  <c r="CA132" i="1"/>
  <c r="CE138" i="1"/>
  <c r="E171" i="1"/>
  <c r="I146" i="1"/>
  <c r="M171" i="1"/>
  <c r="R171" i="1" s="1"/>
  <c r="Q171" i="1"/>
  <c r="U171" i="1"/>
  <c r="Y171" i="1"/>
  <c r="AG171" i="1"/>
  <c r="AK171" i="1"/>
  <c r="AM171" i="1" s="1"/>
  <c r="AS171" i="1"/>
  <c r="AW171" i="1"/>
  <c r="BA171" i="1"/>
  <c r="BE171" i="1"/>
  <c r="BI171" i="1"/>
  <c r="BP171" i="1" s="1"/>
  <c r="BM171" i="1"/>
  <c r="BM5" i="1" s="1"/>
  <c r="BU171" i="1"/>
  <c r="CC171" i="1"/>
  <c r="I155" i="1"/>
  <c r="CG155" i="1"/>
  <c r="CI155" i="1"/>
  <c r="CJ155" i="1" s="1"/>
  <c r="CE156" i="1"/>
  <c r="CE157" i="1"/>
  <c r="R158" i="1"/>
  <c r="BF158" i="1"/>
  <c r="BQ158" i="1"/>
  <c r="CA158" i="1"/>
  <c r="I159" i="1"/>
  <c r="CG159" i="1"/>
  <c r="CI159" i="1"/>
  <c r="CJ159" i="1" s="1"/>
  <c r="AA161" i="1"/>
  <c r="AO161" i="1"/>
  <c r="BW161" i="1"/>
  <c r="K162" i="1"/>
  <c r="BP162" i="1"/>
  <c r="AC163" i="1"/>
  <c r="AB163" i="1"/>
  <c r="BR163" i="1"/>
  <c r="AC164" i="1"/>
  <c r="BF164" i="1"/>
  <c r="BW164" i="1"/>
  <c r="CG164" i="1"/>
  <c r="T165" i="1"/>
  <c r="AH165" i="1"/>
  <c r="BF165" i="1"/>
  <c r="CE165" i="1"/>
  <c r="AH166" i="1"/>
  <c r="BF166" i="1"/>
  <c r="J167" i="1"/>
  <c r="AO167" i="1"/>
  <c r="AN167" i="1"/>
  <c r="K168" i="1"/>
  <c r="J168" i="1"/>
  <c r="AO168" i="1"/>
  <c r="BQ168" i="1"/>
  <c r="I169" i="1"/>
  <c r="AN169" i="1"/>
  <c r="AO170" i="1"/>
  <c r="AN170" i="1"/>
  <c r="R180" i="1"/>
  <c r="AH180" i="1"/>
  <c r="AM180" i="1"/>
  <c r="T176" i="1"/>
  <c r="S176" i="1"/>
  <c r="K177" i="1"/>
  <c r="J177" i="1"/>
  <c r="BY177" i="1"/>
  <c r="BX177" i="1"/>
  <c r="T178" i="1"/>
  <c r="S178" i="1"/>
  <c r="BX178" i="1"/>
  <c r="BY178" i="1"/>
  <c r="S179" i="1"/>
  <c r="T179" i="1"/>
  <c r="AI179" i="1"/>
  <c r="AJ179" i="1"/>
  <c r="AO179" i="1"/>
  <c r="AN179" i="1"/>
  <c r="CI179" i="1"/>
  <c r="CJ179" i="1" s="1"/>
  <c r="AH189" i="1"/>
  <c r="AM189" i="1"/>
  <c r="AJ184" i="1"/>
  <c r="AI184" i="1"/>
  <c r="AN184" i="1"/>
  <c r="AO184" i="1"/>
  <c r="AC185" i="1"/>
  <c r="AB185" i="1"/>
  <c r="BG185" i="1"/>
  <c r="BH185" i="1"/>
  <c r="T186" i="1"/>
  <c r="S186" i="1"/>
  <c r="AC186" i="1"/>
  <c r="AB186" i="1"/>
  <c r="AJ186" i="1"/>
  <c r="AI186" i="1"/>
  <c r="AJ187" i="1"/>
  <c r="AI187" i="1"/>
  <c r="AJ188" i="1"/>
  <c r="AI188" i="1"/>
  <c r="AN188" i="1"/>
  <c r="AO188" i="1"/>
  <c r="CH202" i="1"/>
  <c r="CG202" i="1"/>
  <c r="K193" i="1"/>
  <c r="J193" i="1"/>
  <c r="BR193" i="1"/>
  <c r="BQ193" i="1"/>
  <c r="BY193" i="1"/>
  <c r="BX193" i="1"/>
  <c r="BH194" i="1"/>
  <c r="BG194" i="1"/>
  <c r="BR194" i="1"/>
  <c r="BQ194" i="1"/>
  <c r="AC195" i="1"/>
  <c r="AB195" i="1"/>
  <c r="BQ195" i="1"/>
  <c r="BR195" i="1"/>
  <c r="K197" i="1"/>
  <c r="J197" i="1"/>
  <c r="BR197" i="1"/>
  <c r="BQ197" i="1"/>
  <c r="BY197" i="1"/>
  <c r="BX197" i="1"/>
  <c r="BH198" i="1"/>
  <c r="BG198" i="1"/>
  <c r="BR198" i="1"/>
  <c r="BQ198" i="1"/>
  <c r="AC199" i="1"/>
  <c r="AB199" i="1"/>
  <c r="BQ199" i="1"/>
  <c r="BR199" i="1"/>
  <c r="K201" i="1"/>
  <c r="J201" i="1"/>
  <c r="BR201" i="1"/>
  <c r="BQ201" i="1"/>
  <c r="BY201" i="1"/>
  <c r="BX201" i="1"/>
  <c r="AC205" i="1"/>
  <c r="AB205" i="1"/>
  <c r="BF218" i="1"/>
  <c r="BP218" i="1"/>
  <c r="K207" i="1"/>
  <c r="J207" i="1"/>
  <c r="AO207" i="1"/>
  <c r="AN207" i="1"/>
  <c r="BY207" i="1"/>
  <c r="BX207" i="1"/>
  <c r="T208" i="1"/>
  <c r="S208" i="1"/>
  <c r="BX208" i="1"/>
  <c r="BY208" i="1"/>
  <c r="CI209" i="1"/>
  <c r="CJ209" i="1" s="1"/>
  <c r="J210" i="1"/>
  <c r="K210" i="1"/>
  <c r="BY210" i="1"/>
  <c r="BX210" i="1"/>
  <c r="CI210" i="1"/>
  <c r="CJ210" i="1" s="1"/>
  <c r="T211" i="1"/>
  <c r="S211" i="1"/>
  <c r="BH211" i="1"/>
  <c r="BG211" i="1"/>
  <c r="AB212" i="1"/>
  <c r="AC212" i="1"/>
  <c r="BH212" i="1"/>
  <c r="BG212" i="1"/>
  <c r="BR212" i="1"/>
  <c r="BQ212" i="1"/>
  <c r="CI212" i="1"/>
  <c r="CJ212" i="1" s="1"/>
  <c r="S213" i="1"/>
  <c r="T213" i="1"/>
  <c r="AI213" i="1"/>
  <c r="AJ213" i="1"/>
  <c r="AO213" i="1"/>
  <c r="AN213" i="1"/>
  <c r="BH214" i="1"/>
  <c r="BG214" i="1"/>
  <c r="AC215" i="1"/>
  <c r="AB215" i="1"/>
  <c r="BQ215" i="1"/>
  <c r="BR215" i="1"/>
  <c r="BR217" i="1"/>
  <c r="BQ217" i="1"/>
  <c r="BY217" i="1"/>
  <c r="BX217" i="1"/>
  <c r="CG174" i="1"/>
  <c r="CB175" i="1"/>
  <c r="AA176" i="1"/>
  <c r="BW176" i="1"/>
  <c r="CG178" i="1"/>
  <c r="G180" i="1"/>
  <c r="I180" i="1" s="1"/>
  <c r="R183" i="1"/>
  <c r="AH183" i="1"/>
  <c r="BF183" i="1"/>
  <c r="CG184" i="1"/>
  <c r="BP185" i="1"/>
  <c r="CB185" i="1"/>
  <c r="CG188" i="1"/>
  <c r="L189" i="1"/>
  <c r="R189" i="1" s="1"/>
  <c r="CF189" i="1"/>
  <c r="CG192" i="1"/>
  <c r="AA194" i="1"/>
  <c r="BW194" i="1"/>
  <c r="CG196" i="1"/>
  <c r="CG200" i="1"/>
  <c r="G202" i="1"/>
  <c r="I202" i="1" s="1"/>
  <c r="BP205" i="1"/>
  <c r="CB205" i="1"/>
  <c r="CG208" i="1"/>
  <c r="CG218" i="1"/>
  <c r="AN229" i="1"/>
  <c r="BF221" i="1"/>
  <c r="AC223" i="1"/>
  <c r="AO223" i="1"/>
  <c r="CE223" i="1"/>
  <c r="T224" i="1"/>
  <c r="S224" i="1"/>
  <c r="AC224" i="1"/>
  <c r="AB224" i="1"/>
  <c r="AJ224" i="1"/>
  <c r="AI224" i="1"/>
  <c r="AJ225" i="1"/>
  <c r="AI225" i="1"/>
  <c r="AJ226" i="1"/>
  <c r="AI226" i="1"/>
  <c r="AN226" i="1"/>
  <c r="AO226" i="1"/>
  <c r="AB232" i="1"/>
  <c r="AC232" i="1"/>
  <c r="BR232" i="1"/>
  <c r="BQ232" i="1"/>
  <c r="K233" i="1"/>
  <c r="J233" i="1"/>
  <c r="BR233" i="1"/>
  <c r="BQ233" i="1"/>
  <c r="BY233" i="1"/>
  <c r="BX233" i="1"/>
  <c r="BH234" i="1"/>
  <c r="BG234" i="1"/>
  <c r="BR234" i="1"/>
  <c r="BQ234" i="1"/>
  <c r="AC235" i="1"/>
  <c r="AB235" i="1"/>
  <c r="BQ235" i="1"/>
  <c r="BR235" i="1"/>
  <c r="AC237" i="1"/>
  <c r="AB237" i="1"/>
  <c r="BG237" i="1"/>
  <c r="BH237" i="1"/>
  <c r="T238" i="1"/>
  <c r="S238" i="1"/>
  <c r="AC238" i="1"/>
  <c r="AB238" i="1"/>
  <c r="AJ238" i="1"/>
  <c r="AI238" i="1"/>
  <c r="J242" i="1"/>
  <c r="K242" i="1"/>
  <c r="AC250" i="1"/>
  <c r="AB250" i="1"/>
  <c r="BY250" i="1"/>
  <c r="BX250" i="1"/>
  <c r="CB250" i="1"/>
  <c r="CA250" i="1"/>
  <c r="T243" i="1"/>
  <c r="S243" i="1"/>
  <c r="BH243" i="1"/>
  <c r="BG243" i="1"/>
  <c r="AB244" i="1"/>
  <c r="AC244" i="1"/>
  <c r="BH244" i="1"/>
  <c r="BG244" i="1"/>
  <c r="BR244" i="1"/>
  <c r="BQ244" i="1"/>
  <c r="CI244" i="1"/>
  <c r="CJ244" i="1" s="1"/>
  <c r="K245" i="1"/>
  <c r="J245" i="1"/>
  <c r="BR245" i="1"/>
  <c r="BQ245" i="1"/>
  <c r="BY245" i="1"/>
  <c r="BX245" i="1"/>
  <c r="BH246" i="1"/>
  <c r="BG246" i="1"/>
  <c r="BR246" i="1"/>
  <c r="BQ246" i="1"/>
  <c r="AC247" i="1"/>
  <c r="AB247" i="1"/>
  <c r="BQ247" i="1"/>
  <c r="BR247" i="1"/>
  <c r="AC249" i="1"/>
  <c r="AB249" i="1"/>
  <c r="BG249" i="1"/>
  <c r="BH249" i="1"/>
  <c r="AC254" i="1"/>
  <c r="AB254" i="1"/>
  <c r="BH254" i="1"/>
  <c r="BG254" i="1"/>
  <c r="J255" i="1"/>
  <c r="K255" i="1"/>
  <c r="BG256" i="1"/>
  <c r="BH256" i="1"/>
  <c r="BR264" i="1"/>
  <c r="BQ264" i="1"/>
  <c r="T270" i="1"/>
  <c r="S270" i="1"/>
  <c r="BH270" i="1"/>
  <c r="BG270" i="1"/>
  <c r="BR272" i="1"/>
  <c r="BQ272" i="1"/>
  <c r="BY273" i="1"/>
  <c r="BX273" i="1"/>
  <c r="CI163" i="1"/>
  <c r="CJ163" i="1" s="1"/>
  <c r="CI167" i="1"/>
  <c r="CJ167" i="1" s="1"/>
  <c r="J174" i="1"/>
  <c r="R174" i="1"/>
  <c r="AH174" i="1"/>
  <c r="BF174" i="1"/>
  <c r="CD174" i="1"/>
  <c r="CH174" i="1"/>
  <c r="CG175" i="1"/>
  <c r="AN176" i="1"/>
  <c r="CA177" i="1"/>
  <c r="CI177" i="1"/>
  <c r="CJ177" i="1" s="1"/>
  <c r="J178" i="1"/>
  <c r="CD178" i="1"/>
  <c r="CG179" i="1"/>
  <c r="AA183" i="1"/>
  <c r="AM183" i="1"/>
  <c r="BW183" i="1"/>
  <c r="CA183" i="1"/>
  <c r="J184" i="1"/>
  <c r="CD184" i="1"/>
  <c r="CG185" i="1"/>
  <c r="AN186" i="1"/>
  <c r="CA187" i="1"/>
  <c r="CI187" i="1"/>
  <c r="CJ187" i="1" s="1"/>
  <c r="J188" i="1"/>
  <c r="CD188" i="1"/>
  <c r="J192" i="1"/>
  <c r="R192" i="1"/>
  <c r="AH192" i="1"/>
  <c r="BF192" i="1"/>
  <c r="CD192" i="1"/>
  <c r="CG193" i="1"/>
  <c r="AN194" i="1"/>
  <c r="CA195" i="1"/>
  <c r="CI195" i="1"/>
  <c r="CJ195" i="1" s="1"/>
  <c r="J196" i="1"/>
  <c r="CD196" i="1"/>
  <c r="CG197" i="1"/>
  <c r="AN198" i="1"/>
  <c r="CA199" i="1"/>
  <c r="CI199" i="1"/>
  <c r="CJ199" i="1" s="1"/>
  <c r="J200" i="1"/>
  <c r="CD200" i="1"/>
  <c r="CG201" i="1"/>
  <c r="I205" i="1"/>
  <c r="CG205" i="1"/>
  <c r="AN206" i="1"/>
  <c r="CA207" i="1"/>
  <c r="CI207" i="1"/>
  <c r="CJ207" i="1" s="1"/>
  <c r="J208" i="1"/>
  <c r="CD208" i="1"/>
  <c r="CG209" i="1"/>
  <c r="AN210" i="1"/>
  <c r="CA211" i="1"/>
  <c r="CI211" i="1"/>
  <c r="CJ211" i="1" s="1"/>
  <c r="J212" i="1"/>
  <c r="CD212" i="1"/>
  <c r="CG213" i="1"/>
  <c r="AN214" i="1"/>
  <c r="CA215" i="1"/>
  <c r="CI215" i="1"/>
  <c r="CJ215" i="1" s="1"/>
  <c r="J216" i="1"/>
  <c r="CD216" i="1"/>
  <c r="CG217" i="1"/>
  <c r="L218" i="1"/>
  <c r="R218" i="1" s="1"/>
  <c r="CC218" i="1"/>
  <c r="CH218" i="1"/>
  <c r="D229" i="1"/>
  <c r="AO229" i="1" s="1"/>
  <c r="CE221" i="1"/>
  <c r="H229" i="1"/>
  <c r="M229" i="1"/>
  <c r="R229" i="1" s="1"/>
  <c r="Q229" i="1"/>
  <c r="AH229" i="1"/>
  <c r="AH221" i="1"/>
  <c r="AQ229" i="1"/>
  <c r="BF229" i="1" s="1"/>
  <c r="AU229" i="1"/>
  <c r="AY229" i="1"/>
  <c r="CA221" i="1"/>
  <c r="BZ229" i="1"/>
  <c r="CG221" i="1"/>
  <c r="CF229" i="1"/>
  <c r="J222" i="1"/>
  <c r="S222" i="1"/>
  <c r="AN222" i="1"/>
  <c r="CE222" i="1"/>
  <c r="CD222" i="1"/>
  <c r="K225" i="1"/>
  <c r="J225" i="1"/>
  <c r="AO225" i="1"/>
  <c r="AN225" i="1"/>
  <c r="BY225" i="1"/>
  <c r="BX225" i="1"/>
  <c r="T226" i="1"/>
  <c r="S226" i="1"/>
  <c r="BX226" i="1"/>
  <c r="BY226" i="1"/>
  <c r="S227" i="1"/>
  <c r="T227" i="1"/>
  <c r="AI227" i="1"/>
  <c r="AJ227" i="1"/>
  <c r="AO227" i="1"/>
  <c r="AN227" i="1"/>
  <c r="CI227" i="1"/>
  <c r="CJ227" i="1" s="1"/>
  <c r="J228" i="1"/>
  <c r="K228" i="1"/>
  <c r="BY228" i="1"/>
  <c r="BX228" i="1"/>
  <c r="CI228" i="1"/>
  <c r="CJ228" i="1" s="1"/>
  <c r="AC233" i="1"/>
  <c r="AB233" i="1"/>
  <c r="BG233" i="1"/>
  <c r="BH233" i="1"/>
  <c r="T234" i="1"/>
  <c r="S234" i="1"/>
  <c r="AC234" i="1"/>
  <c r="AB234" i="1"/>
  <c r="AJ234" i="1"/>
  <c r="AI234" i="1"/>
  <c r="AJ235" i="1"/>
  <c r="AI235" i="1"/>
  <c r="AJ236" i="1"/>
  <c r="AI236" i="1"/>
  <c r="AN236" i="1"/>
  <c r="AO236" i="1"/>
  <c r="BF250" i="1"/>
  <c r="BP250" i="1"/>
  <c r="AC243" i="1"/>
  <c r="AB243" i="1"/>
  <c r="BQ243" i="1"/>
  <c r="BR243" i="1"/>
  <c r="AC245" i="1"/>
  <c r="AB245" i="1"/>
  <c r="BG245" i="1"/>
  <c r="BH245" i="1"/>
  <c r="T246" i="1"/>
  <c r="S246" i="1"/>
  <c r="AC246" i="1"/>
  <c r="AB246" i="1"/>
  <c r="AJ246" i="1"/>
  <c r="AI246" i="1"/>
  <c r="AJ247" i="1"/>
  <c r="AI247" i="1"/>
  <c r="AJ248" i="1"/>
  <c r="AI248" i="1"/>
  <c r="AN248" i="1"/>
  <c r="AO248" i="1"/>
  <c r="S254" i="1"/>
  <c r="T254" i="1"/>
  <c r="AJ254" i="1"/>
  <c r="AI254" i="1"/>
  <c r="BQ254" i="1"/>
  <c r="BR254" i="1"/>
  <c r="BQ256" i="1"/>
  <c r="BR256" i="1"/>
  <c r="AB257" i="1"/>
  <c r="AC257" i="1"/>
  <c r="BR258" i="1"/>
  <c r="BQ258" i="1"/>
  <c r="AC269" i="1"/>
  <c r="AB269" i="1"/>
  <c r="T274" i="1"/>
  <c r="S274" i="1"/>
  <c r="BH274" i="1"/>
  <c r="BG274" i="1"/>
  <c r="AA174" i="1"/>
  <c r="AM174" i="1"/>
  <c r="CA174" i="1"/>
  <c r="CE174" i="1"/>
  <c r="CH175" i="1"/>
  <c r="CE178" i="1"/>
  <c r="CH179" i="1"/>
  <c r="BI180" i="1"/>
  <c r="BP180" i="1" s="1"/>
  <c r="BP183" i="1"/>
  <c r="CB183" i="1"/>
  <c r="CE184" i="1"/>
  <c r="CH185" i="1"/>
  <c r="CE188" i="1"/>
  <c r="F189" i="1"/>
  <c r="I189" i="1" s="1"/>
  <c r="AA192" i="1"/>
  <c r="AM192" i="1"/>
  <c r="CI192" i="1" s="1"/>
  <c r="CJ192" i="1" s="1"/>
  <c r="CA192" i="1"/>
  <c r="CE192" i="1"/>
  <c r="CH193" i="1"/>
  <c r="CE196" i="1"/>
  <c r="CH197" i="1"/>
  <c r="CE200" i="1"/>
  <c r="CH201" i="1"/>
  <c r="BI202" i="1"/>
  <c r="BP202" i="1" s="1"/>
  <c r="AH205" i="1"/>
  <c r="BF205" i="1"/>
  <c r="CD205" i="1"/>
  <c r="CH205" i="1"/>
  <c r="CE208" i="1"/>
  <c r="CH209" i="1"/>
  <c r="CG210" i="1"/>
  <c r="CA212" i="1"/>
  <c r="CE212" i="1"/>
  <c r="CD213" i="1"/>
  <c r="CH213" i="1"/>
  <c r="CG214" i="1"/>
  <c r="CA216" i="1"/>
  <c r="CE216" i="1"/>
  <c r="CD217" i="1"/>
  <c r="CH217" i="1"/>
  <c r="U218" i="1"/>
  <c r="AA218" i="1" s="1"/>
  <c r="AK218" i="1"/>
  <c r="AM218" i="1" s="1"/>
  <c r="BS218" i="1"/>
  <c r="BW218" i="1" s="1"/>
  <c r="R221" i="1"/>
  <c r="AM221" i="1"/>
  <c r="BP221" i="1"/>
  <c r="BU229" i="1"/>
  <c r="BW229" i="1" s="1"/>
  <c r="CB221" i="1"/>
  <c r="CH221" i="1"/>
  <c r="K222" i="1"/>
  <c r="AH222" i="1"/>
  <c r="AO222" i="1"/>
  <c r="BQ222" i="1"/>
  <c r="I223" i="1"/>
  <c r="AB223" i="1"/>
  <c r="AN223" i="1"/>
  <c r="CI223" i="1"/>
  <c r="CJ223" i="1" s="1"/>
  <c r="J224" i="1"/>
  <c r="K224" i="1"/>
  <c r="BY224" i="1"/>
  <c r="BX224" i="1"/>
  <c r="CI224" i="1"/>
  <c r="CJ224" i="1" s="1"/>
  <c r="T225" i="1"/>
  <c r="S225" i="1"/>
  <c r="BH225" i="1"/>
  <c r="BG225" i="1"/>
  <c r="AB226" i="1"/>
  <c r="AC226" i="1"/>
  <c r="BH226" i="1"/>
  <c r="BG226" i="1"/>
  <c r="BR226" i="1"/>
  <c r="BQ226" i="1"/>
  <c r="CI226" i="1"/>
  <c r="CJ226" i="1" s="1"/>
  <c r="K227" i="1"/>
  <c r="J227" i="1"/>
  <c r="BR227" i="1"/>
  <c r="BQ227" i="1"/>
  <c r="BY227" i="1"/>
  <c r="BX227" i="1"/>
  <c r="BH228" i="1"/>
  <c r="BG228" i="1"/>
  <c r="BR228" i="1"/>
  <c r="BQ228" i="1"/>
  <c r="I239" i="1"/>
  <c r="R239" i="1"/>
  <c r="AH239" i="1"/>
  <c r="AN232" i="1"/>
  <c r="AO232" i="1"/>
  <c r="K235" i="1"/>
  <c r="J235" i="1"/>
  <c r="AO235" i="1"/>
  <c r="AN235" i="1"/>
  <c r="BY235" i="1"/>
  <c r="BX235" i="1"/>
  <c r="T236" i="1"/>
  <c r="S236" i="1"/>
  <c r="BX236" i="1"/>
  <c r="BY236" i="1"/>
  <c r="S237" i="1"/>
  <c r="T237" i="1"/>
  <c r="AI237" i="1"/>
  <c r="AJ237" i="1"/>
  <c r="AO237" i="1"/>
  <c r="AN237" i="1"/>
  <c r="CI237" i="1"/>
  <c r="CJ237" i="1" s="1"/>
  <c r="J238" i="1"/>
  <c r="K238" i="1"/>
  <c r="BY238" i="1"/>
  <c r="BX238" i="1"/>
  <c r="T242" i="1"/>
  <c r="S242" i="1"/>
  <c r="AH250" i="1"/>
  <c r="AO250" i="1"/>
  <c r="AN250" i="1"/>
  <c r="AJ243" i="1"/>
  <c r="AI243" i="1"/>
  <c r="AJ244" i="1"/>
  <c r="AI244" i="1"/>
  <c r="AN244" i="1"/>
  <c r="AO244" i="1"/>
  <c r="K247" i="1"/>
  <c r="J247" i="1"/>
  <c r="AO247" i="1"/>
  <c r="AN247" i="1"/>
  <c r="BY247" i="1"/>
  <c r="BX247" i="1"/>
  <c r="T248" i="1"/>
  <c r="S248" i="1"/>
  <c r="BX248" i="1"/>
  <c r="BY248" i="1"/>
  <c r="S249" i="1"/>
  <c r="T249" i="1"/>
  <c r="AI249" i="1"/>
  <c r="AJ249" i="1"/>
  <c r="AO249" i="1"/>
  <c r="AN249" i="1"/>
  <c r="CI249" i="1"/>
  <c r="CJ249" i="1" s="1"/>
  <c r="AO259" i="1"/>
  <c r="AN259" i="1"/>
  <c r="AB255" i="1"/>
  <c r="AC255" i="1"/>
  <c r="AN255" i="1"/>
  <c r="AO255" i="1"/>
  <c r="S256" i="1"/>
  <c r="T256" i="1"/>
  <c r="AI256" i="1"/>
  <c r="AJ256" i="1"/>
  <c r="AJ270" i="1"/>
  <c r="AI270" i="1"/>
  <c r="AC273" i="1"/>
  <c r="AB273" i="1"/>
  <c r="CB174" i="1"/>
  <c r="CB192" i="1"/>
  <c r="CA205" i="1"/>
  <c r="I221" i="1"/>
  <c r="F229" i="1"/>
  <c r="I229" i="1" s="1"/>
  <c r="W229" i="1"/>
  <c r="AA229" i="1" s="1"/>
  <c r="AA221" i="1"/>
  <c r="BP229" i="1"/>
  <c r="CC229" i="1"/>
  <c r="BF222" i="1"/>
  <c r="BW222" i="1"/>
  <c r="CI222" i="1" s="1"/>
  <c r="CJ222" i="1" s="1"/>
  <c r="CG222" i="1"/>
  <c r="T223" i="1"/>
  <c r="AH223" i="1"/>
  <c r="BF223" i="1"/>
  <c r="BR223" i="1"/>
  <c r="BQ223" i="1"/>
  <c r="BY223" i="1"/>
  <c r="BX223" i="1"/>
  <c r="BH224" i="1"/>
  <c r="BG224" i="1"/>
  <c r="BR224" i="1"/>
  <c r="BQ224" i="1"/>
  <c r="AC225" i="1"/>
  <c r="AB225" i="1"/>
  <c r="BQ225" i="1"/>
  <c r="BR225" i="1"/>
  <c r="AC227" i="1"/>
  <c r="AB227" i="1"/>
  <c r="BG227" i="1"/>
  <c r="BH227" i="1"/>
  <c r="T228" i="1"/>
  <c r="S228" i="1"/>
  <c r="AC228" i="1"/>
  <c r="AB228" i="1"/>
  <c r="AJ228" i="1"/>
  <c r="AI228" i="1"/>
  <c r="BW239" i="1"/>
  <c r="S233" i="1"/>
  <c r="T233" i="1"/>
  <c r="AI233" i="1"/>
  <c r="AJ233" i="1"/>
  <c r="AO233" i="1"/>
  <c r="AN233" i="1"/>
  <c r="CI233" i="1"/>
  <c r="CJ233" i="1" s="1"/>
  <c r="J234" i="1"/>
  <c r="K234" i="1"/>
  <c r="BY234" i="1"/>
  <c r="BX234" i="1"/>
  <c r="CI234" i="1"/>
  <c r="CJ234" i="1" s="1"/>
  <c r="T235" i="1"/>
  <c r="S235" i="1"/>
  <c r="BH235" i="1"/>
  <c r="BG235" i="1"/>
  <c r="AB236" i="1"/>
  <c r="AC236" i="1"/>
  <c r="BH236" i="1"/>
  <c r="BG236" i="1"/>
  <c r="BR236" i="1"/>
  <c r="BQ236" i="1"/>
  <c r="CI236" i="1"/>
  <c r="CJ236" i="1" s="1"/>
  <c r="K237" i="1"/>
  <c r="J237" i="1"/>
  <c r="BR237" i="1"/>
  <c r="BQ237" i="1"/>
  <c r="BY237" i="1"/>
  <c r="BX237" i="1"/>
  <c r="BH238" i="1"/>
  <c r="BG238" i="1"/>
  <c r="BR238" i="1"/>
  <c r="BQ238" i="1"/>
  <c r="I250" i="1"/>
  <c r="K243" i="1"/>
  <c r="J243" i="1"/>
  <c r="AO243" i="1"/>
  <c r="AN243" i="1"/>
  <c r="BY243" i="1"/>
  <c r="BX243" i="1"/>
  <c r="T244" i="1"/>
  <c r="S244" i="1"/>
  <c r="BX244" i="1"/>
  <c r="BY244" i="1"/>
  <c r="S245" i="1"/>
  <c r="T245" i="1"/>
  <c r="AI245" i="1"/>
  <c r="AJ245" i="1"/>
  <c r="AO245" i="1"/>
  <c r="AN245" i="1"/>
  <c r="CI245" i="1"/>
  <c r="CJ245" i="1" s="1"/>
  <c r="J246" i="1"/>
  <c r="K246" i="1"/>
  <c r="BY246" i="1"/>
  <c r="BX246" i="1"/>
  <c r="CI246" i="1"/>
  <c r="CJ246" i="1" s="1"/>
  <c r="T247" i="1"/>
  <c r="S247" i="1"/>
  <c r="BH247" i="1"/>
  <c r="BG247" i="1"/>
  <c r="AB248" i="1"/>
  <c r="AC248" i="1"/>
  <c r="BH248" i="1"/>
  <c r="BG248" i="1"/>
  <c r="BR248" i="1"/>
  <c r="BQ248" i="1"/>
  <c r="CI248" i="1"/>
  <c r="CJ248" i="1" s="1"/>
  <c r="K249" i="1"/>
  <c r="J249" i="1"/>
  <c r="BR249" i="1"/>
  <c r="BQ249" i="1"/>
  <c r="BY249" i="1"/>
  <c r="BX249" i="1"/>
  <c r="BX255" i="1"/>
  <c r="BY255" i="1"/>
  <c r="BX257" i="1"/>
  <c r="BY257" i="1"/>
  <c r="BY269" i="1"/>
  <c r="BX269" i="1"/>
  <c r="AJ274" i="1"/>
  <c r="AI274" i="1"/>
  <c r="CG226" i="1"/>
  <c r="CG232" i="1"/>
  <c r="CG236" i="1"/>
  <c r="D239" i="1"/>
  <c r="BH239" i="1" s="1"/>
  <c r="AA242" i="1"/>
  <c r="BW242" i="1"/>
  <c r="CG244" i="1"/>
  <c r="CG248" i="1"/>
  <c r="G250" i="1"/>
  <c r="I259" i="1"/>
  <c r="AA253" i="1"/>
  <c r="BX254" i="1"/>
  <c r="CG256" i="1"/>
  <c r="J257" i="1"/>
  <c r="S257" i="1"/>
  <c r="AN257" i="1"/>
  <c r="CH258" i="1"/>
  <c r="CG258" i="1"/>
  <c r="CA259" i="1"/>
  <c r="R262" i="1"/>
  <c r="AO262" i="1"/>
  <c r="AN262" i="1"/>
  <c r="BP262" i="1"/>
  <c r="BJ265" i="1"/>
  <c r="CI263" i="1"/>
  <c r="CJ263" i="1" s="1"/>
  <c r="CE263" i="1"/>
  <c r="CD263" i="1"/>
  <c r="CH264" i="1"/>
  <c r="CG264" i="1"/>
  <c r="BI265" i="1"/>
  <c r="AJ268" i="1"/>
  <c r="BH268" i="1"/>
  <c r="BP268" i="1"/>
  <c r="CD286" i="1"/>
  <c r="AI269" i="1"/>
  <c r="BG269" i="1"/>
  <c r="AO270" i="1"/>
  <c r="AN270" i="1"/>
  <c r="CE271" i="1"/>
  <c r="CD271" i="1"/>
  <c r="CH272" i="1"/>
  <c r="CG272" i="1"/>
  <c r="BY274" i="1"/>
  <c r="BX274" i="1"/>
  <c r="BX275" i="1"/>
  <c r="BY275" i="1"/>
  <c r="S276" i="1"/>
  <c r="T276" i="1"/>
  <c r="AI276" i="1"/>
  <c r="AJ276" i="1"/>
  <c r="CI276" i="1"/>
  <c r="CJ276" i="1" s="1"/>
  <c r="J277" i="1"/>
  <c r="K277" i="1"/>
  <c r="BY277" i="1"/>
  <c r="BX277" i="1"/>
  <c r="CI277" i="1"/>
  <c r="CJ277" i="1" s="1"/>
  <c r="K278" i="1"/>
  <c r="J278" i="1"/>
  <c r="BY278" i="1"/>
  <c r="BX278" i="1"/>
  <c r="BX279" i="1"/>
  <c r="BY279" i="1"/>
  <c r="S280" i="1"/>
  <c r="T280" i="1"/>
  <c r="AI280" i="1"/>
  <c r="AJ280" i="1"/>
  <c r="CI280" i="1"/>
  <c r="CJ280" i="1" s="1"/>
  <c r="J281" i="1"/>
  <c r="K281" i="1"/>
  <c r="BY281" i="1"/>
  <c r="BX281" i="1"/>
  <c r="CI281" i="1"/>
  <c r="CJ281" i="1" s="1"/>
  <c r="K282" i="1"/>
  <c r="J282" i="1"/>
  <c r="BY282" i="1"/>
  <c r="BX282" i="1"/>
  <c r="BX283" i="1"/>
  <c r="BY283" i="1"/>
  <c r="S284" i="1"/>
  <c r="T284" i="1"/>
  <c r="AC284" i="1"/>
  <c r="AB284" i="1"/>
  <c r="AI284" i="1"/>
  <c r="AJ284" i="1"/>
  <c r="BG284" i="1"/>
  <c r="BH284" i="1"/>
  <c r="R293" i="1"/>
  <c r="AH293" i="1"/>
  <c r="AN293" i="1"/>
  <c r="AJ290" i="1"/>
  <c r="AI290" i="1"/>
  <c r="AB291" i="1"/>
  <c r="AC291" i="1"/>
  <c r="BR291" i="1"/>
  <c r="BQ291" i="1"/>
  <c r="CI291" i="1"/>
  <c r="CJ291" i="1" s="1"/>
  <c r="S292" i="1"/>
  <c r="T292" i="1"/>
  <c r="BY292" i="1"/>
  <c r="BX292" i="1"/>
  <c r="BW221" i="1"/>
  <c r="CI221" i="1" s="1"/>
  <c r="CJ221" i="1" s="1"/>
  <c r="CG223" i="1"/>
  <c r="AN224" i="1"/>
  <c r="CA225" i="1"/>
  <c r="CI225" i="1"/>
  <c r="CJ225" i="1" s="1"/>
  <c r="J226" i="1"/>
  <c r="CD226" i="1"/>
  <c r="CG227" i="1"/>
  <c r="AN228" i="1"/>
  <c r="J232" i="1"/>
  <c r="R232" i="1"/>
  <c r="AH232" i="1"/>
  <c r="BF232" i="1"/>
  <c r="CD232" i="1"/>
  <c r="CG233" i="1"/>
  <c r="AN234" i="1"/>
  <c r="CA235" i="1"/>
  <c r="CI235" i="1"/>
  <c r="CJ235" i="1" s="1"/>
  <c r="J236" i="1"/>
  <c r="CD236" i="1"/>
  <c r="CG237" i="1"/>
  <c r="AN238" i="1"/>
  <c r="E239" i="1"/>
  <c r="BG239" i="1" s="1"/>
  <c r="U239" i="1"/>
  <c r="AA239" i="1" s="1"/>
  <c r="AK239" i="1"/>
  <c r="AM239" i="1" s="1"/>
  <c r="BI239" i="1"/>
  <c r="BP239" i="1" s="1"/>
  <c r="CC239" i="1"/>
  <c r="AN242" i="1"/>
  <c r="BP242" i="1"/>
  <c r="CB242" i="1"/>
  <c r="CA243" i="1"/>
  <c r="CI243" i="1"/>
  <c r="CJ243" i="1" s="1"/>
  <c r="J244" i="1"/>
  <c r="CD244" i="1"/>
  <c r="CG245" i="1"/>
  <c r="AN246" i="1"/>
  <c r="CA247" i="1"/>
  <c r="CI247" i="1"/>
  <c r="CJ247" i="1" s="1"/>
  <c r="J248" i="1"/>
  <c r="CD248" i="1"/>
  <c r="CG249" i="1"/>
  <c r="L250" i="1"/>
  <c r="R250" i="1" s="1"/>
  <c r="CF250" i="1"/>
  <c r="X259" i="1"/>
  <c r="X5" i="1" s="1"/>
  <c r="AS259" i="1"/>
  <c r="AW259" i="1"/>
  <c r="BA259" i="1"/>
  <c r="BA5" i="1" s="1"/>
  <c r="BE259" i="1"/>
  <c r="BJ259" i="1"/>
  <c r="BN259" i="1"/>
  <c r="BW253" i="1"/>
  <c r="CI253" i="1" s="1"/>
  <c r="CJ253" i="1" s="1"/>
  <c r="CA253" i="1"/>
  <c r="CF259" i="1"/>
  <c r="CH253" i="1"/>
  <c r="CI254" i="1"/>
  <c r="CJ254" i="1" s="1"/>
  <c r="CG254" i="1"/>
  <c r="S255" i="1"/>
  <c r="CE255" i="1"/>
  <c r="AM256" i="1"/>
  <c r="CB256" i="1"/>
  <c r="CH256" i="1"/>
  <c r="K257" i="1"/>
  <c r="AH257" i="1"/>
  <c r="AO257" i="1"/>
  <c r="I258" i="1"/>
  <c r="AB258" i="1"/>
  <c r="AN258" i="1"/>
  <c r="CB258" i="1"/>
  <c r="AA262" i="1"/>
  <c r="AF265" i="1"/>
  <c r="AF5" i="1" s="1"/>
  <c r="K263" i="1"/>
  <c r="J263" i="1"/>
  <c r="BQ263" i="1"/>
  <c r="K264" i="1"/>
  <c r="J264" i="1"/>
  <c r="AB264" i="1"/>
  <c r="AN264" i="1"/>
  <c r="CB264" i="1"/>
  <c r="E265" i="1"/>
  <c r="U265" i="1"/>
  <c r="AA265" i="1" s="1"/>
  <c r="AK265" i="1"/>
  <c r="AM265" i="1" s="1"/>
  <c r="CC265" i="1"/>
  <c r="CE268" i="1"/>
  <c r="D286" i="1"/>
  <c r="CE286" i="1" s="1"/>
  <c r="U286" i="1"/>
  <c r="Y286" i="1"/>
  <c r="Y5" i="1" s="1"/>
  <c r="BW268" i="1"/>
  <c r="K269" i="1"/>
  <c r="BP269" i="1"/>
  <c r="J270" i="1"/>
  <c r="AA270" i="1"/>
  <c r="K271" i="1"/>
  <c r="J271" i="1"/>
  <c r="BQ271" i="1"/>
  <c r="I272" i="1"/>
  <c r="AB272" i="1"/>
  <c r="AN272" i="1"/>
  <c r="CB272" i="1"/>
  <c r="R273" i="1"/>
  <c r="AO273" i="1"/>
  <c r="AN273" i="1"/>
  <c r="AB275" i="1"/>
  <c r="AC275" i="1"/>
  <c r="BH275" i="1"/>
  <c r="BG275" i="1"/>
  <c r="BR275" i="1"/>
  <c r="BQ275" i="1"/>
  <c r="CI275" i="1"/>
  <c r="CJ275" i="1" s="1"/>
  <c r="K276" i="1"/>
  <c r="J276" i="1"/>
  <c r="AO276" i="1"/>
  <c r="AN276" i="1"/>
  <c r="BR276" i="1"/>
  <c r="BQ276" i="1"/>
  <c r="BY276" i="1"/>
  <c r="BX276" i="1"/>
  <c r="BH277" i="1"/>
  <c r="BG277" i="1"/>
  <c r="BR277" i="1"/>
  <c r="BQ277" i="1"/>
  <c r="T278" i="1"/>
  <c r="S278" i="1"/>
  <c r="AC278" i="1"/>
  <c r="AB278" i="1"/>
  <c r="BH278" i="1"/>
  <c r="BG278" i="1"/>
  <c r="AB279" i="1"/>
  <c r="AC279" i="1"/>
  <c r="BH279" i="1"/>
  <c r="BG279" i="1"/>
  <c r="BR279" i="1"/>
  <c r="BQ279" i="1"/>
  <c r="CI279" i="1"/>
  <c r="CJ279" i="1" s="1"/>
  <c r="K280" i="1"/>
  <c r="J280" i="1"/>
  <c r="AO280" i="1"/>
  <c r="AN280" i="1"/>
  <c r="BR280" i="1"/>
  <c r="BQ280" i="1"/>
  <c r="BY280" i="1"/>
  <c r="BX280" i="1"/>
  <c r="BH281" i="1"/>
  <c r="BG281" i="1"/>
  <c r="BR281" i="1"/>
  <c r="BQ281" i="1"/>
  <c r="T282" i="1"/>
  <c r="S282" i="1"/>
  <c r="AC282" i="1"/>
  <c r="AB282" i="1"/>
  <c r="BH282" i="1"/>
  <c r="BG282" i="1"/>
  <c r="AB283" i="1"/>
  <c r="AC283" i="1"/>
  <c r="BH283" i="1"/>
  <c r="BG283" i="1"/>
  <c r="BR283" i="1"/>
  <c r="BQ283" i="1"/>
  <c r="K284" i="1"/>
  <c r="J284" i="1"/>
  <c r="T285" i="1"/>
  <c r="S285" i="1"/>
  <c r="AJ285" i="1"/>
  <c r="AI285" i="1"/>
  <c r="AN285" i="1"/>
  <c r="AO285" i="1"/>
  <c r="I293" i="1"/>
  <c r="K290" i="1"/>
  <c r="J290" i="1"/>
  <c r="AO290" i="1"/>
  <c r="AN290" i="1"/>
  <c r="BY290" i="1"/>
  <c r="BX290" i="1"/>
  <c r="CI290" i="1"/>
  <c r="CJ290" i="1" s="1"/>
  <c r="AJ291" i="1"/>
  <c r="AI291" i="1"/>
  <c r="AC292" i="1"/>
  <c r="AB292" i="1"/>
  <c r="BG292" i="1"/>
  <c r="BH292" i="1"/>
  <c r="BR292" i="1"/>
  <c r="BQ292" i="1"/>
  <c r="CI292" i="1"/>
  <c r="CJ292" i="1" s="1"/>
  <c r="AN297" i="1"/>
  <c r="AO297" i="1"/>
  <c r="CH223" i="1"/>
  <c r="CE226" i="1"/>
  <c r="CH227" i="1"/>
  <c r="BW232" i="1"/>
  <c r="CI232" i="1" s="1"/>
  <c r="CJ232" i="1" s="1"/>
  <c r="CE232" i="1"/>
  <c r="CH233" i="1"/>
  <c r="CE236" i="1"/>
  <c r="CH237" i="1"/>
  <c r="BZ239" i="1"/>
  <c r="CG242" i="1"/>
  <c r="CE244" i="1"/>
  <c r="CH245" i="1"/>
  <c r="CE248" i="1"/>
  <c r="CH249" i="1"/>
  <c r="CC250" i="1"/>
  <c r="L259" i="1"/>
  <c r="R259" i="1" s="1"/>
  <c r="R253" i="1"/>
  <c r="P259" i="1"/>
  <c r="AP259" i="1"/>
  <c r="AT259" i="1"/>
  <c r="AT5" i="1" s="1"/>
  <c r="AX259" i="1"/>
  <c r="AX5" i="1" s="1"/>
  <c r="BB259" i="1"/>
  <c r="BB5" i="1" s="1"/>
  <c r="CB253" i="1"/>
  <c r="AI255" i="1"/>
  <c r="AB256" i="1"/>
  <c r="CE256" i="1"/>
  <c r="BG257" i="1"/>
  <c r="BQ257" i="1"/>
  <c r="CA257" i="1"/>
  <c r="T258" i="1"/>
  <c r="AH258" i="1"/>
  <c r="BF258" i="1"/>
  <c r="I262" i="1"/>
  <c r="F265" i="1"/>
  <c r="I265" i="1" s="1"/>
  <c r="R265" i="1"/>
  <c r="BF265" i="1"/>
  <c r="BF262" i="1"/>
  <c r="CH265" i="1"/>
  <c r="T263" i="1"/>
  <c r="S263" i="1"/>
  <c r="AC263" i="1"/>
  <c r="BH263" i="1"/>
  <c r="BG263" i="1"/>
  <c r="BW265" i="1"/>
  <c r="T264" i="1"/>
  <c r="AH264" i="1"/>
  <c r="BF264" i="1"/>
  <c r="CG265" i="1"/>
  <c r="L286" i="1"/>
  <c r="R286" i="1" s="1"/>
  <c r="R268" i="1"/>
  <c r="AA268" i="1"/>
  <c r="BJ286" i="1"/>
  <c r="BP286" i="1" s="1"/>
  <c r="BN286" i="1"/>
  <c r="CF286" i="1"/>
  <c r="CH268" i="1"/>
  <c r="CG268" i="1"/>
  <c r="BR270" i="1"/>
  <c r="R271" i="1"/>
  <c r="AC271" i="1"/>
  <c r="BF271" i="1"/>
  <c r="BW271" i="1"/>
  <c r="CI271" i="1" s="1"/>
  <c r="CJ271" i="1" s="1"/>
  <c r="CG271" i="1"/>
  <c r="T272" i="1"/>
  <c r="AH272" i="1"/>
  <c r="BF272" i="1"/>
  <c r="AH273" i="1"/>
  <c r="BF273" i="1"/>
  <c r="AO274" i="1"/>
  <c r="AN274" i="1"/>
  <c r="BQ274" i="1"/>
  <c r="BR274" i="1"/>
  <c r="BG276" i="1"/>
  <c r="BH276" i="1"/>
  <c r="AC277" i="1"/>
  <c r="AB277" i="1"/>
  <c r="AJ277" i="1"/>
  <c r="AI277" i="1"/>
  <c r="BQ278" i="1"/>
  <c r="BR278" i="1"/>
  <c r="BG280" i="1"/>
  <c r="BH280" i="1"/>
  <c r="AC281" i="1"/>
  <c r="AB281" i="1"/>
  <c r="AJ281" i="1"/>
  <c r="AI281" i="1"/>
  <c r="BQ282" i="1"/>
  <c r="BR282" i="1"/>
  <c r="CI283" i="1"/>
  <c r="CJ283" i="1" s="1"/>
  <c r="BX285" i="1"/>
  <c r="BY285" i="1"/>
  <c r="AA293" i="1"/>
  <c r="CA293" i="1"/>
  <c r="T290" i="1"/>
  <c r="S290" i="1"/>
  <c r="BH290" i="1"/>
  <c r="BG290" i="1"/>
  <c r="BQ290" i="1"/>
  <c r="BR290" i="1"/>
  <c r="K291" i="1"/>
  <c r="J291" i="1"/>
  <c r="AN291" i="1"/>
  <c r="AO291" i="1"/>
  <c r="BX291" i="1"/>
  <c r="BY291" i="1"/>
  <c r="BX297" i="1"/>
  <c r="BY297" i="1"/>
  <c r="AH242" i="1"/>
  <c r="BF242" i="1"/>
  <c r="I253" i="1"/>
  <c r="M259" i="1"/>
  <c r="Q259" i="1"/>
  <c r="V259" i="1"/>
  <c r="AA259" i="1" s="1"/>
  <c r="Z259" i="1"/>
  <c r="AH259" i="1"/>
  <c r="AM253" i="1"/>
  <c r="BL259" i="1"/>
  <c r="BP259" i="1" s="1"/>
  <c r="BP253" i="1"/>
  <c r="BU259" i="1"/>
  <c r="BW259" i="1" s="1"/>
  <c r="CC259" i="1"/>
  <c r="CD253" i="1"/>
  <c r="I254" i="1"/>
  <c r="AN254" i="1"/>
  <c r="BF255" i="1"/>
  <c r="CI255" i="1" s="1"/>
  <c r="CJ255" i="1" s="1"/>
  <c r="BQ255" i="1"/>
  <c r="J256" i="1"/>
  <c r="BW256" i="1"/>
  <c r="CI257" i="1"/>
  <c r="CJ257" i="1" s="1"/>
  <c r="CD257" i="1"/>
  <c r="BW258" i="1"/>
  <c r="CI258" i="1" s="1"/>
  <c r="CJ258" i="1" s="1"/>
  <c r="AH262" i="1"/>
  <c r="BW262" i="1"/>
  <c r="CB262" i="1"/>
  <c r="BZ265" i="1"/>
  <c r="CA262" i="1"/>
  <c r="AH263" i="1"/>
  <c r="AN263" i="1"/>
  <c r="BW264" i="1"/>
  <c r="I268" i="1"/>
  <c r="AN268" i="1"/>
  <c r="BU286" i="1"/>
  <c r="CB268" i="1"/>
  <c r="R269" i="1"/>
  <c r="AO269" i="1"/>
  <c r="AN269" i="1"/>
  <c r="BY270" i="1"/>
  <c r="BX270" i="1"/>
  <c r="CB270" i="1"/>
  <c r="CA270" i="1"/>
  <c r="AJ271" i="1"/>
  <c r="AI271" i="1"/>
  <c r="AN271" i="1"/>
  <c r="BW272" i="1"/>
  <c r="BP273" i="1"/>
  <c r="J274" i="1"/>
  <c r="AA274" i="1"/>
  <c r="T275" i="1"/>
  <c r="S275" i="1"/>
  <c r="AJ275" i="1"/>
  <c r="AI275" i="1"/>
  <c r="AN275" i="1"/>
  <c r="AO275" i="1"/>
  <c r="AC276" i="1"/>
  <c r="AB276" i="1"/>
  <c r="T277" i="1"/>
  <c r="S277" i="1"/>
  <c r="AJ278" i="1"/>
  <c r="AI278" i="1"/>
  <c r="AO278" i="1"/>
  <c r="AN278" i="1"/>
  <c r="T279" i="1"/>
  <c r="S279" i="1"/>
  <c r="AJ279" i="1"/>
  <c r="AI279" i="1"/>
  <c r="AN279" i="1"/>
  <c r="AO279" i="1"/>
  <c r="AC280" i="1"/>
  <c r="AB280" i="1"/>
  <c r="T281" i="1"/>
  <c r="S281" i="1"/>
  <c r="AJ282" i="1"/>
  <c r="AI282" i="1"/>
  <c r="AO282" i="1"/>
  <c r="AN282" i="1"/>
  <c r="T283" i="1"/>
  <c r="S283" i="1"/>
  <c r="AJ283" i="1"/>
  <c r="AI283" i="1"/>
  <c r="AN283" i="1"/>
  <c r="AO283" i="1"/>
  <c r="BR284" i="1"/>
  <c r="BQ284" i="1"/>
  <c r="BY284" i="1"/>
  <c r="BX284" i="1"/>
  <c r="AB285" i="1"/>
  <c r="AC285" i="1"/>
  <c r="BH285" i="1"/>
  <c r="BG285" i="1"/>
  <c r="BR285" i="1"/>
  <c r="BQ285" i="1"/>
  <c r="AC290" i="1"/>
  <c r="AB290" i="1"/>
  <c r="T291" i="1"/>
  <c r="S291" i="1"/>
  <c r="BH291" i="1"/>
  <c r="BG291" i="1"/>
  <c r="AI292" i="1"/>
  <c r="AJ292" i="1"/>
  <c r="AO292" i="1"/>
  <c r="AN292" i="1"/>
  <c r="K297" i="1"/>
  <c r="J297" i="1"/>
  <c r="AB297" i="1"/>
  <c r="AC297" i="1"/>
  <c r="CG275" i="1"/>
  <c r="CB276" i="1"/>
  <c r="CG279" i="1"/>
  <c r="CB280" i="1"/>
  <c r="CG283" i="1"/>
  <c r="CB284" i="1"/>
  <c r="F286" i="1"/>
  <c r="I286" i="1" s="1"/>
  <c r="V286" i="1"/>
  <c r="AD286" i="1"/>
  <c r="AH286" i="1" s="1"/>
  <c r="AL286" i="1"/>
  <c r="AM286" i="1" s="1"/>
  <c r="AP286" i="1"/>
  <c r="BF286" i="1" s="1"/>
  <c r="BZ286" i="1"/>
  <c r="AA289" i="1"/>
  <c r="BW289" i="1"/>
  <c r="CG291" i="1"/>
  <c r="R303" i="1"/>
  <c r="AN296" i="1"/>
  <c r="BP296" i="1"/>
  <c r="CB303" i="1"/>
  <c r="CA303" i="1"/>
  <c r="CD296" i="1"/>
  <c r="CG297" i="1"/>
  <c r="AC298" i="1"/>
  <c r="AB298" i="1"/>
  <c r="BH298" i="1"/>
  <c r="BG298" i="1"/>
  <c r="CE298" i="1"/>
  <c r="S300" i="1"/>
  <c r="T300" i="1"/>
  <c r="BG300" i="1"/>
  <c r="BH300" i="1"/>
  <c r="AC302" i="1"/>
  <c r="AB302" i="1"/>
  <c r="BH302" i="1"/>
  <c r="BG302" i="1"/>
  <c r="AJ307" i="1"/>
  <c r="AI307" i="1"/>
  <c r="AO307" i="1"/>
  <c r="AN307" i="1"/>
  <c r="AC308" i="1"/>
  <c r="AB308" i="1"/>
  <c r="BH308" i="1"/>
  <c r="BG308" i="1"/>
  <c r="BH309" i="1"/>
  <c r="BG309" i="1"/>
  <c r="AC320" i="1"/>
  <c r="AB320" i="1"/>
  <c r="T321" i="1"/>
  <c r="S321" i="1"/>
  <c r="BH321" i="1"/>
  <c r="BG321" i="1"/>
  <c r="AC324" i="1"/>
  <c r="AB324" i="1"/>
  <c r="T325" i="1"/>
  <c r="S325" i="1"/>
  <c r="BH325" i="1"/>
  <c r="BG325" i="1"/>
  <c r="AC332" i="1"/>
  <c r="AB332" i="1"/>
  <c r="AH253" i="1"/>
  <c r="BF253" i="1"/>
  <c r="CI270" i="1"/>
  <c r="CJ270" i="1" s="1"/>
  <c r="CA274" i="1"/>
  <c r="CI274" i="1"/>
  <c r="CJ274" i="1" s="1"/>
  <c r="J275" i="1"/>
  <c r="CD275" i="1"/>
  <c r="CG276" i="1"/>
  <c r="AN277" i="1"/>
  <c r="CA278" i="1"/>
  <c r="CI278" i="1"/>
  <c r="CJ278" i="1" s="1"/>
  <c r="J279" i="1"/>
  <c r="CD279" i="1"/>
  <c r="CG280" i="1"/>
  <c r="AN281" i="1"/>
  <c r="CA282" i="1"/>
  <c r="CI282" i="1"/>
  <c r="CJ282" i="1" s="1"/>
  <c r="J283" i="1"/>
  <c r="CD283" i="1"/>
  <c r="CH283" i="1"/>
  <c r="CG284" i="1"/>
  <c r="J285" i="1"/>
  <c r="CD285" i="1"/>
  <c r="BS286" i="1"/>
  <c r="BW286" i="1" s="1"/>
  <c r="AN289" i="1"/>
  <c r="BP289" i="1"/>
  <c r="CB289" i="1"/>
  <c r="CA290" i="1"/>
  <c r="CE290" i="1"/>
  <c r="CH291" i="1"/>
  <c r="CG292" i="1"/>
  <c r="D293" i="1"/>
  <c r="CE293" i="1" s="1"/>
  <c r="CF293" i="1"/>
  <c r="AA303" i="1"/>
  <c r="AN303" i="1"/>
  <c r="AO303" i="1"/>
  <c r="BP303" i="1"/>
  <c r="CA296" i="1"/>
  <c r="CE296" i="1"/>
  <c r="AI297" i="1"/>
  <c r="K299" i="1"/>
  <c r="J299" i="1"/>
  <c r="BX299" i="1"/>
  <c r="CI299" i="1"/>
  <c r="CJ299" i="1" s="1"/>
  <c r="BY299" i="1"/>
  <c r="AC300" i="1"/>
  <c r="AB300" i="1"/>
  <c r="BR300" i="1"/>
  <c r="BQ300" i="1"/>
  <c r="AJ301" i="1"/>
  <c r="AI301" i="1"/>
  <c r="AO301" i="1"/>
  <c r="AN301" i="1"/>
  <c r="AN310" i="1"/>
  <c r="T307" i="1"/>
  <c r="S307" i="1"/>
  <c r="BR307" i="1"/>
  <c r="BQ307" i="1"/>
  <c r="BX307" i="1"/>
  <c r="BY307" i="1"/>
  <c r="AJ308" i="1"/>
  <c r="AI308" i="1"/>
  <c r="BY316" i="1"/>
  <c r="BX316" i="1"/>
  <c r="AJ317" i="1"/>
  <c r="AI317" i="1"/>
  <c r="BW263" i="1"/>
  <c r="CE275" i="1"/>
  <c r="CH276" i="1"/>
  <c r="CE279" i="1"/>
  <c r="CH280" i="1"/>
  <c r="I289" i="1"/>
  <c r="CA291" i="1"/>
  <c r="J292" i="1"/>
  <c r="CD292" i="1"/>
  <c r="E293" i="1"/>
  <c r="BX293" i="1" s="1"/>
  <c r="I303" i="1"/>
  <c r="J296" i="1"/>
  <c r="R296" i="1"/>
  <c r="AH303" i="1"/>
  <c r="AH296" i="1"/>
  <c r="BF303" i="1"/>
  <c r="BF296" i="1"/>
  <c r="BW303" i="1"/>
  <c r="BW296" i="1"/>
  <c r="CI296" i="1" s="1"/>
  <c r="CJ296" i="1" s="1"/>
  <c r="CB296" i="1"/>
  <c r="CF303" i="1"/>
  <c r="CG296" i="1"/>
  <c r="BF297" i="1"/>
  <c r="CD297" i="1"/>
  <c r="CE297" i="1"/>
  <c r="T298" i="1"/>
  <c r="S298" i="1"/>
  <c r="AJ298" i="1"/>
  <c r="AI298" i="1"/>
  <c r="AO298" i="1"/>
  <c r="AN298" i="1"/>
  <c r="BH299" i="1"/>
  <c r="BG299" i="1"/>
  <c r="BR299" i="1"/>
  <c r="BQ299" i="1"/>
  <c r="AI300" i="1"/>
  <c r="AJ300" i="1"/>
  <c r="CI300" i="1"/>
  <c r="CJ300" i="1" s="1"/>
  <c r="T301" i="1"/>
  <c r="S301" i="1"/>
  <c r="BY301" i="1"/>
  <c r="BX301" i="1"/>
  <c r="T302" i="1"/>
  <c r="S302" i="1"/>
  <c r="AJ302" i="1"/>
  <c r="AI302" i="1"/>
  <c r="AO302" i="1"/>
  <c r="AN302" i="1"/>
  <c r="CB310" i="1"/>
  <c r="AC307" i="1"/>
  <c r="AB307" i="1"/>
  <c r="AJ309" i="1"/>
  <c r="AI309" i="1"/>
  <c r="BR315" i="1"/>
  <c r="BQ315" i="1"/>
  <c r="BY320" i="1"/>
  <c r="BX320" i="1"/>
  <c r="AJ321" i="1"/>
  <c r="AI321" i="1"/>
  <c r="BY324" i="1"/>
  <c r="BX324" i="1"/>
  <c r="AJ325" i="1"/>
  <c r="AI325" i="1"/>
  <c r="CG262" i="1"/>
  <c r="R289" i="1"/>
  <c r="AH289" i="1"/>
  <c r="BF289" i="1"/>
  <c r="CE292" i="1"/>
  <c r="AA296" i="1"/>
  <c r="CE303" i="1"/>
  <c r="CD303" i="1"/>
  <c r="CH296" i="1"/>
  <c r="R297" i="1"/>
  <c r="BP297" i="1"/>
  <c r="I298" i="1"/>
  <c r="CI298" i="1" s="1"/>
  <c r="CJ298" i="1" s="1"/>
  <c r="BQ298" i="1"/>
  <c r="BR298" i="1"/>
  <c r="BY298" i="1"/>
  <c r="BX298" i="1"/>
  <c r="T299" i="1"/>
  <c r="S299" i="1"/>
  <c r="AB299" i="1"/>
  <c r="AC299" i="1"/>
  <c r="AJ299" i="1"/>
  <c r="AI299" i="1"/>
  <c r="K300" i="1"/>
  <c r="J300" i="1"/>
  <c r="AO300" i="1"/>
  <c r="AN300" i="1"/>
  <c r="BY300" i="1"/>
  <c r="BX300" i="1"/>
  <c r="AC301" i="1"/>
  <c r="AB301" i="1"/>
  <c r="BH301" i="1"/>
  <c r="BG301" i="1"/>
  <c r="BR301" i="1"/>
  <c r="BQ301" i="1"/>
  <c r="K302" i="1"/>
  <c r="J302" i="1"/>
  <c r="BQ302" i="1"/>
  <c r="BR302" i="1"/>
  <c r="BY302" i="1"/>
  <c r="BX302" i="1"/>
  <c r="BQ310" i="1"/>
  <c r="CE310" i="1"/>
  <c r="CD310" i="1"/>
  <c r="T308" i="1"/>
  <c r="S308" i="1"/>
  <c r="BY308" i="1"/>
  <c r="BX308" i="1"/>
  <c r="K309" i="1"/>
  <c r="J309" i="1"/>
  <c r="T309" i="1"/>
  <c r="S309" i="1"/>
  <c r="AC316" i="1"/>
  <c r="AB316" i="1"/>
  <c r="T317" i="1"/>
  <c r="S317" i="1"/>
  <c r="BH317" i="1"/>
  <c r="BG317" i="1"/>
  <c r="BR319" i="1"/>
  <c r="BQ319" i="1"/>
  <c r="BR323" i="1"/>
  <c r="BQ323" i="1"/>
  <c r="BR331" i="1"/>
  <c r="BQ331" i="1"/>
  <c r="CH298" i="1"/>
  <c r="AO299" i="1"/>
  <c r="CG299" i="1"/>
  <c r="CB300" i="1"/>
  <c r="K301" i="1"/>
  <c r="CA301" i="1"/>
  <c r="CE301" i="1"/>
  <c r="CI301" i="1"/>
  <c r="CJ301" i="1" s="1"/>
  <c r="CH302" i="1"/>
  <c r="BP306" i="1"/>
  <c r="CB306" i="1"/>
  <c r="K307" i="1"/>
  <c r="CD307" i="1"/>
  <c r="K308" i="1"/>
  <c r="AO308" i="1"/>
  <c r="AN308" i="1"/>
  <c r="AC309" i="1"/>
  <c r="AO309" i="1"/>
  <c r="CB309" i="1"/>
  <c r="CA309" i="1"/>
  <c r="CG313" i="1"/>
  <c r="E327" i="1"/>
  <c r="CD327" i="1" s="1"/>
  <c r="R313" i="1"/>
  <c r="AH313" i="1"/>
  <c r="BF313" i="1"/>
  <c r="T314" i="1"/>
  <c r="S314" i="1"/>
  <c r="AC314" i="1"/>
  <c r="BH314" i="1"/>
  <c r="BG314" i="1"/>
  <c r="BW314" i="1"/>
  <c r="K315" i="1"/>
  <c r="J315" i="1"/>
  <c r="T315" i="1"/>
  <c r="AH315" i="1"/>
  <c r="AO316" i="1"/>
  <c r="AN316" i="1"/>
  <c r="T318" i="1"/>
  <c r="S318" i="1"/>
  <c r="AC318" i="1"/>
  <c r="BH318" i="1"/>
  <c r="BG318" i="1"/>
  <c r="BW318" i="1"/>
  <c r="K319" i="1"/>
  <c r="J319" i="1"/>
  <c r="T319" i="1"/>
  <c r="AH319" i="1"/>
  <c r="AO320" i="1"/>
  <c r="AN320" i="1"/>
  <c r="T322" i="1"/>
  <c r="S322" i="1"/>
  <c r="AC322" i="1"/>
  <c r="BH322" i="1"/>
  <c r="BG322" i="1"/>
  <c r="BW322" i="1"/>
  <c r="K323" i="1"/>
  <c r="J323" i="1"/>
  <c r="T323" i="1"/>
  <c r="AH323" i="1"/>
  <c r="AO324" i="1"/>
  <c r="AN324" i="1"/>
  <c r="R326" i="1"/>
  <c r="AC326" i="1"/>
  <c r="BF326" i="1"/>
  <c r="CI326" i="1" s="1"/>
  <c r="CJ326" i="1" s="1"/>
  <c r="BW326" i="1"/>
  <c r="BL327" i="1"/>
  <c r="AK346" i="1"/>
  <c r="AM346" i="1" s="1"/>
  <c r="AM330" i="1"/>
  <c r="CA330" i="1"/>
  <c r="CE331" i="1"/>
  <c r="D346" i="1"/>
  <c r="BF331" i="1"/>
  <c r="CB331" i="1"/>
  <c r="R332" i="1"/>
  <c r="AJ332" i="1"/>
  <c r="AI332" i="1"/>
  <c r="BR332" i="1"/>
  <c r="BQ332" i="1"/>
  <c r="T333" i="1"/>
  <c r="S333" i="1"/>
  <c r="AC333" i="1"/>
  <c r="AB333" i="1"/>
  <c r="BH333" i="1"/>
  <c r="BG333" i="1"/>
  <c r="BQ333" i="1"/>
  <c r="BR333" i="1"/>
  <c r="CI333" i="1"/>
  <c r="CJ333" i="1" s="1"/>
  <c r="AB334" i="1"/>
  <c r="AC334" i="1"/>
  <c r="BH334" i="1"/>
  <c r="BG334" i="1"/>
  <c r="BR334" i="1"/>
  <c r="BQ334" i="1"/>
  <c r="J336" i="1"/>
  <c r="K336" i="1"/>
  <c r="K339" i="1"/>
  <c r="J339" i="1"/>
  <c r="CI339" i="1"/>
  <c r="CJ339" i="1" s="1"/>
  <c r="T340" i="1"/>
  <c r="S340" i="1"/>
  <c r="BY340" i="1"/>
  <c r="BX340" i="1"/>
  <c r="CI340" i="1"/>
  <c r="CJ340" i="1" s="1"/>
  <c r="AJ341" i="1"/>
  <c r="AI341" i="1"/>
  <c r="AO341" i="1"/>
  <c r="AN341" i="1"/>
  <c r="T342" i="1"/>
  <c r="S342" i="1"/>
  <c r="AJ342" i="1"/>
  <c r="AI342" i="1"/>
  <c r="AN342" i="1"/>
  <c r="AO342" i="1"/>
  <c r="BR343" i="1"/>
  <c r="BQ343" i="1"/>
  <c r="BY343" i="1"/>
  <c r="BX343" i="1"/>
  <c r="S344" i="1"/>
  <c r="T344" i="1"/>
  <c r="AI344" i="1"/>
  <c r="AJ344" i="1"/>
  <c r="BQ344" i="1"/>
  <c r="BR344" i="1"/>
  <c r="AB345" i="1"/>
  <c r="AC345" i="1"/>
  <c r="AJ350" i="1"/>
  <c r="AI350" i="1"/>
  <c r="CG300" i="1"/>
  <c r="CI302" i="1"/>
  <c r="CJ302" i="1" s="1"/>
  <c r="I306" i="1"/>
  <c r="CG306" i="1"/>
  <c r="CE307" i="1"/>
  <c r="CA308" i="1"/>
  <c r="BQ309" i="1"/>
  <c r="CE309" i="1"/>
  <c r="F327" i="1"/>
  <c r="I327" i="1" s="1"/>
  <c r="J313" i="1"/>
  <c r="O327" i="1"/>
  <c r="U327" i="1"/>
  <c r="AA313" i="1"/>
  <c r="Y327" i="1"/>
  <c r="AE327" i="1"/>
  <c r="AH327" i="1" s="1"/>
  <c r="AK327" i="1"/>
  <c r="AM327" i="1" s="1"/>
  <c r="AM313" i="1"/>
  <c r="AQ327" i="1"/>
  <c r="BF327" i="1" s="1"/>
  <c r="AU327" i="1"/>
  <c r="AY327" i="1"/>
  <c r="BC327" i="1"/>
  <c r="BP313" i="1"/>
  <c r="BM327" i="1"/>
  <c r="BZ327" i="1"/>
  <c r="CB313" i="1"/>
  <c r="CA313" i="1"/>
  <c r="AH314" i="1"/>
  <c r="AN314" i="1"/>
  <c r="CA314" i="1"/>
  <c r="BF315" i="1"/>
  <c r="CB315" i="1"/>
  <c r="R316" i="1"/>
  <c r="AH316" i="1"/>
  <c r="BF316" i="1"/>
  <c r="BP317" i="1"/>
  <c r="BW317" i="1"/>
  <c r="CB317" i="1"/>
  <c r="CA317" i="1"/>
  <c r="AH318" i="1"/>
  <c r="AN318" i="1"/>
  <c r="CA318" i="1"/>
  <c r="BF319" i="1"/>
  <c r="CB319" i="1"/>
  <c r="R320" i="1"/>
  <c r="AH320" i="1"/>
  <c r="BF320" i="1"/>
  <c r="BP321" i="1"/>
  <c r="BW321" i="1"/>
  <c r="CB321" i="1"/>
  <c r="CA321" i="1"/>
  <c r="AH322" i="1"/>
  <c r="AN322" i="1"/>
  <c r="CA322" i="1"/>
  <c r="BF323" i="1"/>
  <c r="CB323" i="1"/>
  <c r="R324" i="1"/>
  <c r="AH324" i="1"/>
  <c r="BF324" i="1"/>
  <c r="BP325" i="1"/>
  <c r="BY325" i="1"/>
  <c r="BX325" i="1"/>
  <c r="CB325" i="1"/>
  <c r="CA325" i="1"/>
  <c r="AH326" i="1"/>
  <c r="AN326" i="1"/>
  <c r="CA326" i="1"/>
  <c r="D327" i="1"/>
  <c r="CH327" i="1" s="1"/>
  <c r="U346" i="1"/>
  <c r="AA330" i="1"/>
  <c r="CC346" i="1"/>
  <c r="CE330" i="1"/>
  <c r="CD330" i="1"/>
  <c r="R331" i="1"/>
  <c r="CI331" i="1" s="1"/>
  <c r="CJ331" i="1" s="1"/>
  <c r="L346" i="1"/>
  <c r="BW331" i="1"/>
  <c r="CI334" i="1"/>
  <c r="CJ334" i="1" s="1"/>
  <c r="K335" i="1"/>
  <c r="J335" i="1"/>
  <c r="CI335" i="1"/>
  <c r="CJ335" i="1" s="1"/>
  <c r="T336" i="1"/>
  <c r="S336" i="1"/>
  <c r="BY336" i="1"/>
  <c r="BX336" i="1"/>
  <c r="CI336" i="1"/>
  <c r="CJ336" i="1" s="1"/>
  <c r="AJ337" i="1"/>
  <c r="AI337" i="1"/>
  <c r="AO337" i="1"/>
  <c r="AN337" i="1"/>
  <c r="T338" i="1"/>
  <c r="S338" i="1"/>
  <c r="AJ338" i="1"/>
  <c r="AI338" i="1"/>
  <c r="AN338" i="1"/>
  <c r="AO338" i="1"/>
  <c r="BR339" i="1"/>
  <c r="BQ339" i="1"/>
  <c r="BY339" i="1"/>
  <c r="BX339" i="1"/>
  <c r="BH340" i="1"/>
  <c r="BG340" i="1"/>
  <c r="K341" i="1"/>
  <c r="J341" i="1"/>
  <c r="BY341" i="1"/>
  <c r="BX341" i="1"/>
  <c r="BX342" i="1"/>
  <c r="BY342" i="1"/>
  <c r="S343" i="1"/>
  <c r="T343" i="1"/>
  <c r="AC343" i="1"/>
  <c r="AB343" i="1"/>
  <c r="AI343" i="1"/>
  <c r="AJ343" i="1"/>
  <c r="BG343" i="1"/>
  <c r="BH343" i="1"/>
  <c r="CH300" i="1"/>
  <c r="R306" i="1"/>
  <c r="AH310" i="1"/>
  <c r="AH306" i="1"/>
  <c r="BF306" i="1"/>
  <c r="CA310" i="1"/>
  <c r="CH306" i="1"/>
  <c r="BR308" i="1"/>
  <c r="D310" i="1"/>
  <c r="BR310" i="1" s="1"/>
  <c r="CF310" i="1"/>
  <c r="CE327" i="1"/>
  <c r="CE314" i="1"/>
  <c r="CD314" i="1"/>
  <c r="BX315" i="1"/>
  <c r="AO317" i="1"/>
  <c r="AN317" i="1"/>
  <c r="CI317" i="1"/>
  <c r="CJ317" i="1" s="1"/>
  <c r="CE318" i="1"/>
  <c r="CD318" i="1"/>
  <c r="BX319" i="1"/>
  <c r="AO321" i="1"/>
  <c r="AN321" i="1"/>
  <c r="CE322" i="1"/>
  <c r="CD322" i="1"/>
  <c r="BX323" i="1"/>
  <c r="AO325" i="1"/>
  <c r="AN325" i="1"/>
  <c r="CI325" i="1"/>
  <c r="CJ325" i="1" s="1"/>
  <c r="CE326" i="1"/>
  <c r="CD326" i="1"/>
  <c r="K330" i="1"/>
  <c r="J330" i="1"/>
  <c r="AB331" i="1"/>
  <c r="CH331" i="1"/>
  <c r="CG331" i="1"/>
  <c r="CF346" i="1"/>
  <c r="I332" i="1"/>
  <c r="BY332" i="1"/>
  <c r="BX332" i="1"/>
  <c r="AJ333" i="1"/>
  <c r="AI333" i="1"/>
  <c r="AO333" i="1"/>
  <c r="AN333" i="1"/>
  <c r="T334" i="1"/>
  <c r="S334" i="1"/>
  <c r="AJ334" i="1"/>
  <c r="AI334" i="1"/>
  <c r="AN334" i="1"/>
  <c r="AO334" i="1"/>
  <c r="BR335" i="1"/>
  <c r="BQ335" i="1"/>
  <c r="BY335" i="1"/>
  <c r="BX335" i="1"/>
  <c r="BH336" i="1"/>
  <c r="BG336" i="1"/>
  <c r="K337" i="1"/>
  <c r="J337" i="1"/>
  <c r="BY337" i="1"/>
  <c r="BX337" i="1"/>
  <c r="BX338" i="1"/>
  <c r="BY338" i="1"/>
  <c r="S339" i="1"/>
  <c r="T339" i="1"/>
  <c r="AC339" i="1"/>
  <c r="AB339" i="1"/>
  <c r="AI339" i="1"/>
  <c r="AJ339" i="1"/>
  <c r="BG339" i="1"/>
  <c r="BH339" i="1"/>
  <c r="AC340" i="1"/>
  <c r="AB340" i="1"/>
  <c r="AJ340" i="1"/>
  <c r="AI340" i="1"/>
  <c r="BR340" i="1"/>
  <c r="BQ340" i="1"/>
  <c r="T341" i="1"/>
  <c r="S341" i="1"/>
  <c r="AC341" i="1"/>
  <c r="AB341" i="1"/>
  <c r="BH341" i="1"/>
  <c r="BG341" i="1"/>
  <c r="BQ341" i="1"/>
  <c r="BR341" i="1"/>
  <c r="CI341" i="1"/>
  <c r="CJ341" i="1" s="1"/>
  <c r="AB342" i="1"/>
  <c r="AC342" i="1"/>
  <c r="BH342" i="1"/>
  <c r="BG342" i="1"/>
  <c r="BR342" i="1"/>
  <c r="BQ342" i="1"/>
  <c r="CI343" i="1"/>
  <c r="CJ343" i="1" s="1"/>
  <c r="BX345" i="1"/>
  <c r="BY345" i="1"/>
  <c r="T350" i="1"/>
  <c r="S350" i="1"/>
  <c r="BH350" i="1"/>
  <c r="BG350" i="1"/>
  <c r="G310" i="1"/>
  <c r="I310" i="1" s="1"/>
  <c r="O310" i="1"/>
  <c r="R310" i="1" s="1"/>
  <c r="W310" i="1"/>
  <c r="AA310" i="1" s="1"/>
  <c r="AA306" i="1"/>
  <c r="AE310" i="1"/>
  <c r="AM306" i="1"/>
  <c r="AQ310" i="1"/>
  <c r="BF310" i="1" s="1"/>
  <c r="AU310" i="1"/>
  <c r="AY310" i="1"/>
  <c r="BC310" i="1"/>
  <c r="BS310" i="1"/>
  <c r="BW310" i="1" s="1"/>
  <c r="BW306" i="1"/>
  <c r="CI306" i="1" s="1"/>
  <c r="CJ306" i="1" s="1"/>
  <c r="CA306" i="1"/>
  <c r="BF307" i="1"/>
  <c r="CI307" i="1" s="1"/>
  <c r="CJ307" i="1" s="1"/>
  <c r="CG307" i="1"/>
  <c r="CI308" i="1"/>
  <c r="CJ308" i="1" s="1"/>
  <c r="BW309" i="1"/>
  <c r="W327" i="1"/>
  <c r="AG327" i="1"/>
  <c r="BK327" i="1"/>
  <c r="BO327" i="1"/>
  <c r="BU327" i="1"/>
  <c r="BW327" i="1" s="1"/>
  <c r="CD313" i="1"/>
  <c r="K314" i="1"/>
  <c r="J314" i="1"/>
  <c r="BQ314" i="1"/>
  <c r="CI314" i="1"/>
  <c r="CJ314" i="1" s="1"/>
  <c r="AA315" i="1"/>
  <c r="CI315" i="1" s="1"/>
  <c r="CJ315" i="1" s="1"/>
  <c r="CH315" i="1"/>
  <c r="CG315" i="1"/>
  <c r="I316" i="1"/>
  <c r="BP316" i="1"/>
  <c r="J317" i="1"/>
  <c r="AA317" i="1"/>
  <c r="K318" i="1"/>
  <c r="J318" i="1"/>
  <c r="BQ318" i="1"/>
  <c r="CI318" i="1"/>
  <c r="CJ318" i="1" s="1"/>
  <c r="AA319" i="1"/>
  <c r="CI319" i="1" s="1"/>
  <c r="CJ319" i="1" s="1"/>
  <c r="CH319" i="1"/>
  <c r="CG319" i="1"/>
  <c r="I320" i="1"/>
  <c r="BP320" i="1"/>
  <c r="J321" i="1"/>
  <c r="AA321" i="1"/>
  <c r="K322" i="1"/>
  <c r="J322" i="1"/>
  <c r="BQ322" i="1"/>
  <c r="CI322" i="1"/>
  <c r="CJ322" i="1" s="1"/>
  <c r="AA323" i="1"/>
  <c r="CI323" i="1" s="1"/>
  <c r="CJ323" i="1" s="1"/>
  <c r="CH323" i="1"/>
  <c r="CG323" i="1"/>
  <c r="I324" i="1"/>
  <c r="BP324" i="1"/>
  <c r="J325" i="1"/>
  <c r="AA325" i="1"/>
  <c r="K326" i="1"/>
  <c r="J326" i="1"/>
  <c r="BQ326" i="1"/>
  <c r="L327" i="1"/>
  <c r="R327" i="1" s="1"/>
  <c r="R330" i="1"/>
  <c r="BI346" i="1"/>
  <c r="BP346" i="1" s="1"/>
  <c r="BP330" i="1"/>
  <c r="CG330" i="1"/>
  <c r="K331" i="1"/>
  <c r="J331" i="1"/>
  <c r="AJ331" i="1"/>
  <c r="BH332" i="1"/>
  <c r="BG332" i="1"/>
  <c r="K333" i="1"/>
  <c r="J333" i="1"/>
  <c r="BY333" i="1"/>
  <c r="BX333" i="1"/>
  <c r="BX334" i="1"/>
  <c r="BY334" i="1"/>
  <c r="S335" i="1"/>
  <c r="T335" i="1"/>
  <c r="AC335" i="1"/>
  <c r="AB335" i="1"/>
  <c r="AI335" i="1"/>
  <c r="AJ335" i="1"/>
  <c r="BG335" i="1"/>
  <c r="BH335" i="1"/>
  <c r="AC336" i="1"/>
  <c r="AB336" i="1"/>
  <c r="AJ336" i="1"/>
  <c r="AI336" i="1"/>
  <c r="BR336" i="1"/>
  <c r="BQ336" i="1"/>
  <c r="T337" i="1"/>
  <c r="S337" i="1"/>
  <c r="AC337" i="1"/>
  <c r="AB337" i="1"/>
  <c r="BH337" i="1"/>
  <c r="BG337" i="1"/>
  <c r="BQ337" i="1"/>
  <c r="BR337" i="1"/>
  <c r="CI337" i="1"/>
  <c r="CJ337" i="1" s="1"/>
  <c r="AB338" i="1"/>
  <c r="AC338" i="1"/>
  <c r="BH338" i="1"/>
  <c r="BG338" i="1"/>
  <c r="BR338" i="1"/>
  <c r="BQ338" i="1"/>
  <c r="J340" i="1"/>
  <c r="K340" i="1"/>
  <c r="CI342" i="1"/>
  <c r="CJ342" i="1" s="1"/>
  <c r="K343" i="1"/>
  <c r="J343" i="1"/>
  <c r="BG344" i="1"/>
  <c r="BH344" i="1"/>
  <c r="AB349" i="1"/>
  <c r="AC349" i="1"/>
  <c r="CB335" i="1"/>
  <c r="CB339" i="1"/>
  <c r="CB343" i="1"/>
  <c r="CG344" i="1"/>
  <c r="J345" i="1"/>
  <c r="S345" i="1"/>
  <c r="AN345" i="1"/>
  <c r="R361" i="1"/>
  <c r="BH361" i="1"/>
  <c r="AO350" i="1"/>
  <c r="AN350" i="1"/>
  <c r="AB352" i="1"/>
  <c r="AC352" i="1"/>
  <c r="S353" i="1"/>
  <c r="T353" i="1"/>
  <c r="J354" i="1"/>
  <c r="K354" i="1"/>
  <c r="BY354" i="1"/>
  <c r="BX354" i="1"/>
  <c r="AC355" i="1"/>
  <c r="AB355" i="1"/>
  <c r="BH355" i="1"/>
  <c r="BG355" i="1"/>
  <c r="BQ355" i="1"/>
  <c r="BR355" i="1"/>
  <c r="CI355" i="1"/>
  <c r="CJ355" i="1" s="1"/>
  <c r="K356" i="1"/>
  <c r="J356" i="1"/>
  <c r="AN356" i="1"/>
  <c r="AO356" i="1"/>
  <c r="BR356" i="1"/>
  <c r="BQ356" i="1"/>
  <c r="BX356" i="1"/>
  <c r="BY356" i="1"/>
  <c r="BG357" i="1"/>
  <c r="BH357" i="1"/>
  <c r="BR357" i="1"/>
  <c r="BQ357" i="1"/>
  <c r="AJ358" i="1"/>
  <c r="AI358" i="1"/>
  <c r="AO358" i="1"/>
  <c r="AN358" i="1"/>
  <c r="T359" i="1"/>
  <c r="S359" i="1"/>
  <c r="BY359" i="1"/>
  <c r="BX359" i="1"/>
  <c r="CI359" i="1"/>
  <c r="CJ359" i="1" s="1"/>
  <c r="T360" i="1"/>
  <c r="S360" i="1"/>
  <c r="BX360" i="1"/>
  <c r="BY360" i="1"/>
  <c r="BQ365" i="1"/>
  <c r="BR365" i="1"/>
  <c r="BW313" i="1"/>
  <c r="CE313" i="1"/>
  <c r="CH314" i="1"/>
  <c r="CE317" i="1"/>
  <c r="CH318" i="1"/>
  <c r="CE321" i="1"/>
  <c r="CH322" i="1"/>
  <c r="CE325" i="1"/>
  <c r="CH326" i="1"/>
  <c r="BI327" i="1"/>
  <c r="AH330" i="1"/>
  <c r="BF330" i="1"/>
  <c r="CH330" i="1"/>
  <c r="AN332" i="1"/>
  <c r="CA333" i="1"/>
  <c r="CE333" i="1"/>
  <c r="J334" i="1"/>
  <c r="CD334" i="1"/>
  <c r="CH334" i="1"/>
  <c r="CG335" i="1"/>
  <c r="AN336" i="1"/>
  <c r="CA337" i="1"/>
  <c r="CE337" i="1"/>
  <c r="J338" i="1"/>
  <c r="CD338" i="1"/>
  <c r="CH338" i="1"/>
  <c r="CG339" i="1"/>
  <c r="AN340" i="1"/>
  <c r="CA341" i="1"/>
  <c r="CE341" i="1"/>
  <c r="J342" i="1"/>
  <c r="CD342" i="1"/>
  <c r="CH342" i="1"/>
  <c r="CG343" i="1"/>
  <c r="AA344" i="1"/>
  <c r="CB344" i="1"/>
  <c r="CH344" i="1"/>
  <c r="K345" i="1"/>
  <c r="AH345" i="1"/>
  <c r="AO345" i="1"/>
  <c r="BZ346" i="1"/>
  <c r="M361" i="1"/>
  <c r="R349" i="1"/>
  <c r="BI361" i="1"/>
  <c r="BP349" i="1"/>
  <c r="BW361" i="1"/>
  <c r="BW349" i="1"/>
  <c r="J350" i="1"/>
  <c r="AA350" i="1"/>
  <c r="CG351" i="1"/>
  <c r="CA351" i="1"/>
  <c r="K351" i="1"/>
  <c r="J351" i="1"/>
  <c r="AO351" i="1"/>
  <c r="BY351" i="1"/>
  <c r="BX351" i="1"/>
  <c r="T352" i="1"/>
  <c r="S352" i="1"/>
  <c r="AJ352" i="1"/>
  <c r="AI352" i="1"/>
  <c r="CI352" i="1"/>
  <c r="CJ352" i="1" s="1"/>
  <c r="K353" i="1"/>
  <c r="J353" i="1"/>
  <c r="CI353" i="1"/>
  <c r="CJ353" i="1" s="1"/>
  <c r="BY353" i="1"/>
  <c r="BX353" i="1"/>
  <c r="T354" i="1"/>
  <c r="S354" i="1"/>
  <c r="AC354" i="1"/>
  <c r="AB354" i="1"/>
  <c r="BH354" i="1"/>
  <c r="BG354" i="1"/>
  <c r="BH356" i="1"/>
  <c r="BG356" i="1"/>
  <c r="AC357" i="1"/>
  <c r="AB357" i="1"/>
  <c r="AI357" i="1"/>
  <c r="AJ357" i="1"/>
  <c r="J358" i="1"/>
  <c r="K358" i="1"/>
  <c r="BY358" i="1"/>
  <c r="BX358" i="1"/>
  <c r="AC359" i="1"/>
  <c r="AB359" i="1"/>
  <c r="BH359" i="1"/>
  <c r="BG359" i="1"/>
  <c r="AB360" i="1"/>
  <c r="AC360" i="1"/>
  <c r="BH360" i="1"/>
  <c r="BG360" i="1"/>
  <c r="CI360" i="1"/>
  <c r="CJ360" i="1" s="1"/>
  <c r="S365" i="1"/>
  <c r="T365" i="1"/>
  <c r="AI365" i="1"/>
  <c r="AJ365" i="1"/>
  <c r="J366" i="1"/>
  <c r="K366" i="1"/>
  <c r="AB366" i="1"/>
  <c r="AC366" i="1"/>
  <c r="G346" i="1"/>
  <c r="I346" i="1" s="1"/>
  <c r="O346" i="1"/>
  <c r="W346" i="1"/>
  <c r="AE346" i="1"/>
  <c r="AH346" i="1" s="1"/>
  <c r="AQ346" i="1"/>
  <c r="BF346" i="1" s="1"/>
  <c r="AU346" i="1"/>
  <c r="AY346" i="1"/>
  <c r="BC346" i="1"/>
  <c r="BK346" i="1"/>
  <c r="BO346" i="1"/>
  <c r="BS346" i="1"/>
  <c r="BW346" i="1" s="1"/>
  <c r="BW330" i="1"/>
  <c r="CI330" i="1" s="1"/>
  <c r="CJ330" i="1" s="1"/>
  <c r="CH335" i="1"/>
  <c r="CH339" i="1"/>
  <c r="CH343" i="1"/>
  <c r="AO344" i="1"/>
  <c r="BF345" i="1"/>
  <c r="BQ345" i="1"/>
  <c r="CA345" i="1"/>
  <c r="E361" i="1"/>
  <c r="AN361" i="1" s="1"/>
  <c r="CG349" i="1"/>
  <c r="I349" i="1"/>
  <c r="N361" i="1"/>
  <c r="AM349" i="1"/>
  <c r="BJ361" i="1"/>
  <c r="BN361" i="1"/>
  <c r="BZ361" i="1"/>
  <c r="CG361" i="1"/>
  <c r="BR350" i="1"/>
  <c r="AC351" i="1"/>
  <c r="BF351" i="1"/>
  <c r="BQ351" i="1"/>
  <c r="BR351" i="1"/>
  <c r="CI351" i="1"/>
  <c r="CJ351" i="1" s="1"/>
  <c r="K352" i="1"/>
  <c r="J352" i="1"/>
  <c r="AN352" i="1"/>
  <c r="AO352" i="1"/>
  <c r="BR352" i="1"/>
  <c r="BQ352" i="1"/>
  <c r="BX352" i="1"/>
  <c r="BY352" i="1"/>
  <c r="BG353" i="1"/>
  <c r="BH353" i="1"/>
  <c r="BR353" i="1"/>
  <c r="BQ353" i="1"/>
  <c r="BR354" i="1"/>
  <c r="BQ354" i="1"/>
  <c r="AJ355" i="1"/>
  <c r="AI355" i="1"/>
  <c r="AO355" i="1"/>
  <c r="AN355" i="1"/>
  <c r="AB356" i="1"/>
  <c r="AC356" i="1"/>
  <c r="S357" i="1"/>
  <c r="T357" i="1"/>
  <c r="T358" i="1"/>
  <c r="S358" i="1"/>
  <c r="AC358" i="1"/>
  <c r="AB358" i="1"/>
  <c r="BH358" i="1"/>
  <c r="BG358" i="1"/>
  <c r="BQ359" i="1"/>
  <c r="BR359" i="1"/>
  <c r="I344" i="1"/>
  <c r="BW344" i="1"/>
  <c r="CI344" i="1" s="1"/>
  <c r="CJ344" i="1" s="1"/>
  <c r="CD345" i="1"/>
  <c r="I361" i="1"/>
  <c r="U361" i="1"/>
  <c r="AA361" i="1" s="1"/>
  <c r="Y361" i="1"/>
  <c r="AH349" i="1"/>
  <c r="BY350" i="1"/>
  <c r="BX350" i="1"/>
  <c r="CB350" i="1"/>
  <c r="CA350" i="1"/>
  <c r="T351" i="1"/>
  <c r="S351" i="1"/>
  <c r="AJ351" i="1"/>
  <c r="AI351" i="1"/>
  <c r="BH352" i="1"/>
  <c r="BG352" i="1"/>
  <c r="AC353" i="1"/>
  <c r="AB353" i="1"/>
  <c r="AI353" i="1"/>
  <c r="AJ353" i="1"/>
  <c r="AJ354" i="1"/>
  <c r="AI354" i="1"/>
  <c r="AO354" i="1"/>
  <c r="AN354" i="1"/>
  <c r="T355" i="1"/>
  <c r="S355" i="1"/>
  <c r="BY355" i="1"/>
  <c r="BX355" i="1"/>
  <c r="T356" i="1"/>
  <c r="S356" i="1"/>
  <c r="AJ356" i="1"/>
  <c r="AI356" i="1"/>
  <c r="CI356" i="1"/>
  <c r="CJ356" i="1" s="1"/>
  <c r="K357" i="1"/>
  <c r="J357" i="1"/>
  <c r="CI357" i="1"/>
  <c r="CJ357" i="1" s="1"/>
  <c r="BY357" i="1"/>
  <c r="BX357" i="1"/>
  <c r="BR358" i="1"/>
  <c r="BQ358" i="1"/>
  <c r="AJ359" i="1"/>
  <c r="AI359" i="1"/>
  <c r="AO359" i="1"/>
  <c r="AN359" i="1"/>
  <c r="AJ360" i="1"/>
  <c r="AI360" i="1"/>
  <c r="AN360" i="1"/>
  <c r="AO360" i="1"/>
  <c r="BG365" i="1"/>
  <c r="BH365" i="1"/>
  <c r="CB349" i="1"/>
  <c r="CI350" i="1"/>
  <c r="CJ350" i="1" s="1"/>
  <c r="CD351" i="1"/>
  <c r="CG352" i="1"/>
  <c r="AN353" i="1"/>
  <c r="CA354" i="1"/>
  <c r="CI354" i="1"/>
  <c r="CJ354" i="1" s="1"/>
  <c r="J355" i="1"/>
  <c r="CD355" i="1"/>
  <c r="CG356" i="1"/>
  <c r="AN357" i="1"/>
  <c r="CA358" i="1"/>
  <c r="CI358" i="1"/>
  <c r="CJ358" i="1" s="1"/>
  <c r="J359" i="1"/>
  <c r="CB359" i="1"/>
  <c r="CG359" i="1"/>
  <c r="BP360" i="1"/>
  <c r="CA360" i="1"/>
  <c r="D361" i="1"/>
  <c r="CH361" i="1" s="1"/>
  <c r="AD361" i="1"/>
  <c r="AH361" i="1" s="1"/>
  <c r="L373" i="1"/>
  <c r="AM373" i="1"/>
  <c r="BF364" i="1"/>
  <c r="CA364" i="1"/>
  <c r="CG364" i="1"/>
  <c r="BY365" i="1"/>
  <c r="BX365" i="1"/>
  <c r="CE367" i="1"/>
  <c r="CB367" i="1"/>
  <c r="BG367" i="1"/>
  <c r="BH367" i="1"/>
  <c r="AC368" i="1"/>
  <c r="AB368" i="1"/>
  <c r="AJ368" i="1"/>
  <c r="AI368" i="1"/>
  <c r="BQ369" i="1"/>
  <c r="BR369" i="1"/>
  <c r="BG371" i="1"/>
  <c r="BH371" i="1"/>
  <c r="AJ372" i="1"/>
  <c r="AI372" i="1"/>
  <c r="J376" i="1"/>
  <c r="K376" i="1"/>
  <c r="AC377" i="1"/>
  <c r="AB377" i="1"/>
  <c r="BY377" i="1"/>
  <c r="BX377" i="1"/>
  <c r="AJ381" i="1"/>
  <c r="AI381" i="1"/>
  <c r="AO381" i="1"/>
  <c r="AN381" i="1"/>
  <c r="BQ382" i="1"/>
  <c r="BR382" i="1"/>
  <c r="J383" i="1"/>
  <c r="K383" i="1"/>
  <c r="BX383" i="1"/>
  <c r="BY383" i="1"/>
  <c r="AC385" i="1"/>
  <c r="AB385" i="1"/>
  <c r="AJ386" i="1"/>
  <c r="AI386" i="1"/>
  <c r="CE361" i="1"/>
  <c r="CE351" i="1"/>
  <c r="CH352" i="1"/>
  <c r="CA355" i="1"/>
  <c r="CE355" i="1"/>
  <c r="CH356" i="1"/>
  <c r="CG357" i="1"/>
  <c r="M373" i="1"/>
  <c r="R364" i="1"/>
  <c r="AA364" i="1"/>
  <c r="BI373" i="1"/>
  <c r="BP373" i="1" s="1"/>
  <c r="BP364" i="1"/>
  <c r="BY373" i="1"/>
  <c r="BX373" i="1"/>
  <c r="BW364" i="1"/>
  <c r="CC373" i="1"/>
  <c r="CD364" i="1"/>
  <c r="I365" i="1"/>
  <c r="AC365" i="1"/>
  <c r="CG365" i="1"/>
  <c r="CI365" i="1"/>
  <c r="CJ365" i="1" s="1"/>
  <c r="AN366" i="1"/>
  <c r="CE366" i="1"/>
  <c r="CD366" i="1"/>
  <c r="AC367" i="1"/>
  <c r="AB367" i="1"/>
  <c r="T368" i="1"/>
  <c r="S368" i="1"/>
  <c r="AJ369" i="1"/>
  <c r="AI369" i="1"/>
  <c r="AO369" i="1"/>
  <c r="AN369" i="1"/>
  <c r="T370" i="1"/>
  <c r="S370" i="1"/>
  <c r="AJ370" i="1"/>
  <c r="AI370" i="1"/>
  <c r="AN370" i="1"/>
  <c r="AO370" i="1"/>
  <c r="AC371" i="1"/>
  <c r="AB371" i="1"/>
  <c r="BR371" i="1"/>
  <c r="BQ371" i="1"/>
  <c r="T372" i="1"/>
  <c r="S372" i="1"/>
  <c r="BH376" i="1"/>
  <c r="BG376" i="1"/>
  <c r="BP377" i="1"/>
  <c r="CE377" i="1"/>
  <c r="CD377" i="1"/>
  <c r="K381" i="1"/>
  <c r="J381" i="1"/>
  <c r="BY381" i="1"/>
  <c r="BX381" i="1"/>
  <c r="S382" i="1"/>
  <c r="T382" i="1"/>
  <c r="AI382" i="1"/>
  <c r="AJ382" i="1"/>
  <c r="BF349" i="1"/>
  <c r="CD349" i="1"/>
  <c r="CE352" i="1"/>
  <c r="CE356" i="1"/>
  <c r="CD359" i="1"/>
  <c r="J360" i="1"/>
  <c r="CD360" i="1"/>
  <c r="I364" i="1"/>
  <c r="N373" i="1"/>
  <c r="X373" i="1"/>
  <c r="AM364" i="1"/>
  <c r="CE364" i="1"/>
  <c r="AM365" i="1"/>
  <c r="CB365" i="1"/>
  <c r="CH365" i="1"/>
  <c r="AH366" i="1"/>
  <c r="BQ366" i="1"/>
  <c r="I367" i="1"/>
  <c r="CI367" i="1" s="1"/>
  <c r="CJ367" i="1" s="1"/>
  <c r="AI367" i="1"/>
  <c r="AJ367" i="1"/>
  <c r="J368" i="1"/>
  <c r="K368" i="1"/>
  <c r="BY368" i="1"/>
  <c r="BX368" i="1"/>
  <c r="CI368" i="1"/>
  <c r="CJ368" i="1" s="1"/>
  <c r="K369" i="1"/>
  <c r="J369" i="1"/>
  <c r="BY369" i="1"/>
  <c r="BX369" i="1"/>
  <c r="BX370" i="1"/>
  <c r="BY370" i="1"/>
  <c r="S371" i="1"/>
  <c r="T371" i="1"/>
  <c r="AI371" i="1"/>
  <c r="AJ371" i="1"/>
  <c r="CI371" i="1"/>
  <c r="CJ371" i="1" s="1"/>
  <c r="J372" i="1"/>
  <c r="K372" i="1"/>
  <c r="AC372" i="1"/>
  <c r="AB372" i="1"/>
  <c r="BY372" i="1"/>
  <c r="BX372" i="1"/>
  <c r="CI372" i="1"/>
  <c r="CJ372" i="1" s="1"/>
  <c r="AJ376" i="1"/>
  <c r="AI376" i="1"/>
  <c r="AO377" i="1"/>
  <c r="AN377" i="1"/>
  <c r="BF377" i="1"/>
  <c r="T381" i="1"/>
  <c r="S381" i="1"/>
  <c r="AC381" i="1"/>
  <c r="AB381" i="1"/>
  <c r="BH381" i="1"/>
  <c r="BG381" i="1"/>
  <c r="AB383" i="1"/>
  <c r="AC383" i="1"/>
  <c r="AN383" i="1"/>
  <c r="AO383" i="1"/>
  <c r="BR384" i="1"/>
  <c r="BQ384" i="1"/>
  <c r="BY385" i="1"/>
  <c r="BX385" i="1"/>
  <c r="T386" i="1"/>
  <c r="S386" i="1"/>
  <c r="CE360" i="1"/>
  <c r="I373" i="1"/>
  <c r="AA373" i="1"/>
  <c r="AI364" i="1"/>
  <c r="CG373" i="1"/>
  <c r="CH373" i="1"/>
  <c r="AB365" i="1"/>
  <c r="CE365" i="1"/>
  <c r="R366" i="1"/>
  <c r="BF366" i="1"/>
  <c r="BW366" i="1"/>
  <c r="CG366" i="1"/>
  <c r="T367" i="1"/>
  <c r="AO367" i="1"/>
  <c r="AN367" i="1"/>
  <c r="BR367" i="1"/>
  <c r="BQ367" i="1"/>
  <c r="BY367" i="1"/>
  <c r="BX367" i="1"/>
  <c r="BH368" i="1"/>
  <c r="BG368" i="1"/>
  <c r="BR368" i="1"/>
  <c r="BQ368" i="1"/>
  <c r="T369" i="1"/>
  <c r="S369" i="1"/>
  <c r="AC369" i="1"/>
  <c r="AB369" i="1"/>
  <c r="BH369" i="1"/>
  <c r="BG369" i="1"/>
  <c r="AB370" i="1"/>
  <c r="AC370" i="1"/>
  <c r="BH370" i="1"/>
  <c r="BG370" i="1"/>
  <c r="BR370" i="1"/>
  <c r="BQ370" i="1"/>
  <c r="CI370" i="1"/>
  <c r="CJ370" i="1" s="1"/>
  <c r="K371" i="1"/>
  <c r="J371" i="1"/>
  <c r="AO371" i="1"/>
  <c r="AN371" i="1"/>
  <c r="BY371" i="1"/>
  <c r="BX371" i="1"/>
  <c r="BH372" i="1"/>
  <c r="BG372" i="1"/>
  <c r="BR372" i="1"/>
  <c r="BQ372" i="1"/>
  <c r="R377" i="1"/>
  <c r="AH377" i="1"/>
  <c r="BQ381" i="1"/>
  <c r="BR381" i="1"/>
  <c r="K382" i="1"/>
  <c r="J382" i="1"/>
  <c r="BG382" i="1"/>
  <c r="BH382" i="1"/>
  <c r="S384" i="1"/>
  <c r="T384" i="1"/>
  <c r="CG370" i="1"/>
  <c r="CB371" i="1"/>
  <c r="CA372" i="1"/>
  <c r="AD373" i="1"/>
  <c r="AH373" i="1" s="1"/>
  <c r="AP373" i="1"/>
  <c r="BF373" i="1" s="1"/>
  <c r="BZ373" i="1"/>
  <c r="AA376" i="1"/>
  <c r="BW376" i="1"/>
  <c r="CA376" i="1"/>
  <c r="AA380" i="1"/>
  <c r="BW380" i="1"/>
  <c r="CA380" i="1"/>
  <c r="CH381" i="1"/>
  <c r="AB382" i="1"/>
  <c r="CA382" i="1"/>
  <c r="CG382" i="1"/>
  <c r="S383" i="1"/>
  <c r="CB384" i="1"/>
  <c r="R385" i="1"/>
  <c r="AO385" i="1"/>
  <c r="AN385" i="1"/>
  <c r="AO386" i="1"/>
  <c r="AN386" i="1"/>
  <c r="BQ390" i="1"/>
  <c r="BR390" i="1"/>
  <c r="BG392" i="1"/>
  <c r="BH392" i="1"/>
  <c r="T393" i="1"/>
  <c r="S393" i="1"/>
  <c r="T394" i="1"/>
  <c r="S394" i="1"/>
  <c r="AC394" i="1"/>
  <c r="AB394" i="1"/>
  <c r="BH394" i="1"/>
  <c r="BG394" i="1"/>
  <c r="BG396" i="1"/>
  <c r="BH396" i="1"/>
  <c r="J397" i="1"/>
  <c r="K397" i="1"/>
  <c r="AB402" i="1"/>
  <c r="AC402" i="1"/>
  <c r="AN402" i="1"/>
  <c r="AO402" i="1"/>
  <c r="CG367" i="1"/>
  <c r="AN368" i="1"/>
  <c r="CA369" i="1"/>
  <c r="CI369" i="1"/>
  <c r="CJ369" i="1" s="1"/>
  <c r="J370" i="1"/>
  <c r="CD370" i="1"/>
  <c r="CG371" i="1"/>
  <c r="AN372" i="1"/>
  <c r="AN376" i="1"/>
  <c r="BP376" i="1"/>
  <c r="G377" i="1"/>
  <c r="I377" i="1" s="1"/>
  <c r="CA377" i="1"/>
  <c r="D387" i="1"/>
  <c r="H387" i="1"/>
  <c r="L387" i="1"/>
  <c r="R387" i="1" s="1"/>
  <c r="P387" i="1"/>
  <c r="X387" i="1"/>
  <c r="AF387" i="1"/>
  <c r="AN380" i="1"/>
  <c r="AR387" i="1"/>
  <c r="AR5" i="1" s="1"/>
  <c r="AV387" i="1"/>
  <c r="AV5" i="1" s="1"/>
  <c r="AZ387" i="1"/>
  <c r="AZ5" i="1" s="1"/>
  <c r="BD387" i="1"/>
  <c r="BD5" i="1" s="1"/>
  <c r="BL387" i="1"/>
  <c r="BP380" i="1"/>
  <c r="BT387" i="1"/>
  <c r="BW387" i="1" s="1"/>
  <c r="CB380" i="1"/>
  <c r="CF387" i="1"/>
  <c r="CI381" i="1"/>
  <c r="CJ381" i="1" s="1"/>
  <c r="CB382" i="1"/>
  <c r="CH382" i="1"/>
  <c r="AH383" i="1"/>
  <c r="J384" i="1"/>
  <c r="AH384" i="1"/>
  <c r="BF384" i="1"/>
  <c r="AH385" i="1"/>
  <c r="BF385" i="1"/>
  <c r="J386" i="1"/>
  <c r="AA386" i="1"/>
  <c r="BY386" i="1"/>
  <c r="BX386" i="1"/>
  <c r="R398" i="1"/>
  <c r="AH398" i="1"/>
  <c r="AM398" i="1"/>
  <c r="T391" i="1"/>
  <c r="S391" i="1"/>
  <c r="AJ391" i="1"/>
  <c r="AI391" i="1"/>
  <c r="AN391" i="1"/>
  <c r="AO391" i="1"/>
  <c r="AC392" i="1"/>
  <c r="AB392" i="1"/>
  <c r="CI392" i="1"/>
  <c r="CJ392" i="1" s="1"/>
  <c r="J393" i="1"/>
  <c r="K393" i="1"/>
  <c r="BY393" i="1"/>
  <c r="BX393" i="1"/>
  <c r="CI393" i="1"/>
  <c r="CJ393" i="1" s="1"/>
  <c r="BQ394" i="1"/>
  <c r="BR394" i="1"/>
  <c r="T395" i="1"/>
  <c r="S395" i="1"/>
  <c r="AJ395" i="1"/>
  <c r="AI395" i="1"/>
  <c r="AN395" i="1"/>
  <c r="AO395" i="1"/>
  <c r="AC396" i="1"/>
  <c r="AB396" i="1"/>
  <c r="BR396" i="1"/>
  <c r="BQ396" i="1"/>
  <c r="CI396" i="1"/>
  <c r="CJ396" i="1" s="1"/>
  <c r="T397" i="1"/>
  <c r="S397" i="1"/>
  <c r="BY397" i="1"/>
  <c r="BX397" i="1"/>
  <c r="BX402" i="1"/>
  <c r="BY402" i="1"/>
  <c r="S403" i="1"/>
  <c r="T403" i="1"/>
  <c r="CH367" i="1"/>
  <c r="CE370" i="1"/>
  <c r="CH371" i="1"/>
  <c r="CG376" i="1"/>
  <c r="I380" i="1"/>
  <c r="AA387" i="1"/>
  <c r="AN387" i="1"/>
  <c r="AO387" i="1"/>
  <c r="BP387" i="1"/>
  <c r="CE387" i="1"/>
  <c r="CD387" i="1"/>
  <c r="CG380" i="1"/>
  <c r="AN382" i="1"/>
  <c r="CE382" i="1"/>
  <c r="BG383" i="1"/>
  <c r="BX384" i="1"/>
  <c r="BP385" i="1"/>
  <c r="BH386" i="1"/>
  <c r="BG386" i="1"/>
  <c r="K390" i="1"/>
  <c r="J390" i="1"/>
  <c r="BW398" i="1"/>
  <c r="BX391" i="1"/>
  <c r="BY391" i="1"/>
  <c r="S392" i="1"/>
  <c r="T392" i="1"/>
  <c r="AI392" i="1"/>
  <c r="AJ392" i="1"/>
  <c r="BH393" i="1"/>
  <c r="BG393" i="1"/>
  <c r="BR393" i="1"/>
  <c r="BQ393" i="1"/>
  <c r="AJ394" i="1"/>
  <c r="AI394" i="1"/>
  <c r="AO394" i="1"/>
  <c r="AN394" i="1"/>
  <c r="BX395" i="1"/>
  <c r="BY395" i="1"/>
  <c r="S396" i="1"/>
  <c r="T396" i="1"/>
  <c r="AI396" i="1"/>
  <c r="AJ396" i="1"/>
  <c r="AC397" i="1"/>
  <c r="AB397" i="1"/>
  <c r="BH397" i="1"/>
  <c r="BG397" i="1"/>
  <c r="BR397" i="1"/>
  <c r="BQ397" i="1"/>
  <c r="J402" i="1"/>
  <c r="K402" i="1"/>
  <c r="BR403" i="1"/>
  <c r="BQ403" i="1"/>
  <c r="R376" i="1"/>
  <c r="CD376" i="1"/>
  <c r="I387" i="1"/>
  <c r="R380" i="1"/>
  <c r="AH387" i="1"/>
  <c r="AH380" i="1"/>
  <c r="BF380" i="1"/>
  <c r="CB387" i="1"/>
  <c r="CA387" i="1"/>
  <c r="CD380" i="1"/>
  <c r="CH380" i="1"/>
  <c r="BW382" i="1"/>
  <c r="CD383" i="1"/>
  <c r="CI383" i="1"/>
  <c r="CJ383" i="1" s="1"/>
  <c r="AC384" i="1"/>
  <c r="AO384" i="1"/>
  <c r="CH384" i="1"/>
  <c r="CG384" i="1"/>
  <c r="BQ386" i="1"/>
  <c r="BR386" i="1"/>
  <c r="AA398" i="1"/>
  <c r="BF398" i="1"/>
  <c r="BP398" i="1"/>
  <c r="CE398" i="1"/>
  <c r="CD398" i="1"/>
  <c r="AB391" i="1"/>
  <c r="AC391" i="1"/>
  <c r="BH391" i="1"/>
  <c r="BG391" i="1"/>
  <c r="BR391" i="1"/>
  <c r="BQ391" i="1"/>
  <c r="CI391" i="1"/>
  <c r="CJ391" i="1" s="1"/>
  <c r="K392" i="1"/>
  <c r="J392" i="1"/>
  <c r="AO392" i="1"/>
  <c r="AN392" i="1"/>
  <c r="BR392" i="1"/>
  <c r="BQ392" i="1"/>
  <c r="BY392" i="1"/>
  <c r="BX392" i="1"/>
  <c r="AC393" i="1"/>
  <c r="AB393" i="1"/>
  <c r="AJ393" i="1"/>
  <c r="AI393" i="1"/>
  <c r="K394" i="1"/>
  <c r="J394" i="1"/>
  <c r="BY394" i="1"/>
  <c r="BX394" i="1"/>
  <c r="AB395" i="1"/>
  <c r="AC395" i="1"/>
  <c r="BH395" i="1"/>
  <c r="BG395" i="1"/>
  <c r="BR395" i="1"/>
  <c r="BQ395" i="1"/>
  <c r="CI395" i="1"/>
  <c r="CJ395" i="1" s="1"/>
  <c r="K396" i="1"/>
  <c r="J396" i="1"/>
  <c r="AO396" i="1"/>
  <c r="AN396" i="1"/>
  <c r="BY396" i="1"/>
  <c r="BX396" i="1"/>
  <c r="AJ397" i="1"/>
  <c r="AI397" i="1"/>
  <c r="R390" i="1"/>
  <c r="AH390" i="1"/>
  <c r="BF390" i="1"/>
  <c r="CG391" i="1"/>
  <c r="CB392" i="1"/>
  <c r="CA393" i="1"/>
  <c r="CG395" i="1"/>
  <c r="CB396" i="1"/>
  <c r="CA397" i="1"/>
  <c r="CE397" i="1"/>
  <c r="CI397" i="1"/>
  <c r="CJ397" i="1" s="1"/>
  <c r="F398" i="1"/>
  <c r="I398" i="1" s="1"/>
  <c r="BJ398" i="1"/>
  <c r="BZ398" i="1"/>
  <c r="AA401" i="1"/>
  <c r="CI401" i="1" s="1"/>
  <c r="CJ401" i="1" s="1"/>
  <c r="BF401" i="1"/>
  <c r="BZ414" i="1"/>
  <c r="CA401" i="1"/>
  <c r="CF414" i="1"/>
  <c r="CG401" i="1"/>
  <c r="S402" i="1"/>
  <c r="CE402" i="1"/>
  <c r="CE403" i="1"/>
  <c r="CB403" i="1"/>
  <c r="AN403" i="1"/>
  <c r="T404" i="1"/>
  <c r="S404" i="1"/>
  <c r="T405" i="1"/>
  <c r="S405" i="1"/>
  <c r="AC405" i="1"/>
  <c r="AB405" i="1"/>
  <c r="BH405" i="1"/>
  <c r="BG405" i="1"/>
  <c r="K407" i="1"/>
  <c r="J407" i="1"/>
  <c r="AO407" i="1"/>
  <c r="AN407" i="1"/>
  <c r="BY407" i="1"/>
  <c r="BX407" i="1"/>
  <c r="AC409" i="1"/>
  <c r="AB409" i="1"/>
  <c r="BG409" i="1"/>
  <c r="BH409" i="1"/>
  <c r="BR409" i="1"/>
  <c r="BQ409" i="1"/>
  <c r="CA386" i="1"/>
  <c r="AA390" i="1"/>
  <c r="AM390" i="1"/>
  <c r="BW390" i="1"/>
  <c r="CA390" i="1"/>
  <c r="CE390" i="1"/>
  <c r="CI390" i="1"/>
  <c r="CJ390" i="1" s="1"/>
  <c r="J391" i="1"/>
  <c r="CD391" i="1"/>
  <c r="CG392" i="1"/>
  <c r="AN393" i="1"/>
  <c r="CA394" i="1"/>
  <c r="CI394" i="1"/>
  <c r="CJ394" i="1" s="1"/>
  <c r="J395" i="1"/>
  <c r="CD395" i="1"/>
  <c r="CG396" i="1"/>
  <c r="AN397" i="1"/>
  <c r="D414" i="1"/>
  <c r="K414" i="1" s="1"/>
  <c r="CE401" i="1"/>
  <c r="R414" i="1"/>
  <c r="BP401" i="1"/>
  <c r="CB401" i="1"/>
  <c r="CH401" i="1"/>
  <c r="AI402" i="1"/>
  <c r="J403" i="1"/>
  <c r="AH403" i="1"/>
  <c r="BF403" i="1"/>
  <c r="CI403" i="1" s="1"/>
  <c r="CJ403" i="1" s="1"/>
  <c r="J404" i="1"/>
  <c r="K404" i="1"/>
  <c r="BY404" i="1"/>
  <c r="BX404" i="1"/>
  <c r="CI404" i="1"/>
  <c r="CJ404" i="1" s="1"/>
  <c r="BQ405" i="1"/>
  <c r="BR405" i="1"/>
  <c r="AJ406" i="1"/>
  <c r="AI406" i="1"/>
  <c r="AN406" i="1"/>
  <c r="AO406" i="1"/>
  <c r="S407" i="1"/>
  <c r="T407" i="1"/>
  <c r="AC407" i="1"/>
  <c r="AB407" i="1"/>
  <c r="BG407" i="1"/>
  <c r="BH407" i="1"/>
  <c r="AJ408" i="1"/>
  <c r="AI408" i="1"/>
  <c r="AO408" i="1"/>
  <c r="AN408" i="1"/>
  <c r="AC411" i="1"/>
  <c r="AB411" i="1"/>
  <c r="CE391" i="1"/>
  <c r="CH392" i="1"/>
  <c r="CE395" i="1"/>
  <c r="CH396" i="1"/>
  <c r="CF398" i="1"/>
  <c r="I401" i="1"/>
  <c r="AA414" i="1"/>
  <c r="AL414" i="1"/>
  <c r="AM401" i="1"/>
  <c r="BF402" i="1"/>
  <c r="BQ402" i="1"/>
  <c r="CA402" i="1"/>
  <c r="AA403" i="1"/>
  <c r="BY403" i="1"/>
  <c r="BX403" i="1"/>
  <c r="BH404" i="1"/>
  <c r="BG404" i="1"/>
  <c r="BR404" i="1"/>
  <c r="BQ404" i="1"/>
  <c r="AJ405" i="1"/>
  <c r="AI405" i="1"/>
  <c r="T406" i="1"/>
  <c r="S406" i="1"/>
  <c r="BX406" i="1"/>
  <c r="CI406" i="1"/>
  <c r="CJ406" i="1" s="1"/>
  <c r="BY406" i="1"/>
  <c r="BR407" i="1"/>
  <c r="BQ407" i="1"/>
  <c r="CI407" i="1"/>
  <c r="CJ407" i="1" s="1"/>
  <c r="T408" i="1"/>
  <c r="S408" i="1"/>
  <c r="BY408" i="1"/>
  <c r="BX408" i="1"/>
  <c r="T409" i="1"/>
  <c r="S409" i="1"/>
  <c r="AJ409" i="1"/>
  <c r="AI409" i="1"/>
  <c r="BR410" i="1"/>
  <c r="BQ410" i="1"/>
  <c r="J414" i="1"/>
  <c r="R401" i="1"/>
  <c r="AJ414" i="1"/>
  <c r="AI414" i="1"/>
  <c r="AH401" i="1"/>
  <c r="CD401" i="1"/>
  <c r="CI402" i="1"/>
  <c r="CJ402" i="1" s="1"/>
  <c r="AC404" i="1"/>
  <c r="AB404" i="1"/>
  <c r="AJ404" i="1"/>
  <c r="AI404" i="1"/>
  <c r="K405" i="1"/>
  <c r="J405" i="1"/>
  <c r="AO405" i="1"/>
  <c r="AN405" i="1"/>
  <c r="BY405" i="1"/>
  <c r="BX405" i="1"/>
  <c r="AB406" i="1"/>
  <c r="AC406" i="1"/>
  <c r="BH406" i="1"/>
  <c r="BG406" i="1"/>
  <c r="BR406" i="1"/>
  <c r="BQ406" i="1"/>
  <c r="AI407" i="1"/>
  <c r="AJ407" i="1"/>
  <c r="AC408" i="1"/>
  <c r="AB408" i="1"/>
  <c r="BH408" i="1"/>
  <c r="BG408" i="1"/>
  <c r="BR408" i="1"/>
  <c r="BQ408" i="1"/>
  <c r="K409" i="1"/>
  <c r="J409" i="1"/>
  <c r="AO409" i="1"/>
  <c r="AN409" i="1"/>
  <c r="CA404" i="1"/>
  <c r="CH405" i="1"/>
  <c r="CG406" i="1"/>
  <c r="CB407" i="1"/>
  <c r="K408" i="1"/>
  <c r="CA408" i="1"/>
  <c r="CE408" i="1"/>
  <c r="CI408" i="1"/>
  <c r="CJ408" i="1" s="1"/>
  <c r="BW409" i="1"/>
  <c r="CI409" i="1" s="1"/>
  <c r="CJ409" i="1" s="1"/>
  <c r="CE409" i="1"/>
  <c r="AB410" i="1"/>
  <c r="CB410" i="1"/>
  <c r="AH411" i="1"/>
  <c r="BF411" i="1"/>
  <c r="AJ412" i="1"/>
  <c r="AI412" i="1"/>
  <c r="AI413" i="1"/>
  <c r="AJ413" i="1"/>
  <c r="AO413" i="1"/>
  <c r="AN413" i="1"/>
  <c r="BQ418" i="1"/>
  <c r="BR418" i="1"/>
  <c r="J419" i="1"/>
  <c r="K419" i="1"/>
  <c r="AB419" i="1"/>
  <c r="AC419" i="1"/>
  <c r="S420" i="1"/>
  <c r="T420" i="1"/>
  <c r="AI420" i="1"/>
  <c r="AJ420" i="1"/>
  <c r="AQ414" i="1"/>
  <c r="BF414" i="1" s="1"/>
  <c r="AU414" i="1"/>
  <c r="AY414" i="1"/>
  <c r="BC414" i="1"/>
  <c r="BK414" i="1"/>
  <c r="BO414" i="1"/>
  <c r="BS414" i="1"/>
  <c r="BW401" i="1"/>
  <c r="CG403" i="1"/>
  <c r="AN404" i="1"/>
  <c r="CA405" i="1"/>
  <c r="CI405" i="1"/>
  <c r="CJ405" i="1" s="1"/>
  <c r="J406" i="1"/>
  <c r="CG407" i="1"/>
  <c r="CD409" i="1"/>
  <c r="AN410" i="1"/>
  <c r="BX410" i="1"/>
  <c r="CD410" i="1"/>
  <c r="K412" i="1"/>
  <c r="J412" i="1"/>
  <c r="AN412" i="1"/>
  <c r="AO412" i="1"/>
  <c r="BX412" i="1"/>
  <c r="BY412" i="1"/>
  <c r="S413" i="1"/>
  <c r="T413" i="1"/>
  <c r="BY413" i="1"/>
  <c r="BX413" i="1"/>
  <c r="AJ418" i="1"/>
  <c r="AI418" i="1"/>
  <c r="AO418" i="1"/>
  <c r="AN418" i="1"/>
  <c r="CH403" i="1"/>
  <c r="CH407" i="1"/>
  <c r="CA409" i="1"/>
  <c r="J410" i="1"/>
  <c r="K410" i="1"/>
  <c r="AI410" i="1"/>
  <c r="AJ410" i="1"/>
  <c r="CH410" i="1"/>
  <c r="CG410" i="1"/>
  <c r="I411" i="1"/>
  <c r="R411" i="1"/>
  <c r="BQ411" i="1"/>
  <c r="BR411" i="1"/>
  <c r="T412" i="1"/>
  <c r="S412" i="1"/>
  <c r="BH412" i="1"/>
  <c r="BG412" i="1"/>
  <c r="BR412" i="1"/>
  <c r="BQ412" i="1"/>
  <c r="AC413" i="1"/>
  <c r="AB413" i="1"/>
  <c r="BG413" i="1"/>
  <c r="BH413" i="1"/>
  <c r="BR413" i="1"/>
  <c r="BQ413" i="1"/>
  <c r="T418" i="1"/>
  <c r="S418" i="1"/>
  <c r="AN419" i="1"/>
  <c r="AO419" i="1"/>
  <c r="AK414" i="1"/>
  <c r="AS414" i="1"/>
  <c r="AW414" i="1"/>
  <c r="BA414" i="1"/>
  <c r="BE414" i="1"/>
  <c r="BI414" i="1"/>
  <c r="BM414" i="1"/>
  <c r="BU414" i="1"/>
  <c r="CC414" i="1"/>
  <c r="CB409" i="1"/>
  <c r="CG409" i="1"/>
  <c r="R410" i="1"/>
  <c r="BF410" i="1"/>
  <c r="AO411" i="1"/>
  <c r="AN411" i="1"/>
  <c r="BY411" i="1"/>
  <c r="BX411" i="1"/>
  <c r="AB412" i="1"/>
  <c r="AC412" i="1"/>
  <c r="CI413" i="1"/>
  <c r="CJ413" i="1" s="1"/>
  <c r="AC418" i="1"/>
  <c r="AB418" i="1"/>
  <c r="BG418" i="1"/>
  <c r="BH418" i="1"/>
  <c r="BX419" i="1"/>
  <c r="BY419" i="1"/>
  <c r="CE410" i="1"/>
  <c r="CH411" i="1"/>
  <c r="CG412" i="1"/>
  <c r="CB413" i="1"/>
  <c r="R432" i="1"/>
  <c r="BP417" i="1"/>
  <c r="CB417" i="1"/>
  <c r="CH432" i="1"/>
  <c r="CG432" i="1"/>
  <c r="K418" i="1"/>
  <c r="CB418" i="1"/>
  <c r="CH418" i="1"/>
  <c r="AI419" i="1"/>
  <c r="J421" i="1"/>
  <c r="K421" i="1"/>
  <c r="BY421" i="1"/>
  <c r="BX421" i="1"/>
  <c r="CI421" i="1"/>
  <c r="CJ421" i="1" s="1"/>
  <c r="AC422" i="1"/>
  <c r="AB422" i="1"/>
  <c r="BQ422" i="1"/>
  <c r="BR422" i="1"/>
  <c r="AJ423" i="1"/>
  <c r="AI423" i="1"/>
  <c r="AN423" i="1"/>
  <c r="AO423" i="1"/>
  <c r="BQ424" i="1"/>
  <c r="BR424" i="1"/>
  <c r="T426" i="1"/>
  <c r="S426" i="1"/>
  <c r="AJ427" i="1"/>
  <c r="AI427" i="1"/>
  <c r="BR429" i="1"/>
  <c r="BQ429" i="1"/>
  <c r="T431" i="1"/>
  <c r="S431" i="1"/>
  <c r="BH431" i="1"/>
  <c r="BG431" i="1"/>
  <c r="CE411" i="1"/>
  <c r="CG413" i="1"/>
  <c r="I417" i="1"/>
  <c r="AA432" i="1"/>
  <c r="AM432" i="1"/>
  <c r="BP432" i="1"/>
  <c r="CE432" i="1"/>
  <c r="CD432" i="1"/>
  <c r="CG417" i="1"/>
  <c r="BF419" i="1"/>
  <c r="CA419" i="1"/>
  <c r="I420" i="1"/>
  <c r="AA420" i="1"/>
  <c r="BF420" i="1"/>
  <c r="BY420" i="1"/>
  <c r="BX420" i="1"/>
  <c r="BH421" i="1"/>
  <c r="BG421" i="1"/>
  <c r="BR421" i="1"/>
  <c r="BQ421" i="1"/>
  <c r="AJ422" i="1"/>
  <c r="AI422" i="1"/>
  <c r="T423" i="1"/>
  <c r="S423" i="1"/>
  <c r="BX423" i="1"/>
  <c r="BY423" i="1"/>
  <c r="AI424" i="1"/>
  <c r="AJ424" i="1"/>
  <c r="BR425" i="1"/>
  <c r="BQ425" i="1"/>
  <c r="BY425" i="1"/>
  <c r="BX425" i="1"/>
  <c r="AC430" i="1"/>
  <c r="AB430" i="1"/>
  <c r="CA412" i="1"/>
  <c r="CI412" i="1"/>
  <c r="CJ412" i="1" s="1"/>
  <c r="J413" i="1"/>
  <c r="K432" i="1"/>
  <c r="J432" i="1"/>
  <c r="R417" i="1"/>
  <c r="AJ432" i="1"/>
  <c r="AI432" i="1"/>
  <c r="AH417" i="1"/>
  <c r="BH432" i="1"/>
  <c r="BG432" i="1"/>
  <c r="BF417" i="1"/>
  <c r="CB432" i="1"/>
  <c r="CA432" i="1"/>
  <c r="CD417" i="1"/>
  <c r="CH417" i="1"/>
  <c r="BY418" i="1"/>
  <c r="BX418" i="1"/>
  <c r="R419" i="1"/>
  <c r="BP419" i="1"/>
  <c r="CD419" i="1"/>
  <c r="AM420" i="1"/>
  <c r="CE420" i="1"/>
  <c r="T421" i="1"/>
  <c r="S421" i="1"/>
  <c r="AC421" i="1"/>
  <c r="AB421" i="1"/>
  <c r="AJ421" i="1"/>
  <c r="AI421" i="1"/>
  <c r="K422" i="1"/>
  <c r="J422" i="1"/>
  <c r="AO422" i="1"/>
  <c r="AN422" i="1"/>
  <c r="BY422" i="1"/>
  <c r="BX422" i="1"/>
  <c r="AB423" i="1"/>
  <c r="AC423" i="1"/>
  <c r="BH423" i="1"/>
  <c r="BG423" i="1"/>
  <c r="BR423" i="1"/>
  <c r="BQ423" i="1"/>
  <c r="CI423" i="1"/>
  <c r="CJ423" i="1" s="1"/>
  <c r="K424" i="1"/>
  <c r="J424" i="1"/>
  <c r="S424" i="1"/>
  <c r="T424" i="1"/>
  <c r="AC425" i="1"/>
  <c r="AB425" i="1"/>
  <c r="AC426" i="1"/>
  <c r="AB426" i="1"/>
  <c r="AJ426" i="1"/>
  <c r="AI426" i="1"/>
  <c r="T427" i="1"/>
  <c r="S427" i="1"/>
  <c r="BH427" i="1"/>
  <c r="BG427" i="1"/>
  <c r="AJ431" i="1"/>
  <c r="AI431" i="1"/>
  <c r="AA417" i="1"/>
  <c r="AM417" i="1"/>
  <c r="BW432" i="1"/>
  <c r="BW417" i="1"/>
  <c r="CI417" i="1" s="1"/>
  <c r="CJ417" i="1" s="1"/>
  <c r="CA417" i="1"/>
  <c r="CE417" i="1"/>
  <c r="CA418" i="1"/>
  <c r="CG418" i="1"/>
  <c r="CI418" i="1"/>
  <c r="CJ418" i="1" s="1"/>
  <c r="BR420" i="1"/>
  <c r="BQ420" i="1"/>
  <c r="T422" i="1"/>
  <c r="S422" i="1"/>
  <c r="BH422" i="1"/>
  <c r="BG422" i="1"/>
  <c r="BG424" i="1"/>
  <c r="BH424" i="1"/>
  <c r="AO426" i="1"/>
  <c r="AN426" i="1"/>
  <c r="BY426" i="1"/>
  <c r="BX426" i="1"/>
  <c r="BY430" i="1"/>
  <c r="BX430" i="1"/>
  <c r="CI430" i="1"/>
  <c r="CJ430" i="1" s="1"/>
  <c r="CA421" i="1"/>
  <c r="CH422" i="1"/>
  <c r="CG423" i="1"/>
  <c r="BG426" i="1"/>
  <c r="BY427" i="1"/>
  <c r="BX427" i="1"/>
  <c r="CB427" i="1"/>
  <c r="CA427" i="1"/>
  <c r="AJ428" i="1"/>
  <c r="AI428" i="1"/>
  <c r="BH429" i="1"/>
  <c r="CB429" i="1"/>
  <c r="S430" i="1"/>
  <c r="AI430" i="1"/>
  <c r="BG430" i="1"/>
  <c r="AC431" i="1"/>
  <c r="AB431" i="1"/>
  <c r="CG420" i="1"/>
  <c r="AN421" i="1"/>
  <c r="CA422" i="1"/>
  <c r="CI422" i="1"/>
  <c r="CJ422" i="1" s="1"/>
  <c r="J423" i="1"/>
  <c r="CD423" i="1"/>
  <c r="AM424" i="1"/>
  <c r="BW424" i="1"/>
  <c r="CE424" i="1"/>
  <c r="CD424" i="1"/>
  <c r="BF425" i="1"/>
  <c r="CE425" i="1"/>
  <c r="AM427" i="1"/>
  <c r="AB428" i="1"/>
  <c r="CE428" i="1"/>
  <c r="CD428" i="1"/>
  <c r="BW429" i="1"/>
  <c r="K430" i="1"/>
  <c r="BR430" i="1"/>
  <c r="BQ430" i="1"/>
  <c r="BR431" i="1"/>
  <c r="CH420" i="1"/>
  <c r="CE423" i="1"/>
  <c r="CH424" i="1"/>
  <c r="K425" i="1"/>
  <c r="CH425" i="1"/>
  <c r="CG425" i="1"/>
  <c r="BR426" i="1"/>
  <c r="BQ426" i="1"/>
  <c r="AC427" i="1"/>
  <c r="AB427" i="1"/>
  <c r="K428" i="1"/>
  <c r="J428" i="1"/>
  <c r="AO428" i="1"/>
  <c r="BQ428" i="1"/>
  <c r="AC429" i="1"/>
  <c r="AB429" i="1"/>
  <c r="AO429" i="1"/>
  <c r="CH429" i="1"/>
  <c r="CG429" i="1"/>
  <c r="BY431" i="1"/>
  <c r="BX431" i="1"/>
  <c r="CB431" i="1"/>
  <c r="CA431" i="1"/>
  <c r="AA424" i="1"/>
  <c r="CI424" i="1" s="1"/>
  <c r="CJ424" i="1" s="1"/>
  <c r="CA424" i="1"/>
  <c r="CG424" i="1"/>
  <c r="R425" i="1"/>
  <c r="AH425" i="1"/>
  <c r="AO425" i="1"/>
  <c r="I426" i="1"/>
  <c r="BR427" i="1"/>
  <c r="R428" i="1"/>
  <c r="AC428" i="1"/>
  <c r="BF428" i="1"/>
  <c r="BW428" i="1"/>
  <c r="I429" i="1"/>
  <c r="T429" i="1"/>
  <c r="AH429" i="1"/>
  <c r="CI429" i="1" s="1"/>
  <c r="CJ429" i="1" s="1"/>
  <c r="AO430" i="1"/>
  <c r="AN430" i="1"/>
  <c r="AM431" i="1"/>
  <c r="CE427" i="1"/>
  <c r="CH428" i="1"/>
  <c r="CI431" i="1"/>
  <c r="CJ431" i="1" s="1"/>
  <c r="BH414" i="1" l="1"/>
  <c r="BG414" i="1"/>
  <c r="BX387" i="1"/>
  <c r="BY387" i="1"/>
  <c r="BG310" i="1"/>
  <c r="BH310" i="1"/>
  <c r="AC310" i="1"/>
  <c r="AB310" i="1"/>
  <c r="BG327" i="1"/>
  <c r="BH327" i="1"/>
  <c r="BY229" i="1"/>
  <c r="BX229" i="1"/>
  <c r="BH229" i="1"/>
  <c r="BG229" i="1"/>
  <c r="T229" i="1"/>
  <c r="S229" i="1"/>
  <c r="J202" i="1"/>
  <c r="K202" i="1"/>
  <c r="S171" i="1"/>
  <c r="T171" i="1"/>
  <c r="AO96" i="1"/>
  <c r="AN96" i="1"/>
  <c r="CI377" i="1"/>
  <c r="CJ377" i="1" s="1"/>
  <c r="BG346" i="1"/>
  <c r="BH346" i="1"/>
  <c r="K346" i="1"/>
  <c r="J346" i="1"/>
  <c r="BY327" i="1"/>
  <c r="BX327" i="1"/>
  <c r="S310" i="1"/>
  <c r="T310" i="1"/>
  <c r="BR259" i="1"/>
  <c r="BQ259" i="1"/>
  <c r="AC259" i="1"/>
  <c r="AB259" i="1"/>
  <c r="BQ286" i="1"/>
  <c r="BR286" i="1"/>
  <c r="AC89" i="1"/>
  <c r="AB89" i="1"/>
  <c r="S58" i="1"/>
  <c r="T58" i="1"/>
  <c r="AO13" i="1"/>
  <c r="AN13" i="1"/>
  <c r="BH13" i="1"/>
  <c r="BG13" i="1"/>
  <c r="AI346" i="1"/>
  <c r="AJ346" i="1"/>
  <c r="K310" i="1"/>
  <c r="J310" i="1"/>
  <c r="AO286" i="1"/>
  <c r="AN286" i="1"/>
  <c r="AC229" i="1"/>
  <c r="AB229" i="1"/>
  <c r="BG171" i="1"/>
  <c r="BH171" i="1"/>
  <c r="K171" i="1"/>
  <c r="J171" i="1"/>
  <c r="T113" i="1"/>
  <c r="S113" i="1"/>
  <c r="BR96" i="1"/>
  <c r="BQ96" i="1"/>
  <c r="K377" i="1"/>
  <c r="J377" i="1"/>
  <c r="AI327" i="1"/>
  <c r="AJ327" i="1"/>
  <c r="BY259" i="1"/>
  <c r="BX259" i="1"/>
  <c r="J180" i="1"/>
  <c r="K180" i="1"/>
  <c r="T89" i="1"/>
  <c r="S89" i="1"/>
  <c r="AC18" i="1"/>
  <c r="AB18" i="1"/>
  <c r="BX428" i="1"/>
  <c r="BY428" i="1"/>
  <c r="AO427" i="1"/>
  <c r="AN427" i="1"/>
  <c r="AC420" i="1"/>
  <c r="AB420" i="1"/>
  <c r="S410" i="1"/>
  <c r="T410" i="1"/>
  <c r="CI410" i="1"/>
  <c r="CJ410" i="1" s="1"/>
  <c r="AJ411" i="1"/>
  <c r="AI411" i="1"/>
  <c r="BH390" i="1"/>
  <c r="BG390" i="1"/>
  <c r="AC373" i="1"/>
  <c r="AB373" i="1"/>
  <c r="AI296" i="1"/>
  <c r="AJ296" i="1"/>
  <c r="T303" i="1"/>
  <c r="S303" i="1"/>
  <c r="CB286" i="1"/>
  <c r="CA286" i="1"/>
  <c r="K268" i="1"/>
  <c r="J268" i="1"/>
  <c r="AJ262" i="1"/>
  <c r="AI262" i="1"/>
  <c r="CE239" i="1"/>
  <c r="CD239" i="1"/>
  <c r="CE229" i="1"/>
  <c r="CD229" i="1"/>
  <c r="AC218" i="1"/>
  <c r="AB218" i="1"/>
  <c r="CH239" i="1"/>
  <c r="CB229" i="1"/>
  <c r="CA229" i="1"/>
  <c r="AO171" i="1"/>
  <c r="AN171" i="1"/>
  <c r="BR170" i="1"/>
  <c r="BQ170" i="1"/>
  <c r="AO116" i="1"/>
  <c r="AN116" i="1"/>
  <c r="BH103" i="1"/>
  <c r="BG103" i="1"/>
  <c r="BR99" i="1"/>
  <c r="BQ99" i="1"/>
  <c r="AI171" i="1"/>
  <c r="AJ171" i="1"/>
  <c r="AJ113" i="1"/>
  <c r="AI113" i="1"/>
  <c r="BH93" i="1"/>
  <c r="BG93" i="1"/>
  <c r="T81" i="1"/>
  <c r="S81" i="1"/>
  <c r="AO129" i="1"/>
  <c r="AN129" i="1"/>
  <c r="BR113" i="1"/>
  <c r="BQ113" i="1"/>
  <c r="BH75" i="1"/>
  <c r="BG75" i="1"/>
  <c r="K27" i="1"/>
  <c r="J27" i="1"/>
  <c r="BY96" i="1"/>
  <c r="BX96" i="1"/>
  <c r="BX81" i="1"/>
  <c r="BY81" i="1"/>
  <c r="AH18" i="1"/>
  <c r="AD5" i="1"/>
  <c r="AH5" i="1" s="1"/>
  <c r="K429" i="1"/>
  <c r="J429" i="1"/>
  <c r="T428" i="1"/>
  <c r="S428" i="1"/>
  <c r="CI428" i="1"/>
  <c r="CJ428" i="1" s="1"/>
  <c r="BY429" i="1"/>
  <c r="BX429" i="1"/>
  <c r="CI427" i="1"/>
  <c r="CJ427" i="1" s="1"/>
  <c r="AC417" i="1"/>
  <c r="AB417" i="1"/>
  <c r="BR419" i="1"/>
  <c r="BQ419" i="1"/>
  <c r="BG417" i="1"/>
  <c r="BH417" i="1"/>
  <c r="BG420" i="1"/>
  <c r="BH420" i="1"/>
  <c r="BH419" i="1"/>
  <c r="BG419" i="1"/>
  <c r="BR432" i="1"/>
  <c r="BQ432" i="1"/>
  <c r="BR417" i="1"/>
  <c r="BQ417" i="1"/>
  <c r="BG410" i="1"/>
  <c r="BH410" i="1"/>
  <c r="CD414" i="1"/>
  <c r="CE414" i="1"/>
  <c r="AM414" i="1"/>
  <c r="J411" i="1"/>
  <c r="K411" i="1"/>
  <c r="BY401" i="1"/>
  <c r="BX401" i="1"/>
  <c r="BH411" i="1"/>
  <c r="BG411" i="1"/>
  <c r="AI401" i="1"/>
  <c r="AJ401" i="1"/>
  <c r="AC403" i="1"/>
  <c r="AB403" i="1"/>
  <c r="AO401" i="1"/>
  <c r="AN401" i="1"/>
  <c r="CG398" i="1"/>
  <c r="CI398" i="1"/>
  <c r="CJ398" i="1" s="1"/>
  <c r="CH398" i="1"/>
  <c r="T414" i="1"/>
  <c r="S414" i="1"/>
  <c r="BY390" i="1"/>
  <c r="BX390" i="1"/>
  <c r="CH414" i="1"/>
  <c r="CG414" i="1"/>
  <c r="K398" i="1"/>
  <c r="J398" i="1"/>
  <c r="BQ398" i="1"/>
  <c r="BR398" i="1"/>
  <c r="BY382" i="1"/>
  <c r="BX382" i="1"/>
  <c r="AJ387" i="1"/>
  <c r="AI387" i="1"/>
  <c r="T376" i="1"/>
  <c r="S376" i="1"/>
  <c r="BR385" i="1"/>
  <c r="BQ385" i="1"/>
  <c r="BR387" i="1"/>
  <c r="BQ387" i="1"/>
  <c r="J380" i="1"/>
  <c r="K380" i="1"/>
  <c r="AO398" i="1"/>
  <c r="AN398" i="1"/>
  <c r="AJ385" i="1"/>
  <c r="AI385" i="1"/>
  <c r="AJ383" i="1"/>
  <c r="AI383" i="1"/>
  <c r="CH387" i="1"/>
  <c r="CG387" i="1"/>
  <c r="CI382" i="1"/>
  <c r="CJ382" i="1" s="1"/>
  <c r="AC380" i="1"/>
  <c r="AB380" i="1"/>
  <c r="CB373" i="1"/>
  <c r="CA373" i="1"/>
  <c r="BX366" i="1"/>
  <c r="BY366" i="1"/>
  <c r="J364" i="1"/>
  <c r="K364" i="1"/>
  <c r="K365" i="1"/>
  <c r="J365" i="1"/>
  <c r="AB364" i="1"/>
  <c r="AC364" i="1"/>
  <c r="BH364" i="1"/>
  <c r="BG364" i="1"/>
  <c r="BH351" i="1"/>
  <c r="BG351" i="1"/>
  <c r="BH345" i="1"/>
  <c r="BG345" i="1"/>
  <c r="BP361" i="1"/>
  <c r="BH330" i="1"/>
  <c r="BG330" i="1"/>
  <c r="BY313" i="1"/>
  <c r="BX313" i="1"/>
  <c r="AO361" i="1"/>
  <c r="BR330" i="1"/>
  <c r="BQ330" i="1"/>
  <c r="BR324" i="1"/>
  <c r="BQ324" i="1"/>
  <c r="BR320" i="1"/>
  <c r="BQ320" i="1"/>
  <c r="BR316" i="1"/>
  <c r="BQ316" i="1"/>
  <c r="BX309" i="1"/>
  <c r="BY309" i="1"/>
  <c r="AI306" i="1"/>
  <c r="AJ306" i="1"/>
  <c r="R346" i="1"/>
  <c r="CE346" i="1"/>
  <c r="CD346" i="1"/>
  <c r="BH324" i="1"/>
  <c r="BG324" i="1"/>
  <c r="BG323" i="1"/>
  <c r="BH323" i="1"/>
  <c r="BH320" i="1"/>
  <c r="BG320" i="1"/>
  <c r="BG319" i="1"/>
  <c r="BH319" i="1"/>
  <c r="BH316" i="1"/>
  <c r="BG316" i="1"/>
  <c r="BG315" i="1"/>
  <c r="BH315" i="1"/>
  <c r="CI309" i="1"/>
  <c r="CJ309" i="1" s="1"/>
  <c r="BG331" i="1"/>
  <c r="BH331" i="1"/>
  <c r="AN330" i="1"/>
  <c r="AO330" i="1"/>
  <c r="BX326" i="1"/>
  <c r="BY326" i="1"/>
  <c r="BH313" i="1"/>
  <c r="BG313" i="1"/>
  <c r="T313" i="1"/>
  <c r="S313" i="1"/>
  <c r="CI320" i="1"/>
  <c r="CJ320" i="1" s="1"/>
  <c r="BH303" i="1"/>
  <c r="BG303" i="1"/>
  <c r="BR303" i="1"/>
  <c r="BQ303" i="1"/>
  <c r="CH293" i="1"/>
  <c r="CG293" i="1"/>
  <c r="CI293" i="1"/>
  <c r="CJ293" i="1" s="1"/>
  <c r="BH253" i="1"/>
  <c r="BG253" i="1"/>
  <c r="AC289" i="1"/>
  <c r="AB289" i="1"/>
  <c r="AJ286" i="1"/>
  <c r="AI286" i="1"/>
  <c r="BQ293" i="1"/>
  <c r="AC274" i="1"/>
  <c r="AB274" i="1"/>
  <c r="AJ263" i="1"/>
  <c r="AI263" i="1"/>
  <c r="BY262" i="1"/>
  <c r="BX262" i="1"/>
  <c r="BR253" i="1"/>
  <c r="BQ253" i="1"/>
  <c r="K253" i="1"/>
  <c r="J253" i="1"/>
  <c r="BY293" i="1"/>
  <c r="AI272" i="1"/>
  <c r="AJ272" i="1"/>
  <c r="BH271" i="1"/>
  <c r="BG271" i="1"/>
  <c r="T286" i="1"/>
  <c r="S286" i="1"/>
  <c r="BH262" i="1"/>
  <c r="BG262" i="1"/>
  <c r="K262" i="1"/>
  <c r="J262" i="1"/>
  <c r="T253" i="1"/>
  <c r="S253" i="1"/>
  <c r="CA239" i="1"/>
  <c r="CB239" i="1"/>
  <c r="BR269" i="1"/>
  <c r="BQ269" i="1"/>
  <c r="AJ257" i="1"/>
  <c r="AI257" i="1"/>
  <c r="AO256" i="1"/>
  <c r="AN256" i="1"/>
  <c r="AC239" i="1"/>
  <c r="AB239" i="1"/>
  <c r="AJ232" i="1"/>
  <c r="AI232" i="1"/>
  <c r="CD293" i="1"/>
  <c r="T293" i="1"/>
  <c r="S293" i="1"/>
  <c r="BP265" i="1"/>
  <c r="AC242" i="1"/>
  <c r="AB242" i="1"/>
  <c r="BY239" i="1"/>
  <c r="BX239" i="1"/>
  <c r="AI223" i="1"/>
  <c r="AJ223" i="1"/>
  <c r="BH222" i="1"/>
  <c r="BG222" i="1"/>
  <c r="AI239" i="1"/>
  <c r="AJ239" i="1"/>
  <c r="K223" i="1"/>
  <c r="J223" i="1"/>
  <c r="BQ221" i="1"/>
  <c r="BR221" i="1"/>
  <c r="AO218" i="1"/>
  <c r="AN218" i="1"/>
  <c r="BG205" i="1"/>
  <c r="BH205" i="1"/>
  <c r="AB192" i="1"/>
  <c r="AC192" i="1"/>
  <c r="CG239" i="1"/>
  <c r="T218" i="1"/>
  <c r="S218" i="1"/>
  <c r="K205" i="1"/>
  <c r="J205" i="1"/>
  <c r="AJ192" i="1"/>
  <c r="AI192" i="1"/>
  <c r="AC194" i="1"/>
  <c r="AB194" i="1"/>
  <c r="BH183" i="1"/>
  <c r="BG183" i="1"/>
  <c r="BR218" i="1"/>
  <c r="BQ218" i="1"/>
  <c r="AO180" i="1"/>
  <c r="AN180" i="1"/>
  <c r="AJ166" i="1"/>
  <c r="AI166" i="1"/>
  <c r="BR162" i="1"/>
  <c r="BQ162" i="1"/>
  <c r="AC161" i="1"/>
  <c r="AB161" i="1"/>
  <c r="K155" i="1"/>
  <c r="J155" i="1"/>
  <c r="BR171" i="1"/>
  <c r="BQ171" i="1"/>
  <c r="AA171" i="1"/>
  <c r="BY92" i="1"/>
  <c r="BX92" i="1"/>
  <c r="T170" i="1"/>
  <c r="S170" i="1"/>
  <c r="T160" i="1"/>
  <c r="S160" i="1"/>
  <c r="BX143" i="1"/>
  <c r="BY143" i="1"/>
  <c r="S138" i="1"/>
  <c r="T138" i="1"/>
  <c r="AI132" i="1"/>
  <c r="AJ132" i="1"/>
  <c r="BQ116" i="1"/>
  <c r="BR116" i="1"/>
  <c r="BG92" i="1"/>
  <c r="BH92" i="1"/>
  <c r="T166" i="1"/>
  <c r="S166" i="1"/>
  <c r="BH156" i="1"/>
  <c r="BG156" i="1"/>
  <c r="BY146" i="1"/>
  <c r="BX146" i="1"/>
  <c r="CB143" i="1"/>
  <c r="CA143" i="1"/>
  <c r="K138" i="1"/>
  <c r="J138" i="1"/>
  <c r="CH129" i="1"/>
  <c r="CG129" i="1"/>
  <c r="CI129" i="1"/>
  <c r="CJ129" i="1" s="1"/>
  <c r="K92" i="1"/>
  <c r="J92" i="1"/>
  <c r="AC84" i="1"/>
  <c r="AB84" i="1"/>
  <c r="AJ146" i="1"/>
  <c r="AI146" i="1"/>
  <c r="CE143" i="1"/>
  <c r="CD143" i="1"/>
  <c r="BR138" i="1"/>
  <c r="BQ138" i="1"/>
  <c r="BY129" i="1"/>
  <c r="BX129" i="1"/>
  <c r="BH116" i="1"/>
  <c r="BG116" i="1"/>
  <c r="AN103" i="1"/>
  <c r="AO103" i="1"/>
  <c r="I100" i="1"/>
  <c r="CI100" i="1" s="1"/>
  <c r="CJ100" i="1" s="1"/>
  <c r="J99" i="1"/>
  <c r="K99" i="1"/>
  <c r="BR85" i="1"/>
  <c r="BQ85" i="1"/>
  <c r="BR75" i="1"/>
  <c r="BQ75" i="1"/>
  <c r="BH61" i="1"/>
  <c r="BG61" i="1"/>
  <c r="BX113" i="1"/>
  <c r="BY113" i="1"/>
  <c r="T99" i="1"/>
  <c r="S99" i="1"/>
  <c r="T93" i="1"/>
  <c r="S93" i="1"/>
  <c r="BY86" i="1"/>
  <c r="BX86" i="1"/>
  <c r="Z5" i="1"/>
  <c r="AN75" i="1"/>
  <c r="AO75" i="1"/>
  <c r="BG66" i="1"/>
  <c r="BH66" i="1"/>
  <c r="AI58" i="1"/>
  <c r="AJ58" i="1"/>
  <c r="E5" i="1"/>
  <c r="BH105" i="1"/>
  <c r="BG105" i="1"/>
  <c r="AI100" i="1"/>
  <c r="AJ100" i="1"/>
  <c r="AJ81" i="1"/>
  <c r="AI81" i="1"/>
  <c r="BR49" i="1"/>
  <c r="BQ49" i="1"/>
  <c r="K40" i="1"/>
  <c r="J40" i="1"/>
  <c r="AO30" i="1"/>
  <c r="AN30" i="1"/>
  <c r="N5" i="1"/>
  <c r="BR21" i="1"/>
  <c r="BQ21" i="1"/>
  <c r="K16" i="1"/>
  <c r="J16" i="1"/>
  <c r="BH129" i="1"/>
  <c r="BG129" i="1"/>
  <c r="BH99" i="1"/>
  <c r="BG99" i="1"/>
  <c r="BX95" i="1"/>
  <c r="BY95" i="1"/>
  <c r="AJ89" i="1"/>
  <c r="AI89" i="1"/>
  <c r="BR66" i="1"/>
  <c r="BQ66" i="1"/>
  <c r="CH58" i="1"/>
  <c r="CG58" i="1"/>
  <c r="BH46" i="1"/>
  <c r="BG46" i="1"/>
  <c r="BR40" i="1"/>
  <c r="BQ40" i="1"/>
  <c r="BY21" i="1"/>
  <c r="BX21" i="1"/>
  <c r="BF18" i="1"/>
  <c r="AP5" i="1"/>
  <c r="CB63" i="1"/>
  <c r="CI40" i="1"/>
  <c r="CJ40" i="1" s="1"/>
  <c r="BQ37" i="1"/>
  <c r="AL5" i="1"/>
  <c r="AM5" i="1" s="1"/>
  <c r="AJ8" i="1"/>
  <c r="AI8" i="1"/>
  <c r="AC13" i="1"/>
  <c r="AB13" i="1"/>
  <c r="AO63" i="1"/>
  <c r="AN63" i="1"/>
  <c r="K46" i="1"/>
  <c r="J46" i="1"/>
  <c r="R27" i="1"/>
  <c r="BQ9" i="1"/>
  <c r="BR9" i="1"/>
  <c r="AI72" i="1"/>
  <c r="AJ72" i="1"/>
  <c r="BR58" i="1"/>
  <c r="BQ58" i="1"/>
  <c r="AO46" i="1"/>
  <c r="AN46" i="1"/>
  <c r="T37" i="1"/>
  <c r="S37" i="1"/>
  <c r="BY11" i="1"/>
  <c r="BX11" i="1"/>
  <c r="AJ9" i="1"/>
  <c r="AI9" i="1"/>
  <c r="BR8" i="1"/>
  <c r="BQ8" i="1"/>
  <c r="BG72" i="1"/>
  <c r="BH72" i="1"/>
  <c r="BH63" i="1"/>
  <c r="BG63" i="1"/>
  <c r="CG37" i="1"/>
  <c r="BH9" i="1"/>
  <c r="BG9" i="1"/>
  <c r="K9" i="1"/>
  <c r="J9" i="1"/>
  <c r="I5" i="1"/>
  <c r="BH8" i="1"/>
  <c r="BG8" i="1"/>
  <c r="AJ63" i="1"/>
  <c r="AI63" i="1"/>
  <c r="AN27" i="1"/>
  <c r="AO27" i="1"/>
  <c r="BJ5" i="1"/>
  <c r="CI93" i="1"/>
  <c r="CJ93" i="1" s="1"/>
  <c r="T46" i="1"/>
  <c r="S46" i="1"/>
  <c r="J37" i="1"/>
  <c r="K37" i="1"/>
  <c r="CB13" i="1"/>
  <c r="CA13" i="1"/>
  <c r="BZ5" i="1"/>
  <c r="AH13" i="1"/>
  <c r="CD13" i="1"/>
  <c r="CE13" i="1"/>
  <c r="BP13" i="1"/>
  <c r="AQ5" i="1"/>
  <c r="BR81" i="1"/>
  <c r="BQ81" i="1"/>
  <c r="CE63" i="1"/>
  <c r="AC63" i="1"/>
  <c r="AB63" i="1"/>
  <c r="BG11" i="1"/>
  <c r="BH11" i="1"/>
  <c r="BX10" i="1"/>
  <c r="BY10" i="1"/>
  <c r="I13" i="1"/>
  <c r="F5" i="1"/>
  <c r="T8" i="1"/>
  <c r="S8" i="1"/>
  <c r="AC424" i="1"/>
  <c r="AB424" i="1"/>
  <c r="T419" i="1"/>
  <c r="S419" i="1"/>
  <c r="AN432" i="1"/>
  <c r="AO432" i="1"/>
  <c r="T432" i="1"/>
  <c r="S432" i="1"/>
  <c r="BY409" i="1"/>
  <c r="BX409" i="1"/>
  <c r="T380" i="1"/>
  <c r="S380" i="1"/>
  <c r="AJ398" i="1"/>
  <c r="AI398" i="1"/>
  <c r="AC386" i="1"/>
  <c r="AB386" i="1"/>
  <c r="T385" i="1"/>
  <c r="S385" i="1"/>
  <c r="BH366" i="1"/>
  <c r="BG366" i="1"/>
  <c r="AN364" i="1"/>
  <c r="AO364" i="1"/>
  <c r="T364" i="1"/>
  <c r="S364" i="1"/>
  <c r="AC361" i="1"/>
  <c r="AB361" i="1"/>
  <c r="AN349" i="1"/>
  <c r="AO349" i="1"/>
  <c r="BY349" i="1"/>
  <c r="BX349" i="1"/>
  <c r="CI349" i="1"/>
  <c r="CJ349" i="1" s="1"/>
  <c r="AJ345" i="1"/>
  <c r="AI345" i="1"/>
  <c r="S327" i="1"/>
  <c r="T327" i="1"/>
  <c r="J324" i="1"/>
  <c r="K324" i="1"/>
  <c r="AC319" i="1"/>
  <c r="AB319" i="1"/>
  <c r="J316" i="1"/>
  <c r="K316" i="1"/>
  <c r="CI310" i="1"/>
  <c r="CJ310" i="1" s="1"/>
  <c r="CH310" i="1"/>
  <c r="CG310" i="1"/>
  <c r="AI310" i="1"/>
  <c r="AJ310" i="1"/>
  <c r="AB330" i="1"/>
  <c r="AC330" i="1"/>
  <c r="AJ320" i="1"/>
  <c r="AI320" i="1"/>
  <c r="BQ313" i="1"/>
  <c r="BR313" i="1"/>
  <c r="AO346" i="1"/>
  <c r="AN346" i="1"/>
  <c r="BH289" i="1"/>
  <c r="BG289" i="1"/>
  <c r="BH297" i="1"/>
  <c r="BG297" i="1"/>
  <c r="K303" i="1"/>
  <c r="J303" i="1"/>
  <c r="BX232" i="1"/>
  <c r="BY232" i="1"/>
  <c r="CH250" i="1"/>
  <c r="CG250" i="1"/>
  <c r="T232" i="1"/>
  <c r="S232" i="1"/>
  <c r="K229" i="1"/>
  <c r="J229" i="1"/>
  <c r="S239" i="1"/>
  <c r="T239" i="1"/>
  <c r="K189" i="1"/>
  <c r="J189" i="1"/>
  <c r="T192" i="1"/>
  <c r="S192" i="1"/>
  <c r="BY183" i="1"/>
  <c r="BX183" i="1"/>
  <c r="BH174" i="1"/>
  <c r="BG174" i="1"/>
  <c r="CB89" i="1"/>
  <c r="CA89" i="1"/>
  <c r="T75" i="1"/>
  <c r="S75" i="1"/>
  <c r="BY18" i="1"/>
  <c r="BX18" i="1"/>
  <c r="AB113" i="1"/>
  <c r="AC113" i="1"/>
  <c r="AJ99" i="1"/>
  <c r="AI99" i="1"/>
  <c r="K75" i="1"/>
  <c r="J75" i="1"/>
  <c r="AJ46" i="1"/>
  <c r="AI46" i="1"/>
  <c r="BF37" i="1"/>
  <c r="BH30" i="1"/>
  <c r="BG30" i="1"/>
  <c r="AO21" i="1"/>
  <c r="AN21" i="1"/>
  <c r="AC46" i="1"/>
  <c r="AB46" i="1"/>
  <c r="AI429" i="1"/>
  <c r="AJ429" i="1"/>
  <c r="BH428" i="1"/>
  <c r="BG428" i="1"/>
  <c r="K426" i="1"/>
  <c r="J426" i="1"/>
  <c r="T425" i="1"/>
  <c r="S425" i="1"/>
  <c r="BY424" i="1"/>
  <c r="BX424" i="1"/>
  <c r="CI426" i="1"/>
  <c r="CJ426" i="1" s="1"/>
  <c r="BX432" i="1"/>
  <c r="BY432" i="1"/>
  <c r="CI419" i="1"/>
  <c r="CJ419" i="1" s="1"/>
  <c r="S417" i="1"/>
  <c r="T417" i="1"/>
  <c r="K420" i="1"/>
  <c r="J420" i="1"/>
  <c r="AB432" i="1"/>
  <c r="AC432" i="1"/>
  <c r="CI432" i="1"/>
  <c r="CJ432" i="1" s="1"/>
  <c r="AC414" i="1"/>
  <c r="AB414" i="1"/>
  <c r="AI403" i="1"/>
  <c r="AJ403" i="1"/>
  <c r="AC390" i="1"/>
  <c r="AB390" i="1"/>
  <c r="CB414" i="1"/>
  <c r="CA414" i="1"/>
  <c r="CB398" i="1"/>
  <c r="CA398" i="1"/>
  <c r="AJ390" i="1"/>
  <c r="AI390" i="1"/>
  <c r="AC398" i="1"/>
  <c r="AB398" i="1"/>
  <c r="BF387" i="1"/>
  <c r="K387" i="1"/>
  <c r="J387" i="1"/>
  <c r="T398" i="1"/>
  <c r="S398" i="1"/>
  <c r="AI384" i="1"/>
  <c r="AJ384" i="1"/>
  <c r="BY380" i="1"/>
  <c r="BX380" i="1"/>
  <c r="CI380" i="1"/>
  <c r="CJ380" i="1" s="1"/>
  <c r="BY376" i="1"/>
  <c r="BX376" i="1"/>
  <c r="CI376" i="1"/>
  <c r="CJ376" i="1" s="1"/>
  <c r="AJ373" i="1"/>
  <c r="AI373" i="1"/>
  <c r="AJ377" i="1"/>
  <c r="AI377" i="1"/>
  <c r="T366" i="1"/>
  <c r="S366" i="1"/>
  <c r="K373" i="1"/>
  <c r="J373" i="1"/>
  <c r="BH377" i="1"/>
  <c r="BG377" i="1"/>
  <c r="AO365" i="1"/>
  <c r="AN365" i="1"/>
  <c r="BQ377" i="1"/>
  <c r="BR377" i="1"/>
  <c r="CE373" i="1"/>
  <c r="CD373" i="1"/>
  <c r="BR364" i="1"/>
  <c r="BQ364" i="1"/>
  <c r="R373" i="1"/>
  <c r="BQ360" i="1"/>
  <c r="BR360" i="1"/>
  <c r="K361" i="1"/>
  <c r="J361" i="1"/>
  <c r="K344" i="1"/>
  <c r="J344" i="1"/>
  <c r="CA361" i="1"/>
  <c r="CB361" i="1"/>
  <c r="BY346" i="1"/>
  <c r="BX346" i="1"/>
  <c r="BY361" i="1"/>
  <c r="BX361" i="1"/>
  <c r="BP327" i="1"/>
  <c r="CI313" i="1"/>
  <c r="CJ313" i="1" s="1"/>
  <c r="BG361" i="1"/>
  <c r="AC325" i="1"/>
  <c r="AB325" i="1"/>
  <c r="AC321" i="1"/>
  <c r="AB321" i="1"/>
  <c r="AC317" i="1"/>
  <c r="AB317" i="1"/>
  <c r="BY310" i="1"/>
  <c r="BX310" i="1"/>
  <c r="J332" i="1"/>
  <c r="K332" i="1"/>
  <c r="BG306" i="1"/>
  <c r="BH306" i="1"/>
  <c r="S306" i="1"/>
  <c r="T306" i="1"/>
  <c r="AA346" i="1"/>
  <c r="AJ326" i="1"/>
  <c r="AI326" i="1"/>
  <c r="T324" i="1"/>
  <c r="S324" i="1"/>
  <c r="BY321" i="1"/>
  <c r="BX321" i="1"/>
  <c r="T320" i="1"/>
  <c r="S320" i="1"/>
  <c r="BY317" i="1"/>
  <c r="BX317" i="1"/>
  <c r="T316" i="1"/>
  <c r="S316" i="1"/>
  <c r="CA327" i="1"/>
  <c r="CB327" i="1"/>
  <c r="AN313" i="1"/>
  <c r="AO313" i="1"/>
  <c r="AB313" i="1"/>
  <c r="AC313" i="1"/>
  <c r="K327" i="1"/>
  <c r="J327" i="1"/>
  <c r="T332" i="1"/>
  <c r="S332" i="1"/>
  <c r="AI323" i="1"/>
  <c r="AJ323" i="1"/>
  <c r="BX322" i="1"/>
  <c r="BY322" i="1"/>
  <c r="AI319" i="1"/>
  <c r="AJ319" i="1"/>
  <c r="BX318" i="1"/>
  <c r="BY318" i="1"/>
  <c r="AI315" i="1"/>
  <c r="AJ315" i="1"/>
  <c r="BX314" i="1"/>
  <c r="BY314" i="1"/>
  <c r="AJ313" i="1"/>
  <c r="AI313" i="1"/>
  <c r="BR306" i="1"/>
  <c r="BQ306" i="1"/>
  <c r="BR297" i="1"/>
  <c r="BQ297" i="1"/>
  <c r="AJ289" i="1"/>
  <c r="AI289" i="1"/>
  <c r="BX303" i="1"/>
  <c r="BY303" i="1"/>
  <c r="AJ303" i="1"/>
  <c r="AI303" i="1"/>
  <c r="J289" i="1"/>
  <c r="K289" i="1"/>
  <c r="CI316" i="1"/>
  <c r="CJ316" i="1" s="1"/>
  <c r="AO310" i="1"/>
  <c r="BH286" i="1"/>
  <c r="BG286" i="1"/>
  <c r="K286" i="1"/>
  <c r="J286" i="1"/>
  <c r="BG293" i="1"/>
  <c r="BR273" i="1"/>
  <c r="BQ273" i="1"/>
  <c r="BY264" i="1"/>
  <c r="BX264" i="1"/>
  <c r="CB265" i="1"/>
  <c r="CA265" i="1"/>
  <c r="AH265" i="1"/>
  <c r="BY256" i="1"/>
  <c r="BX256" i="1"/>
  <c r="CD259" i="1"/>
  <c r="CE259" i="1"/>
  <c r="AO253" i="1"/>
  <c r="AN253" i="1"/>
  <c r="AJ242" i="1"/>
  <c r="AI242" i="1"/>
  <c r="CB293" i="1"/>
  <c r="AJ273" i="1"/>
  <c r="AI273" i="1"/>
  <c r="T271" i="1"/>
  <c r="S271" i="1"/>
  <c r="CG286" i="1"/>
  <c r="CI286" i="1"/>
  <c r="CJ286" i="1" s="1"/>
  <c r="CH286" i="1"/>
  <c r="AC268" i="1"/>
  <c r="AB268" i="1"/>
  <c r="BG264" i="1"/>
  <c r="BH264" i="1"/>
  <c r="T265" i="1"/>
  <c r="S265" i="1"/>
  <c r="AI258" i="1"/>
  <c r="AJ258" i="1"/>
  <c r="BF259" i="1"/>
  <c r="CD250" i="1"/>
  <c r="CE250" i="1"/>
  <c r="T273" i="1"/>
  <c r="S273" i="1"/>
  <c r="K272" i="1"/>
  <c r="J272" i="1"/>
  <c r="AC270" i="1"/>
  <c r="AB270" i="1"/>
  <c r="BY268" i="1"/>
  <c r="BX268" i="1"/>
  <c r="AA286" i="1"/>
  <c r="AN265" i="1"/>
  <c r="AO265" i="1"/>
  <c r="AC262" i="1"/>
  <c r="AB262" i="1"/>
  <c r="K258" i="1"/>
  <c r="J258" i="1"/>
  <c r="BN5" i="1"/>
  <c r="T250" i="1"/>
  <c r="S250" i="1"/>
  <c r="BR239" i="1"/>
  <c r="BQ239" i="1"/>
  <c r="AO293" i="1"/>
  <c r="T262" i="1"/>
  <c r="S262" i="1"/>
  <c r="CI256" i="1"/>
  <c r="CJ256" i="1" s="1"/>
  <c r="AC253" i="1"/>
  <c r="AB253" i="1"/>
  <c r="J250" i="1"/>
  <c r="K250" i="1"/>
  <c r="BQ229" i="1"/>
  <c r="BR229" i="1"/>
  <c r="K221" i="1"/>
  <c r="J221" i="1"/>
  <c r="AJ250" i="1"/>
  <c r="AI250" i="1"/>
  <c r="K239" i="1"/>
  <c r="J239" i="1"/>
  <c r="S221" i="1"/>
  <c r="T221" i="1"/>
  <c r="BR202" i="1"/>
  <c r="BQ202" i="1"/>
  <c r="BQ183" i="1"/>
  <c r="BR183" i="1"/>
  <c r="AN174" i="1"/>
  <c r="AO174" i="1"/>
  <c r="BR250" i="1"/>
  <c r="BQ250" i="1"/>
  <c r="AJ221" i="1"/>
  <c r="AI221" i="1"/>
  <c r="AO183" i="1"/>
  <c r="AN183" i="1"/>
  <c r="AJ174" i="1"/>
  <c r="AI174" i="1"/>
  <c r="CI189" i="1"/>
  <c r="CJ189" i="1" s="1"/>
  <c r="CH189" i="1"/>
  <c r="CG189" i="1"/>
  <c r="BR185" i="1"/>
  <c r="BQ185" i="1"/>
  <c r="T183" i="1"/>
  <c r="S183" i="1"/>
  <c r="AC176" i="1"/>
  <c r="AB176" i="1"/>
  <c r="CI202" i="1"/>
  <c r="CJ202" i="1" s="1"/>
  <c r="AI189" i="1"/>
  <c r="AJ189" i="1"/>
  <c r="T180" i="1"/>
  <c r="S180" i="1"/>
  <c r="BG165" i="1"/>
  <c r="BH165" i="1"/>
  <c r="BX164" i="1"/>
  <c r="BY164" i="1"/>
  <c r="BY161" i="1"/>
  <c r="BX161" i="1"/>
  <c r="BH158" i="1"/>
  <c r="BG158" i="1"/>
  <c r="J218" i="1"/>
  <c r="K218" i="1"/>
  <c r="AC202" i="1"/>
  <c r="AB202" i="1"/>
  <c r="BG161" i="1"/>
  <c r="BH161" i="1"/>
  <c r="BX160" i="1"/>
  <c r="BY160" i="1"/>
  <c r="BR156" i="1"/>
  <c r="BQ156" i="1"/>
  <c r="AO135" i="1"/>
  <c r="AN135" i="1"/>
  <c r="CA96" i="1"/>
  <c r="CB96" i="1"/>
  <c r="BG189" i="1"/>
  <c r="BH189" i="1"/>
  <c r="BH180" i="1"/>
  <c r="BG180" i="1"/>
  <c r="AJ168" i="1"/>
  <c r="AI168" i="1"/>
  <c r="CI164" i="1"/>
  <c r="CJ164" i="1" s="1"/>
  <c r="T135" i="1"/>
  <c r="S135" i="1"/>
  <c r="AC116" i="1"/>
  <c r="AB116" i="1"/>
  <c r="AJ103" i="1"/>
  <c r="AI103" i="1"/>
  <c r="AC96" i="1"/>
  <c r="AB96" i="1"/>
  <c r="CI161" i="1"/>
  <c r="CJ161" i="1" s="1"/>
  <c r="BH146" i="1"/>
  <c r="BG146" i="1"/>
  <c r="T146" i="1"/>
  <c r="S146" i="1"/>
  <c r="AM143" i="1"/>
  <c r="T116" i="1"/>
  <c r="S116" i="1"/>
  <c r="R96" i="1"/>
  <c r="AJ93" i="1"/>
  <c r="AI93" i="1"/>
  <c r="AI96" i="1"/>
  <c r="AJ96" i="1"/>
  <c r="BR89" i="1"/>
  <c r="BQ89" i="1"/>
  <c r="BY66" i="1"/>
  <c r="BX66" i="1"/>
  <c r="T61" i="1"/>
  <c r="S61" i="1"/>
  <c r="CG143" i="1"/>
  <c r="AJ135" i="1"/>
  <c r="AI135" i="1"/>
  <c r="AJ129" i="1"/>
  <c r="AI129" i="1"/>
  <c r="BR103" i="1"/>
  <c r="BQ103" i="1"/>
  <c r="CA100" i="1"/>
  <c r="K96" i="1"/>
  <c r="J96" i="1"/>
  <c r="BH85" i="1"/>
  <c r="BG85" i="1"/>
  <c r="BQ84" i="1"/>
  <c r="BR84" i="1"/>
  <c r="J61" i="1"/>
  <c r="K61" i="1"/>
  <c r="CI162" i="1"/>
  <c r="CJ162" i="1" s="1"/>
  <c r="CH96" i="1"/>
  <c r="CG96" i="1"/>
  <c r="CI92" i="1"/>
  <c r="CJ92" i="1" s="1"/>
  <c r="CH89" i="1"/>
  <c r="CG89" i="1"/>
  <c r="BG84" i="1"/>
  <c r="BH84" i="1"/>
  <c r="J89" i="1"/>
  <c r="K89" i="1"/>
  <c r="BH81" i="1"/>
  <c r="BG81" i="1"/>
  <c r="CE72" i="1"/>
  <c r="CD72" i="1"/>
  <c r="CH63" i="1"/>
  <c r="CG63" i="1"/>
  <c r="CI63" i="1"/>
  <c r="CJ63" i="1" s="1"/>
  <c r="BR61" i="1"/>
  <c r="BQ61" i="1"/>
  <c r="BH27" i="1"/>
  <c r="BG27" i="1"/>
  <c r="R13" i="1"/>
  <c r="R5" i="1" s="1"/>
  <c r="L5" i="1"/>
  <c r="BR135" i="1"/>
  <c r="BQ135" i="1"/>
  <c r="CE113" i="1"/>
  <c r="CD113" i="1"/>
  <c r="AB103" i="1"/>
  <c r="AC103" i="1"/>
  <c r="AB100" i="1"/>
  <c r="AC86" i="1"/>
  <c r="AB86" i="1"/>
  <c r="BY84" i="1"/>
  <c r="BX84" i="1"/>
  <c r="CI72" i="1"/>
  <c r="CJ72" i="1" s="1"/>
  <c r="CH72" i="1"/>
  <c r="CG72" i="1"/>
  <c r="AO61" i="1"/>
  <c r="AN61" i="1"/>
  <c r="AO49" i="1"/>
  <c r="AN49" i="1"/>
  <c r="BY37" i="1"/>
  <c r="BX37" i="1"/>
  <c r="AJ30" i="1"/>
  <c r="AI30" i="1"/>
  <c r="AC21" i="1"/>
  <c r="AB21" i="1"/>
  <c r="CA72" i="1"/>
  <c r="AB37" i="1"/>
  <c r="BQ100" i="1"/>
  <c r="CI85" i="1"/>
  <c r="CJ85" i="1" s="1"/>
  <c r="CI81" i="1"/>
  <c r="CJ81" i="1" s="1"/>
  <c r="K72" i="1"/>
  <c r="J72" i="1"/>
  <c r="T63" i="1"/>
  <c r="S63" i="1"/>
  <c r="CA37" i="1"/>
  <c r="T9" i="1"/>
  <c r="S9" i="1"/>
  <c r="AO37" i="1"/>
  <c r="AN37" i="1"/>
  <c r="AC11" i="1"/>
  <c r="AB11" i="1"/>
  <c r="CI8" i="1"/>
  <c r="CJ8" i="1" s="1"/>
  <c r="BX8" i="1"/>
  <c r="BY8" i="1"/>
  <c r="AB8" i="1"/>
  <c r="AC8" i="1"/>
  <c r="AB81" i="1"/>
  <c r="AC81" i="1"/>
  <c r="BY58" i="1"/>
  <c r="BX58" i="1"/>
  <c r="BQ46" i="1"/>
  <c r="BR46" i="1"/>
  <c r="AB27" i="1"/>
  <c r="AC27" i="1"/>
  <c r="CI16" i="1"/>
  <c r="CJ16" i="1" s="1"/>
  <c r="AI11" i="1"/>
  <c r="AJ11" i="1"/>
  <c r="BH10" i="1"/>
  <c r="BG10" i="1"/>
  <c r="AC9" i="1"/>
  <c r="AB9" i="1"/>
  <c r="BT5" i="1"/>
  <c r="BW5" i="1" s="1"/>
  <c r="AI425" i="1"/>
  <c r="AJ425" i="1"/>
  <c r="BY417" i="1"/>
  <c r="BX417" i="1"/>
  <c r="AO420" i="1"/>
  <c r="AN420" i="1"/>
  <c r="BW414" i="1"/>
  <c r="BG403" i="1"/>
  <c r="BH403" i="1"/>
  <c r="AO390" i="1"/>
  <c r="AN390" i="1"/>
  <c r="AC401" i="1"/>
  <c r="AB401" i="1"/>
  <c r="BH398" i="1"/>
  <c r="BG398" i="1"/>
  <c r="BH380" i="1"/>
  <c r="BG380" i="1"/>
  <c r="BG384" i="1"/>
  <c r="BH384" i="1"/>
  <c r="T387" i="1"/>
  <c r="S387" i="1"/>
  <c r="BH373" i="1"/>
  <c r="BG373" i="1"/>
  <c r="K367" i="1"/>
  <c r="J367" i="1"/>
  <c r="AO373" i="1"/>
  <c r="AN373" i="1"/>
  <c r="BY344" i="1"/>
  <c r="BX344" i="1"/>
  <c r="BX330" i="1"/>
  <c r="BY330" i="1"/>
  <c r="T349" i="1"/>
  <c r="S349" i="1"/>
  <c r="AC344" i="1"/>
  <c r="AB344" i="1"/>
  <c r="AJ330" i="1"/>
  <c r="AI330" i="1"/>
  <c r="S361" i="1"/>
  <c r="T361" i="1"/>
  <c r="BQ346" i="1"/>
  <c r="BR346" i="1"/>
  <c r="AC323" i="1"/>
  <c r="AB323" i="1"/>
  <c r="J320" i="1"/>
  <c r="K320" i="1"/>
  <c r="AC315" i="1"/>
  <c r="AB315" i="1"/>
  <c r="BY306" i="1"/>
  <c r="BX306" i="1"/>
  <c r="AC306" i="1"/>
  <c r="AB306" i="1"/>
  <c r="S331" i="1"/>
  <c r="T331" i="1"/>
  <c r="AJ324" i="1"/>
  <c r="AI324" i="1"/>
  <c r="AJ316" i="1"/>
  <c r="AI316" i="1"/>
  <c r="K306" i="1"/>
  <c r="J306" i="1"/>
  <c r="BH326" i="1"/>
  <c r="BG326" i="1"/>
  <c r="K298" i="1"/>
  <c r="J298" i="1"/>
  <c r="BY296" i="1"/>
  <c r="BX296" i="1"/>
  <c r="CG327" i="1"/>
  <c r="BY286" i="1"/>
  <c r="BX286" i="1"/>
  <c r="AI253" i="1"/>
  <c r="AJ253" i="1"/>
  <c r="BR293" i="1"/>
  <c r="T269" i="1"/>
  <c r="S269" i="1"/>
  <c r="BH255" i="1"/>
  <c r="BG255" i="1"/>
  <c r="BH242" i="1"/>
  <c r="BG242" i="1"/>
  <c r="AC293" i="1"/>
  <c r="AB293" i="1"/>
  <c r="BH273" i="1"/>
  <c r="BG273" i="1"/>
  <c r="BX265" i="1"/>
  <c r="BY265" i="1"/>
  <c r="BH265" i="1"/>
  <c r="BG265" i="1"/>
  <c r="BG258" i="1"/>
  <c r="BH258" i="1"/>
  <c r="T259" i="1"/>
  <c r="S259" i="1"/>
  <c r="CE265" i="1"/>
  <c r="CD265" i="1"/>
  <c r="BY253" i="1"/>
  <c r="BX253" i="1"/>
  <c r="BR268" i="1"/>
  <c r="BQ268" i="1"/>
  <c r="AO221" i="1"/>
  <c r="AN221" i="1"/>
  <c r="AI205" i="1"/>
  <c r="AJ205" i="1"/>
  <c r="AJ183" i="1"/>
  <c r="AI183" i="1"/>
  <c r="BY176" i="1"/>
  <c r="BX176" i="1"/>
  <c r="CI176" i="1"/>
  <c r="CJ176" i="1" s="1"/>
  <c r="BH218" i="1"/>
  <c r="BG218" i="1"/>
  <c r="AO189" i="1"/>
  <c r="AN189" i="1"/>
  <c r="AJ180" i="1"/>
  <c r="AI180" i="1"/>
  <c r="CE171" i="1"/>
  <c r="CD171" i="1"/>
  <c r="BH202" i="1"/>
  <c r="BG202" i="1"/>
  <c r="CD135" i="1"/>
  <c r="CE135" i="1"/>
  <c r="BX103" i="1"/>
  <c r="BY103" i="1"/>
  <c r="AI92" i="1"/>
  <c r="AJ92" i="1"/>
  <c r="AJ218" i="1"/>
  <c r="AI218" i="1"/>
  <c r="BR189" i="1"/>
  <c r="BQ189" i="1"/>
  <c r="AC169" i="1"/>
  <c r="AB169" i="1"/>
  <c r="BY171" i="1"/>
  <c r="BX171" i="1"/>
  <c r="BH143" i="1"/>
  <c r="BG143" i="1"/>
  <c r="CH135" i="1"/>
  <c r="CG135" i="1"/>
  <c r="CI135" i="1"/>
  <c r="CJ135" i="1" s="1"/>
  <c r="BR143" i="1"/>
  <c r="BQ143" i="1"/>
  <c r="AJ116" i="1"/>
  <c r="AI116" i="1"/>
  <c r="BG96" i="1"/>
  <c r="BH96" i="1"/>
  <c r="T85" i="1"/>
  <c r="S85" i="1"/>
  <c r="AJ61" i="1"/>
  <c r="AI61" i="1"/>
  <c r="K113" i="1"/>
  <c r="J113" i="1"/>
  <c r="AO94" i="1"/>
  <c r="AN94" i="1"/>
  <c r="AC88" i="1"/>
  <c r="AB88" i="1"/>
  <c r="AB75" i="1"/>
  <c r="AC75" i="1"/>
  <c r="AI66" i="1"/>
  <c r="AJ66" i="1"/>
  <c r="S100" i="1"/>
  <c r="T100" i="1"/>
  <c r="K84" i="1"/>
  <c r="J84" i="1"/>
  <c r="K66" i="1"/>
  <c r="J66" i="1"/>
  <c r="BY46" i="1"/>
  <c r="BX46" i="1"/>
  <c r="AC30" i="1"/>
  <c r="AB30" i="1"/>
  <c r="CH13" i="1"/>
  <c r="CG13" i="1"/>
  <c r="CF5" i="1"/>
  <c r="AC129" i="1"/>
  <c r="AB129" i="1"/>
  <c r="BH95" i="1"/>
  <c r="BG95" i="1"/>
  <c r="BY61" i="1"/>
  <c r="BX61" i="1"/>
  <c r="BY49" i="1"/>
  <c r="BX49" i="1"/>
  <c r="AO431" i="1"/>
  <c r="AN431" i="1"/>
  <c r="CI425" i="1"/>
  <c r="CJ425" i="1" s="1"/>
  <c r="BH425" i="1"/>
  <c r="BG425" i="1"/>
  <c r="AN424" i="1"/>
  <c r="AO424" i="1"/>
  <c r="AO417" i="1"/>
  <c r="AN417" i="1"/>
  <c r="AI417" i="1"/>
  <c r="AJ417" i="1"/>
  <c r="K417" i="1"/>
  <c r="J417" i="1"/>
  <c r="CI420" i="1"/>
  <c r="CJ420" i="1" s="1"/>
  <c r="CI411" i="1"/>
  <c r="CJ411" i="1" s="1"/>
  <c r="BP414" i="1"/>
  <c r="T411" i="1"/>
  <c r="S411" i="1"/>
  <c r="T401" i="1"/>
  <c r="S401" i="1"/>
  <c r="BH402" i="1"/>
  <c r="BG402" i="1"/>
  <c r="J401" i="1"/>
  <c r="K401" i="1"/>
  <c r="BQ401" i="1"/>
  <c r="BR401" i="1"/>
  <c r="CI386" i="1"/>
  <c r="CJ386" i="1" s="1"/>
  <c r="BG401" i="1"/>
  <c r="BH401" i="1"/>
  <c r="T390" i="1"/>
  <c r="S390" i="1"/>
  <c r="CI384" i="1"/>
  <c r="CJ384" i="1" s="1"/>
  <c r="AJ380" i="1"/>
  <c r="AI380" i="1"/>
  <c r="BY398" i="1"/>
  <c r="BX398" i="1"/>
  <c r="AB387" i="1"/>
  <c r="AC387" i="1"/>
  <c r="BH385" i="1"/>
  <c r="BG385" i="1"/>
  <c r="BR380" i="1"/>
  <c r="BQ380" i="1"/>
  <c r="BR376" i="1"/>
  <c r="BQ376" i="1"/>
  <c r="AC376" i="1"/>
  <c r="AB376" i="1"/>
  <c r="T377" i="1"/>
  <c r="S377" i="1"/>
  <c r="CD361" i="1"/>
  <c r="CI385" i="1"/>
  <c r="CJ385" i="1" s="1"/>
  <c r="AJ366" i="1"/>
  <c r="AI366" i="1"/>
  <c r="CI364" i="1"/>
  <c r="CJ364" i="1" s="1"/>
  <c r="BH349" i="1"/>
  <c r="BG349" i="1"/>
  <c r="CI366" i="1"/>
  <c r="CJ366" i="1" s="1"/>
  <c r="BX364" i="1"/>
  <c r="BY364" i="1"/>
  <c r="BQ373" i="1"/>
  <c r="BR373" i="1"/>
  <c r="AI361" i="1"/>
  <c r="AJ361" i="1"/>
  <c r="AJ349" i="1"/>
  <c r="AI349" i="1"/>
  <c r="CI345" i="1"/>
  <c r="CJ345" i="1" s="1"/>
  <c r="J349" i="1"/>
  <c r="K349" i="1"/>
  <c r="AC350" i="1"/>
  <c r="AB350" i="1"/>
  <c r="BR349" i="1"/>
  <c r="BQ349" i="1"/>
  <c r="CA346" i="1"/>
  <c r="CB346" i="1"/>
  <c r="T330" i="1"/>
  <c r="S330" i="1"/>
  <c r="BG307" i="1"/>
  <c r="BH307" i="1"/>
  <c r="AO306" i="1"/>
  <c r="AN306" i="1"/>
  <c r="CI332" i="1"/>
  <c r="CJ332" i="1" s="1"/>
  <c r="CG346" i="1"/>
  <c r="CI346" i="1"/>
  <c r="CJ346" i="1" s="1"/>
  <c r="CH346" i="1"/>
  <c r="CI321" i="1"/>
  <c r="CJ321" i="1" s="1"/>
  <c r="BY331" i="1"/>
  <c r="BX331" i="1"/>
  <c r="BQ325" i="1"/>
  <c r="BR325" i="1"/>
  <c r="AJ322" i="1"/>
  <c r="AI322" i="1"/>
  <c r="BQ321" i="1"/>
  <c r="BR321" i="1"/>
  <c r="AJ318" i="1"/>
  <c r="AI318" i="1"/>
  <c r="BQ317" i="1"/>
  <c r="BR317" i="1"/>
  <c r="AJ314" i="1"/>
  <c r="AI314" i="1"/>
  <c r="AO327" i="1"/>
  <c r="AN327" i="1"/>
  <c r="AA327" i="1"/>
  <c r="T326" i="1"/>
  <c r="S326" i="1"/>
  <c r="T297" i="1"/>
  <c r="S297" i="1"/>
  <c r="AC296" i="1"/>
  <c r="AB296" i="1"/>
  <c r="T289" i="1"/>
  <c r="S289" i="1"/>
  <c r="CI324" i="1"/>
  <c r="CJ324" i="1" s="1"/>
  <c r="CI297" i="1"/>
  <c r="CJ297" i="1" s="1"/>
  <c r="CH303" i="1"/>
  <c r="CG303" i="1"/>
  <c r="BG296" i="1"/>
  <c r="BH296" i="1"/>
  <c r="S296" i="1"/>
  <c r="T296" i="1"/>
  <c r="BX263" i="1"/>
  <c r="BY263" i="1"/>
  <c r="CI327" i="1"/>
  <c r="CJ327" i="1" s="1"/>
  <c r="AB303" i="1"/>
  <c r="AC303" i="1"/>
  <c r="BR289" i="1"/>
  <c r="BQ289" i="1"/>
  <c r="CI262" i="1"/>
  <c r="CJ262" i="1" s="1"/>
  <c r="BQ296" i="1"/>
  <c r="BR296" i="1"/>
  <c r="BY289" i="1"/>
  <c r="BX289" i="1"/>
  <c r="CI289" i="1"/>
  <c r="CJ289" i="1" s="1"/>
  <c r="BH293" i="1"/>
  <c r="BY272" i="1"/>
  <c r="BX272" i="1"/>
  <c r="BY258" i="1"/>
  <c r="BX258" i="1"/>
  <c r="K254" i="1"/>
  <c r="J254" i="1"/>
  <c r="AJ259" i="1"/>
  <c r="AI259" i="1"/>
  <c r="BG272" i="1"/>
  <c r="BH272" i="1"/>
  <c r="BX271" i="1"/>
  <c r="BY271" i="1"/>
  <c r="CI268" i="1"/>
  <c r="CJ268" i="1" s="1"/>
  <c r="S268" i="1"/>
  <c r="T268" i="1"/>
  <c r="AI264" i="1"/>
  <c r="AJ264" i="1"/>
  <c r="K265" i="1"/>
  <c r="J265" i="1"/>
  <c r="P5" i="1"/>
  <c r="J293" i="1"/>
  <c r="K293" i="1"/>
  <c r="AB265" i="1"/>
  <c r="AC265" i="1"/>
  <c r="CH259" i="1"/>
  <c r="CG259" i="1"/>
  <c r="BR242" i="1"/>
  <c r="BQ242" i="1"/>
  <c r="AO239" i="1"/>
  <c r="AN239" i="1"/>
  <c r="BH232" i="1"/>
  <c r="BG232" i="1"/>
  <c r="BY221" i="1"/>
  <c r="BX221" i="1"/>
  <c r="AJ293" i="1"/>
  <c r="AI293" i="1"/>
  <c r="CI272" i="1"/>
  <c r="CJ272" i="1" s="1"/>
  <c r="BQ262" i="1"/>
  <c r="BR262" i="1"/>
  <c r="J259" i="1"/>
  <c r="K259" i="1"/>
  <c r="BY242" i="1"/>
  <c r="BX242" i="1"/>
  <c r="CI242" i="1"/>
  <c r="CJ242" i="1" s="1"/>
  <c r="CI269" i="1"/>
  <c r="CJ269" i="1" s="1"/>
  <c r="BG223" i="1"/>
  <c r="BH223" i="1"/>
  <c r="BX222" i="1"/>
  <c r="BY222" i="1"/>
  <c r="AC221" i="1"/>
  <c r="AB221" i="1"/>
  <c r="CI205" i="1"/>
  <c r="CJ205" i="1" s="1"/>
  <c r="AJ222" i="1"/>
  <c r="AI222" i="1"/>
  <c r="BX218" i="1"/>
  <c r="BY218" i="1"/>
  <c r="AN192" i="1"/>
  <c r="AO192" i="1"/>
  <c r="BR180" i="1"/>
  <c r="BQ180" i="1"/>
  <c r="CI174" i="1"/>
  <c r="CJ174" i="1" s="1"/>
  <c r="AB174" i="1"/>
  <c r="AC174" i="1"/>
  <c r="BH250" i="1"/>
  <c r="BG250" i="1"/>
  <c r="CG229" i="1"/>
  <c r="CH229" i="1"/>
  <c r="AJ229" i="1"/>
  <c r="AI229" i="1"/>
  <c r="H5" i="1"/>
  <c r="CE218" i="1"/>
  <c r="CD218" i="1"/>
  <c r="BH192" i="1"/>
  <c r="BG192" i="1"/>
  <c r="CI183" i="1"/>
  <c r="CJ183" i="1" s="1"/>
  <c r="AC183" i="1"/>
  <c r="AB183" i="1"/>
  <c r="T174" i="1"/>
  <c r="S174" i="1"/>
  <c r="CI273" i="1"/>
  <c r="CJ273" i="1" s="1"/>
  <c r="BH221" i="1"/>
  <c r="BG221" i="1"/>
  <c r="BR205" i="1"/>
  <c r="BQ205" i="1"/>
  <c r="BY194" i="1"/>
  <c r="BX194" i="1"/>
  <c r="CI194" i="1"/>
  <c r="CJ194" i="1" s="1"/>
  <c r="S189" i="1"/>
  <c r="T189" i="1"/>
  <c r="K169" i="1"/>
  <c r="J169" i="1"/>
  <c r="BH166" i="1"/>
  <c r="BG166" i="1"/>
  <c r="AI165" i="1"/>
  <c r="AJ165" i="1"/>
  <c r="BH164" i="1"/>
  <c r="BG164" i="1"/>
  <c r="K159" i="1"/>
  <c r="J159" i="1"/>
  <c r="T158" i="1"/>
  <c r="S158" i="1"/>
  <c r="K146" i="1"/>
  <c r="J146" i="1"/>
  <c r="K116" i="1"/>
  <c r="J116" i="1"/>
  <c r="BY202" i="1"/>
  <c r="BX202" i="1"/>
  <c r="CI171" i="1"/>
  <c r="CJ171" i="1" s="1"/>
  <c r="CH171" i="1"/>
  <c r="CG171" i="1"/>
  <c r="CI169" i="1"/>
  <c r="CJ169" i="1" s="1"/>
  <c r="K165" i="1"/>
  <c r="J165" i="1"/>
  <c r="AI161" i="1"/>
  <c r="AJ161" i="1"/>
  <c r="BR160" i="1"/>
  <c r="BQ160" i="1"/>
  <c r="T156" i="1"/>
  <c r="S156" i="1"/>
  <c r="BQ146" i="1"/>
  <c r="BR146" i="1"/>
  <c r="AC135" i="1"/>
  <c r="AB135" i="1"/>
  <c r="BG132" i="1"/>
  <c r="BH132" i="1"/>
  <c r="AC189" i="1"/>
  <c r="AB189" i="1"/>
  <c r="AC180" i="1"/>
  <c r="AB180" i="1"/>
  <c r="BY167" i="1"/>
  <c r="BX167" i="1"/>
  <c r="CI165" i="1"/>
  <c r="CJ165" i="1" s="1"/>
  <c r="BH160" i="1"/>
  <c r="BG160" i="1"/>
  <c r="AC157" i="1"/>
  <c r="AB157" i="1"/>
  <c r="AJ143" i="1"/>
  <c r="AI143" i="1"/>
  <c r="K132" i="1"/>
  <c r="J132" i="1"/>
  <c r="CB113" i="1"/>
  <c r="CA113" i="1"/>
  <c r="CE100" i="1"/>
  <c r="CD100" i="1"/>
  <c r="CI94" i="1"/>
  <c r="CJ94" i="1" s="1"/>
  <c r="AO84" i="1"/>
  <c r="AN84" i="1"/>
  <c r="CI218" i="1"/>
  <c r="CJ218" i="1" s="1"/>
  <c r="CI158" i="1"/>
  <c r="CJ158" i="1" s="1"/>
  <c r="AA143" i="1"/>
  <c r="BR132" i="1"/>
  <c r="BQ132" i="1"/>
  <c r="BY135" i="1"/>
  <c r="BX135" i="1"/>
  <c r="AN113" i="1"/>
  <c r="AO113" i="1"/>
  <c r="T103" i="1"/>
  <c r="S103" i="1"/>
  <c r="AC99" i="1"/>
  <c r="AB99" i="1"/>
  <c r="S84" i="1"/>
  <c r="T84" i="1"/>
  <c r="AC66" i="1"/>
  <c r="AB66" i="1"/>
  <c r="CI166" i="1"/>
  <c r="CJ166" i="1" s="1"/>
  <c r="T129" i="1"/>
  <c r="S129" i="1"/>
  <c r="BH113" i="1"/>
  <c r="BG113" i="1"/>
  <c r="BG100" i="1"/>
  <c r="BH100" i="1"/>
  <c r="CI95" i="1"/>
  <c r="CJ95" i="1" s="1"/>
  <c r="BY88" i="1"/>
  <c r="BX88" i="1"/>
  <c r="AJ87" i="1"/>
  <c r="AI87" i="1"/>
  <c r="BL5" i="1"/>
  <c r="M5" i="1"/>
  <c r="BG58" i="1"/>
  <c r="BH58" i="1"/>
  <c r="J49" i="1"/>
  <c r="K49" i="1"/>
  <c r="S40" i="1"/>
  <c r="T40" i="1"/>
  <c r="BQ30" i="1"/>
  <c r="BR30" i="1"/>
  <c r="AN100" i="1"/>
  <c r="BW89" i="1"/>
  <c r="BF89" i="1"/>
  <c r="AJ75" i="1"/>
  <c r="AI75" i="1"/>
  <c r="D5" i="1"/>
  <c r="AJ27" i="1"/>
  <c r="AI27" i="1"/>
  <c r="BH135" i="1"/>
  <c r="BG135" i="1"/>
  <c r="BR129" i="1"/>
  <c r="BQ129" i="1"/>
  <c r="CG100" i="1"/>
  <c r="BY99" i="1"/>
  <c r="BX99" i="1"/>
  <c r="AI84" i="1"/>
  <c r="AJ84" i="1"/>
  <c r="S72" i="1"/>
  <c r="T72" i="1"/>
  <c r="AC61" i="1"/>
  <c r="AB61" i="1"/>
  <c r="AC49" i="1"/>
  <c r="AB49" i="1"/>
  <c r="T30" i="1"/>
  <c r="S30" i="1"/>
  <c r="K63" i="1"/>
  <c r="CD37" i="1"/>
  <c r="BQ18" i="1"/>
  <c r="BR18" i="1"/>
  <c r="AO9" i="1"/>
  <c r="AN9" i="1"/>
  <c r="U5" i="1"/>
  <c r="AO72" i="1"/>
  <c r="AN72" i="1"/>
  <c r="AC58" i="1"/>
  <c r="AB58" i="1"/>
  <c r="AJ37" i="1"/>
  <c r="AI37" i="1"/>
  <c r="CC5" i="1"/>
  <c r="BW13" i="1"/>
  <c r="BI5" i="1"/>
  <c r="BR72" i="1"/>
  <c r="BQ72" i="1"/>
  <c r="BR63" i="1"/>
  <c r="BQ63" i="1"/>
  <c r="K58" i="1"/>
  <c r="J58" i="1"/>
  <c r="CI37" i="1"/>
  <c r="CJ37" i="1" s="1"/>
  <c r="BR27" i="1"/>
  <c r="BQ27" i="1"/>
  <c r="AO18" i="1"/>
  <c r="AN18" i="1"/>
  <c r="V5" i="1"/>
  <c r="BY5" i="1" l="1"/>
  <c r="BX5" i="1"/>
  <c r="S5" i="1"/>
  <c r="T5" i="1"/>
  <c r="AO5" i="1"/>
  <c r="AN5" i="1"/>
  <c r="BY13" i="1"/>
  <c r="BX13" i="1"/>
  <c r="AA5" i="1"/>
  <c r="AB143" i="1"/>
  <c r="AC143" i="1"/>
  <c r="AC327" i="1"/>
  <c r="AB327" i="1"/>
  <c r="AC346" i="1"/>
  <c r="AB346" i="1"/>
  <c r="J13" i="1"/>
  <c r="K13" i="1"/>
  <c r="T27" i="1"/>
  <c r="S27" i="1"/>
  <c r="BQ361" i="1"/>
  <c r="BR361" i="1"/>
  <c r="CE5" i="1"/>
  <c r="CD5" i="1"/>
  <c r="BH89" i="1"/>
  <c r="BG89" i="1"/>
  <c r="BR414" i="1"/>
  <c r="BQ414" i="1"/>
  <c r="CG5" i="1"/>
  <c r="CH5" i="1"/>
  <c r="BY414" i="1"/>
  <c r="BX414" i="1"/>
  <c r="BH259" i="1"/>
  <c r="BG259" i="1"/>
  <c r="BR327" i="1"/>
  <c r="BQ327" i="1"/>
  <c r="BH387" i="1"/>
  <c r="BG387" i="1"/>
  <c r="BF5" i="1"/>
  <c r="AC171" i="1"/>
  <c r="AB171" i="1"/>
  <c r="CI414" i="1"/>
  <c r="CJ414" i="1" s="1"/>
  <c r="BY89" i="1"/>
  <c r="BX89" i="1"/>
  <c r="CI13" i="1"/>
  <c r="CJ13" i="1" s="1"/>
  <c r="T13" i="1"/>
  <c r="S13" i="1"/>
  <c r="CI89" i="1"/>
  <c r="CJ89" i="1" s="1"/>
  <c r="AN143" i="1"/>
  <c r="AO143" i="1"/>
  <c r="AC286" i="1"/>
  <c r="AB286" i="1"/>
  <c r="AJ265" i="1"/>
  <c r="AI265" i="1"/>
  <c r="T373" i="1"/>
  <c r="S373" i="1"/>
  <c r="AJ13" i="1"/>
  <c r="AI13" i="1"/>
  <c r="K5" i="1"/>
  <c r="J5" i="1"/>
  <c r="BH18" i="1"/>
  <c r="BG18" i="1"/>
  <c r="CI143" i="1"/>
  <c r="CJ143" i="1" s="1"/>
  <c r="S346" i="1"/>
  <c r="T346" i="1"/>
  <c r="CI387" i="1"/>
  <c r="CJ387" i="1" s="1"/>
  <c r="AI5" i="1"/>
  <c r="AJ5" i="1"/>
  <c r="CI27" i="1"/>
  <c r="CJ27" i="1" s="1"/>
  <c r="CI18" i="1"/>
  <c r="CJ18" i="1" s="1"/>
  <c r="BP5" i="1"/>
  <c r="CI5" i="1" s="1"/>
  <c r="CJ5" i="1" s="1"/>
  <c r="S96" i="1"/>
  <c r="T96" i="1"/>
  <c r="BH37" i="1"/>
  <c r="BG37" i="1"/>
  <c r="BR13" i="1"/>
  <c r="BQ13" i="1"/>
  <c r="CA5" i="1"/>
  <c r="CB5" i="1"/>
  <c r="K100" i="1"/>
  <c r="J100" i="1"/>
  <c r="BR265" i="1"/>
  <c r="BQ265" i="1"/>
  <c r="AO414" i="1"/>
  <c r="AN414" i="1"/>
  <c r="AJ18" i="1"/>
  <c r="AI18" i="1"/>
  <c r="CI361" i="1"/>
  <c r="CJ361" i="1" s="1"/>
  <c r="CI373" i="1"/>
  <c r="CJ373" i="1" s="1"/>
  <c r="BQ5" i="1" l="1"/>
  <c r="BR5" i="1"/>
  <c r="BG5" i="1"/>
  <c r="BH5" i="1"/>
  <c r="AC5" i="1"/>
  <c r="AB5" i="1"/>
</calcChain>
</file>

<file path=xl/sharedStrings.xml><?xml version="1.0" encoding="utf-8"?>
<sst xmlns="http://schemas.openxmlformats.org/spreadsheetml/2006/main" count="834" uniqueCount="704">
  <si>
    <t>Hide</t>
  </si>
  <si>
    <t>HIDE</t>
  </si>
  <si>
    <t>hide</t>
  </si>
  <si>
    <t>Basic</t>
  </si>
  <si>
    <t>Federal</t>
  </si>
  <si>
    <t>Special</t>
  </si>
  <si>
    <t xml:space="preserve">Vocational </t>
  </si>
  <si>
    <t>Skill</t>
  </si>
  <si>
    <t>Compensatory</t>
  </si>
  <si>
    <t>Other</t>
  </si>
  <si>
    <t>Community</t>
  </si>
  <si>
    <t>Districtwide</t>
  </si>
  <si>
    <t>School Food</t>
  </si>
  <si>
    <t>Pupil</t>
  </si>
  <si>
    <t>FTE</t>
  </si>
  <si>
    <t>Total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</si>
  <si>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</si>
  <si>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</si>
  <si>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</si>
  <si>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</si>
  <si>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</si>
  <si>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</si>
  <si>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</si>
  <si>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</si>
  <si>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County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</si>
  <si>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</si>
  <si>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</si>
  <si>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</si>
  <si>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</si>
  <si>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</si>
  <si>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</si>
  <si>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</si>
  <si>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</si>
  <si>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</si>
  <si>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11, 12, 13, 14, 18, 19</t>
  </si>
  <si>
    <t>Programs 21, 22, 24, 26, 29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</si>
  <si>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</si>
  <si>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</si>
  <si>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</si>
  <si>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</si>
  <si>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</si>
  <si>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</si>
  <si>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</si>
  <si>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</si>
  <si>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</si>
  <si>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Adams Co.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</si>
  <si>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</si>
  <si>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</si>
  <si>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</si>
  <si>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</si>
  <si>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</si>
  <si>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</si>
  <si>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</si>
  <si>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</si>
  <si>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</si>
  <si>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</si>
  <si>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County Total</t>
  </si>
  <si>
    <t>Asotin Co.</t>
  </si>
  <si>
    <t>02250</t>
  </si>
  <si>
    <t>Clarkston</t>
  </si>
  <si>
    <t>02420</t>
  </si>
  <si>
    <t>Asotin</t>
  </si>
  <si>
    <t>Benton Co.</t>
  </si>
  <si>
    <t>03017</t>
  </si>
  <si>
    <t>Kennewick</t>
  </si>
  <si>
    <t>03050</t>
  </si>
  <si>
    <t>Paterson</t>
  </si>
  <si>
    <t>03052</t>
  </si>
  <si>
    <t>Kiona-Benton</t>
  </si>
  <si>
    <t>03053</t>
  </si>
  <si>
    <t>Finley</t>
  </si>
  <si>
    <t>03116</t>
  </si>
  <si>
    <t>Prosser</t>
  </si>
  <si>
    <t>03400</t>
  </si>
  <si>
    <t>Richland</t>
  </si>
  <si>
    <t>Chelan Co.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</si>
  <si>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</si>
  <si>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</si>
  <si>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</si>
  <si>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</si>
  <si>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</si>
  <si>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</si>
  <si>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</si>
  <si>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</si>
  <si>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</si>
  <si>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</si>
  <si>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</si>
  <si>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</si>
  <si>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</si>
  <si>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</si>
  <si>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Clallam Co.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</si>
  <si>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</si>
  <si>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</si>
  <si>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</si>
  <si>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</si>
  <si>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</si>
  <si>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</si>
  <si>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</si>
  <si>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</si>
  <si>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</si>
  <si>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</si>
  <si>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</si>
  <si>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Quillayute Tribal School.</t>
  </si>
  <si>
    <t>Clark Co.</t>
  </si>
  <si>
    <t>06037</t>
  </si>
  <si>
    <t>Vancouver</t>
  </si>
  <si>
    <t>06098</t>
  </si>
  <si>
    <t>Hockinson</t>
  </si>
  <si>
    <t>06101</t>
  </si>
  <si>
    <t>La Center</t>
  </si>
  <si>
    <t>06103</t>
  </si>
  <si>
    <t>Green Mountain</t>
  </si>
  <si>
    <t>06112</t>
  </si>
  <si>
    <t>Washougal</t>
  </si>
  <si>
    <t>06114</t>
  </si>
  <si>
    <t>Evergreen-Clark</t>
  </si>
  <si>
    <t>06117</t>
  </si>
  <si>
    <t>Camas</t>
  </si>
  <si>
    <t>06119</t>
  </si>
  <si>
    <t>Battle Ground</t>
  </si>
  <si>
    <t>06122</t>
  </si>
  <si>
    <t>Ridgefield</t>
  </si>
  <si>
    <t>Columbia Co.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</si>
  <si>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</si>
  <si>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</si>
  <si>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</si>
  <si>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</si>
  <si>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</si>
  <si>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</si>
  <si>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</si>
  <si>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</si>
  <si>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</si>
  <si>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</si>
  <si>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</si>
  <si>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</si>
  <si>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</si>
  <si>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</si>
  <si>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</si>
  <si>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</si>
  <si>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Douglas Co.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</si>
  <si>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</si>
  <si>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</si>
  <si>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</si>
  <si>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</si>
  <si>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</si>
  <si>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</si>
  <si>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</si>
  <si>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</si>
  <si>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</si>
  <si>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</si>
  <si>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</si>
  <si>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</si>
  <si>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Ferry Co.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</si>
  <si>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</si>
  <si>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</si>
  <si>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</si>
  <si>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</si>
  <si>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</si>
  <si>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</si>
  <si>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</si>
  <si>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</si>
  <si>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</si>
  <si>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</si>
  <si>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Franklin Co.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</si>
  <si>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</si>
  <si>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</si>
  <si>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</si>
  <si>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</si>
  <si>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</si>
  <si>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</si>
  <si>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</si>
  <si>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</si>
  <si>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Garfield Co.</t>
  </si>
  <si>
    <t>12110</t>
  </si>
  <si>
    <t>Pomeroy</t>
  </si>
  <si>
    <t>Grant Co.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</si>
  <si>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</si>
  <si>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</si>
  <si>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</si>
  <si>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</si>
  <si>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</si>
  <si>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</si>
  <si>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</si>
  <si>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</si>
  <si>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</si>
  <si>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</si>
  <si>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</si>
  <si>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</si>
  <si>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</si>
  <si>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</si>
  <si>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</si>
  <si>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</si>
  <si>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</si>
  <si>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</si>
  <si>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</si>
  <si>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</si>
  <si>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Grays Harbor Co.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</si>
  <si>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</si>
  <si>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</si>
  <si>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</si>
  <si>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</si>
  <si>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</si>
  <si>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</si>
  <si>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</si>
  <si>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</si>
  <si>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</si>
  <si>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</si>
  <si>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</si>
  <si>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</si>
  <si>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</si>
  <si>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</si>
  <si>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</si>
  <si>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</si>
  <si>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</si>
  <si>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</si>
  <si>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</si>
  <si>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</si>
  <si>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</si>
  <si>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</si>
  <si>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</si>
  <si>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</si>
  <si>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</si>
  <si>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</si>
  <si>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Island Co.</t>
  </si>
  <si>
    <t>15201</t>
  </si>
  <si>
    <t>Oak Harbor</t>
  </si>
  <si>
    <t>15204</t>
  </si>
  <si>
    <t>Coupeville</t>
  </si>
  <si>
    <t>15206</t>
  </si>
  <si>
    <t>South Whidbey</t>
  </si>
  <si>
    <t>Jefferson Co.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</si>
  <si>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</si>
  <si>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</si>
  <si>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</si>
  <si>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</si>
  <si>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</si>
  <si>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</si>
  <si>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</si>
  <si>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</si>
  <si>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</si>
  <si>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</si>
  <si>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King Co.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</si>
  <si>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</si>
  <si>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</si>
  <si>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</si>
  <si>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</si>
  <si>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</si>
  <si>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</si>
  <si>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</si>
  <si>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</si>
  <si>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</si>
  <si>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</si>
  <si>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</si>
  <si>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</si>
  <si>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</si>
  <si>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</si>
  <si>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</si>
  <si>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</si>
  <si>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</si>
  <si>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</si>
  <si>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</si>
  <si>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</si>
  <si>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</si>
  <si>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</si>
  <si>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</si>
  <si>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</si>
  <si>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</si>
  <si>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</si>
  <si>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</si>
  <si>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</si>
  <si>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</si>
  <si>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</si>
  <si>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</si>
  <si>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</si>
  <si>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</si>
  <si>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</si>
  <si>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</si>
  <si>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</si>
  <si>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</si>
  <si>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</si>
  <si>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</si>
  <si>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Public School: Sierra Charter</t>
  </si>
  <si>
    <t>17903</t>
  </si>
  <si>
    <t>Muckleshoot Tribal School.</t>
  </si>
  <si>
    <t>17905</t>
  </si>
  <si>
    <t>Summit Public School: Atlas</t>
  </si>
  <si>
    <t>17906</t>
  </si>
  <si>
    <t>Green Dot:Excel Charter</t>
  </si>
  <si>
    <t>17908</t>
  </si>
  <si>
    <t>Rainier Prep Charter</t>
  </si>
  <si>
    <t>17910</t>
  </si>
  <si>
    <t>Green Dot:Rainier Valley</t>
  </si>
  <si>
    <t>Kitsap Co.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</si>
  <si>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</si>
  <si>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</si>
  <si>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</si>
  <si>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</si>
  <si>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</si>
  <si>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</si>
  <si>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</si>
  <si>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</si>
  <si>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</si>
  <si>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</si>
  <si>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</si>
  <si>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 Tribal</t>
  </si>
  <si>
    <t>Kittitas Co.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</si>
  <si>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</si>
  <si>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</si>
  <si>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</si>
  <si>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</si>
  <si>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</si>
  <si>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</si>
  <si>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</si>
  <si>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</si>
  <si>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</si>
  <si>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</si>
  <si>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</si>
  <si>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</si>
  <si>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Klickitat Co.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</si>
  <si>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</si>
  <si>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</si>
  <si>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</si>
  <si>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</si>
  <si>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</si>
  <si>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</si>
  <si>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</si>
  <si>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</si>
  <si>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</si>
  <si>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</si>
  <si>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</si>
  <si>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</si>
  <si>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</si>
  <si>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</si>
  <si>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</si>
  <si>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</si>
  <si>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</si>
  <si>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</si>
  <si>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</si>
  <si>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</si>
  <si>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Lewis Co.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</si>
  <si>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</si>
  <si>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</si>
  <si>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</si>
  <si>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</si>
  <si>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</si>
  <si>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</si>
  <si>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</si>
  <si>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</si>
  <si>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</si>
  <si>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</si>
  <si>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</si>
  <si>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</si>
  <si>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</si>
  <si>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</si>
  <si>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</si>
  <si>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</si>
  <si>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</si>
  <si>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</si>
  <si>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</si>
  <si>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</si>
  <si>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</si>
  <si>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</si>
  <si>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</si>
  <si>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</si>
  <si>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</si>
  <si>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</si>
  <si>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Lincoln Co.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</si>
  <si>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</si>
  <si>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</si>
  <si>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</si>
  <si>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</si>
  <si>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</si>
  <si>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</si>
  <si>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</si>
  <si>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</si>
  <si>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</si>
  <si>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</si>
  <si>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</si>
  <si>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</si>
  <si>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</si>
  <si>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</si>
  <si>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</si>
  <si>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</si>
  <si>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Mason Co.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</si>
  <si>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</si>
  <si>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</si>
  <si>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</si>
  <si>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</si>
  <si>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</si>
  <si>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</si>
  <si>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</si>
  <si>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</si>
  <si>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</si>
  <si>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</si>
  <si>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</si>
  <si>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</si>
  <si>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</si>
  <si>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</si>
  <si>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Okanogan Co.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</si>
  <si>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</si>
  <si>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</si>
  <si>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</si>
  <si>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</si>
  <si>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</si>
  <si>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</si>
  <si>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</si>
  <si>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</si>
  <si>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</si>
  <si>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</si>
  <si>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</si>
  <si>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</si>
  <si>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</si>
  <si>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</si>
  <si>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</si>
  <si>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</si>
  <si>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Pacific Co.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</si>
  <si>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</si>
  <si>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</si>
  <si>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</si>
  <si>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</si>
  <si>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</si>
  <si>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</si>
  <si>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</si>
  <si>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</si>
  <si>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</si>
  <si>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</si>
  <si>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25200</t>
  </si>
  <si>
    <t>North River</t>
  </si>
  <si>
    <t>Pend Oreille Co.</t>
  </si>
  <si>
    <t>26056</t>
  </si>
  <si>
    <t>Newport</t>
  </si>
  <si>
    <t>26059</t>
  </si>
  <si>
    <t>Cusick</t>
  </si>
  <si>
    <t>26070</t>
  </si>
  <si>
    <t>Selkirk</t>
  </si>
  <si>
    <t>Pierce Co.</t>
  </si>
  <si>
    <t>27001</t>
  </si>
  <si>
    <t>Steilacoom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</si>
  <si>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</si>
  <si>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</si>
  <si>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</si>
  <si>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</si>
  <si>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</si>
  <si>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</si>
  <si>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</si>
  <si>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</si>
  <si>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</si>
  <si>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</si>
  <si>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</si>
  <si>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</si>
  <si>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</si>
  <si>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</si>
  <si>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</si>
  <si>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</si>
  <si>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</si>
  <si>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</si>
  <si>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</si>
  <si>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</si>
  <si>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</si>
  <si>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</si>
  <si>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</si>
  <si>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</si>
  <si>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</si>
  <si>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</si>
  <si>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</si>
  <si>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</si>
  <si>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</si>
  <si>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Dot:: Destiny Charter</t>
  </si>
  <si>
    <t>27905</t>
  </si>
  <si>
    <t>Summit Public Schools: Olympus Charter</t>
  </si>
  <si>
    <t>27909</t>
  </si>
  <si>
    <t>Soar Academy: Charter</t>
  </si>
  <si>
    <t>San Juan Co.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</si>
  <si>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</si>
  <si>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</si>
  <si>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</si>
  <si>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</si>
  <si>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</si>
  <si>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</si>
  <si>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</si>
  <si>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</si>
  <si>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Skagit Co.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</si>
  <si>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</si>
  <si>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</si>
  <si>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</si>
  <si>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</si>
  <si>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</si>
  <si>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</si>
  <si>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</si>
  <si>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</si>
  <si>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</si>
  <si>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</si>
  <si>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</si>
  <si>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</si>
  <si>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</si>
  <si>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Mount Vernon</t>
  </si>
  <si>
    <t>Skamania Co.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</si>
  <si>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</si>
  <si>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</si>
  <si>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</si>
  <si>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</si>
  <si>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</si>
  <si>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</si>
  <si>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</si>
  <si>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</si>
  <si>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Snohomish Co.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</si>
  <si>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</si>
  <si>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</si>
  <si>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</si>
  <si>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</si>
  <si>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</si>
  <si>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</si>
  <si>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</si>
  <si>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</si>
  <si>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</si>
  <si>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</si>
  <si>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</si>
  <si>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</si>
  <si>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</si>
  <si>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</si>
  <si>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</si>
  <si>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</si>
  <si>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</si>
  <si>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</si>
  <si>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</si>
  <si>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</si>
  <si>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</si>
  <si>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</si>
  <si>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</si>
  <si>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</si>
  <si>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</si>
  <si>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</si>
  <si>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</si>
  <si>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</si>
  <si>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Spokane Co.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</si>
  <si>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</si>
  <si>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</si>
  <si>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</si>
  <si>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</si>
  <si>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</si>
  <si>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</si>
  <si>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</si>
  <si>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</si>
  <si>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</si>
  <si>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</si>
  <si>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</si>
  <si>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</si>
  <si>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</si>
  <si>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</si>
  <si>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</si>
  <si>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</si>
  <si>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</si>
  <si>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</si>
  <si>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</si>
  <si>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(Spokane)</t>
  </si>
  <si>
    <t>32362</t>
  </si>
  <si>
    <t>Liberty</t>
  </si>
  <si>
    <t>32363</t>
  </si>
  <si>
    <t>West Valley (Spokane)</t>
  </si>
  <si>
    <t>32414</t>
  </si>
  <si>
    <t>Deer Park</t>
  </si>
  <si>
    <t>32416</t>
  </si>
  <si>
    <t>Riverside</t>
  </si>
  <si>
    <t>32907</t>
  </si>
  <si>
    <t>Pride Prep Charter</t>
  </si>
  <si>
    <t>32901</t>
  </si>
  <si>
    <t>Spokane International Academy:Charter</t>
  </si>
  <si>
    <t>Stevens Co.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</si>
  <si>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</si>
  <si>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</si>
  <si>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</si>
  <si>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</si>
  <si>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</si>
  <si>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</si>
  <si>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</si>
  <si>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</si>
  <si>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</si>
  <si>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</si>
  <si>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</si>
  <si>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</si>
  <si>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</si>
  <si>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</si>
  <si>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</si>
  <si>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(Stevens)</t>
  </si>
  <si>
    <t>33206</t>
  </si>
  <si>
    <t>Columbia (Stevens)</t>
  </si>
  <si>
    <t>33207</t>
  </si>
  <si>
    <t>Mary Walker</t>
  </si>
  <si>
    <t>33211</t>
  </si>
  <si>
    <t>Northport</t>
  </si>
  <si>
    <t>33212</t>
  </si>
  <si>
    <t>Kettle Falls</t>
  </si>
  <si>
    <t>Thurston Co.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</si>
  <si>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</si>
  <si>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</si>
  <si>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</si>
  <si>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</si>
  <si>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</si>
  <si>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</si>
  <si>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</si>
  <si>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</si>
  <si>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</si>
  <si>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</si>
  <si>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</si>
  <si>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</si>
  <si>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</si>
  <si>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</si>
  <si>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</si>
  <si>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</si>
  <si>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</si>
  <si>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Wahkiakum Co.</t>
  </si>
  <si>
    <t>35200</t>
  </si>
  <si>
    <t>Wahkiakum</t>
  </si>
  <si>
    <t>Walla Walla Co.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</si>
  <si>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</si>
  <si>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</si>
  <si>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</si>
  <si>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</si>
  <si>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</si>
  <si>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</si>
  <si>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</si>
  <si>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</si>
  <si>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</si>
  <si>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 Walla)</t>
  </si>
  <si>
    <t>36401</t>
  </si>
  <si>
    <t>Waitsburg</t>
  </si>
  <si>
    <t>36402</t>
  </si>
  <si>
    <t>Prescott</t>
  </si>
  <si>
    <t>Whatcom Co.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</si>
  <si>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</si>
  <si>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</si>
  <si>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</si>
  <si>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</si>
  <si>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</si>
  <si>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</si>
  <si>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</si>
  <si>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</si>
  <si>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</si>
  <si>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</si>
  <si>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</si>
  <si>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</si>
  <si>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</si>
  <si>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</si>
  <si>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</si>
  <si>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</si>
  <si>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Whitman Co.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</si>
  <si>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</si>
  <si>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</si>
  <si>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</si>
  <si>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</si>
  <si>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</si>
  <si>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</si>
  <si>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</si>
  <si>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</si>
  <si>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</si>
  <si>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</si>
  <si>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</si>
  <si>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</si>
  <si>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</si>
  <si>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</si>
  <si>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</si>
  <si>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</si>
  <si>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</si>
  <si>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</si>
  <si>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</si>
  <si>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</si>
  <si>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</si>
  <si>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</si>
  <si>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</si>
  <si>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</si>
  <si>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</si>
  <si>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</si>
  <si>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Yakima Co.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</si>
  <si>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</si>
  <si>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</si>
  <si>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</si>
  <si>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</si>
  <si>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</si>
  <si>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</si>
  <si>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</si>
  <si>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(Yakima)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</si>
  <si>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</si>
  <si>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</si>
  <si>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</si>
  <si>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</si>
  <si>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</si>
  <si>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</si>
  <si>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</si>
  <si>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</si>
  <si>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</si>
  <si>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</si>
  <si>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</si>
  <si>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</si>
  <si>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</si>
  <si>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</si>
  <si>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</si>
  <si>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</si>
  <si>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</si>
  <si>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</si>
  <si>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</si>
  <si>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(Yakima)</t>
  </si>
  <si>
    <t>39209</t>
  </si>
  <si>
    <t>Mount Adams</t>
  </si>
  <si>
    <t>WA HE Lut Tribal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</si>
</sst>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Segoe U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Segoe UI"/>
      <family val="2"/>
    </font>
    <font>
      <b/>
      <sz val="9"/>
      <name val="Arial"/>
      <family val="2"/>
    </font>
    <font>
      <sz val="9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Segoe UI"/>
      <family val="2"/>
    </font>
    <font>
      <b/>
      <sz val="1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6" fillId="0" borderId="0"/>
  </cellStyleXfs>
  <cellXfs count="158">
    <xf numFmtId="0" fontId="0" fillId="0" borderId="0" xfId="0"/>
    <xf numFmtId="0" fontId="2" fillId="0" borderId="1" xfId="0" applyNumberFormat="1" applyFont="1" applyFill="1" applyBorder="1" applyAlignment="1">
      <alignment horizontal="left"/>
    </xf>
    <xf numFmtId="0" fontId="3" fillId="2" borderId="2" xfId="0" applyNumberFormat="1" applyFont="1" applyFill="1" applyBorder="1"/>
    <xf numFmtId="0" fontId="3" fillId="0" borderId="3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/>
    <xf numFmtId="0" fontId="3" fillId="0" borderId="4" xfId="0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Continuous"/>
    </xf>
    <xf numFmtId="4" fontId="4" fillId="0" borderId="5" xfId="0" applyNumberFormat="1" applyFont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4" fontId="3" fillId="0" borderId="5" xfId="0" applyNumberFormat="1" applyFont="1" applyBorder="1" applyAlignment="1">
      <alignment horizontal="centerContinuous"/>
    </xf>
    <xf numFmtId="164" fontId="3" fillId="0" borderId="1" xfId="0" applyNumberFormat="1" applyFont="1" applyBorder="1" applyAlignment="1">
      <alignment horizontal="centerContinuous"/>
    </xf>
    <xf numFmtId="0" fontId="3" fillId="3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4" fillId="0" borderId="0" xfId="0" applyFont="1" applyBorder="1"/>
    <xf numFmtId="0" fontId="5" fillId="0" borderId="6" xfId="0" applyFont="1" applyBorder="1"/>
    <xf numFmtId="0" fontId="3" fillId="0" borderId="0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Continuous"/>
    </xf>
    <xf numFmtId="4" fontId="4" fillId="0" borderId="8" xfId="0" applyNumberFormat="1" applyFont="1" applyBorder="1" applyAlignment="1">
      <alignment horizontal="centerContinuous"/>
    </xf>
    <xf numFmtId="0" fontId="4" fillId="0" borderId="0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Continuous"/>
    </xf>
    <xf numFmtId="0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Continuous"/>
    </xf>
    <xf numFmtId="4" fontId="4" fillId="0" borderId="9" xfId="0" applyNumberFormat="1" applyFont="1" applyBorder="1" applyAlignment="1">
      <alignment horizontal="centerContinuous"/>
    </xf>
    <xf numFmtId="164" fontId="3" fillId="0" borderId="6" xfId="0" applyNumberFormat="1" applyFont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38" fontId="3" fillId="0" borderId="12" xfId="1" applyNumberFormat="1" applyFont="1" applyFill="1" applyBorder="1" applyAlignment="1">
      <alignment horizontal="center"/>
    </xf>
    <xf numFmtId="38" fontId="3" fillId="3" borderId="12" xfId="1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 wrapText="1"/>
    </xf>
    <xf numFmtId="0" fontId="4" fillId="0" borderId="0" xfId="0" applyFont="1" applyBorder="1" applyAlignment="1"/>
    <xf numFmtId="0" fontId="3" fillId="0" borderId="10" xfId="0" applyFont="1" applyBorder="1" applyAlignment="1">
      <alignment horizontal="center" wrapText="1"/>
    </xf>
    <xf numFmtId="164" fontId="3" fillId="3" borderId="12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/>
    <xf numFmtId="0" fontId="3" fillId="0" borderId="10" xfId="0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7" fillId="0" borderId="0" xfId="0" applyFont="1"/>
    <xf numFmtId="38" fontId="2" fillId="0" borderId="6" xfId="4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43" fontId="10" fillId="0" borderId="0" xfId="0" applyNumberFormat="1" applyFont="1" applyBorder="1"/>
    <xf numFmtId="165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43" fontId="7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7" xfId="0" applyFont="1" applyFill="1" applyBorder="1"/>
    <xf numFmtId="3" fontId="7" fillId="0" borderId="0" xfId="0" applyNumberFormat="1" applyFont="1" applyFill="1" applyBorder="1"/>
    <xf numFmtId="0" fontId="2" fillId="0" borderId="6" xfId="0" applyNumberFormat="1" applyFont="1" applyFill="1" applyBorder="1"/>
    <xf numFmtId="0" fontId="11" fillId="0" borderId="0" xfId="0" applyNumberFormat="1" applyFont="1" applyFill="1" applyBorder="1"/>
    <xf numFmtId="3" fontId="9" fillId="0" borderId="7" xfId="0" applyNumberFormat="1" applyFont="1" applyFill="1" applyBorder="1"/>
    <xf numFmtId="38" fontId="7" fillId="0" borderId="0" xfId="1" applyNumberFormat="1" applyFont="1" applyFill="1" applyBorder="1" applyAlignment="1"/>
    <xf numFmtId="3" fontId="7" fillId="0" borderId="0" xfId="0" applyNumberFormat="1" applyFont="1" applyBorder="1"/>
    <xf numFmtId="164" fontId="7" fillId="0" borderId="0" xfId="0" applyNumberFormat="1" applyFont="1" applyBorder="1"/>
    <xf numFmtId="3" fontId="11" fillId="0" borderId="0" xfId="0" applyNumberFormat="1" applyFont="1" applyFill="1" applyBorder="1"/>
    <xf numFmtId="4" fontId="12" fillId="0" borderId="0" xfId="1" applyNumberFormat="1" applyFont="1" applyAlignment="1">
      <alignment vertical="center"/>
    </xf>
    <xf numFmtId="37" fontId="12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64" fontId="5" fillId="0" borderId="0" xfId="0" applyNumberFormat="1" applyFont="1" applyBorder="1"/>
    <xf numFmtId="4" fontId="5" fillId="0" borderId="8" xfId="0" applyNumberFormat="1" applyFont="1" applyBorder="1"/>
    <xf numFmtId="166" fontId="7" fillId="0" borderId="0" xfId="0" applyNumberFormat="1" applyFont="1"/>
    <xf numFmtId="0" fontId="2" fillId="0" borderId="6" xfId="0" applyFont="1" applyBorder="1"/>
    <xf numFmtId="3" fontId="9" fillId="0" borderId="0" xfId="0" applyNumberFormat="1" applyFont="1" applyFill="1" applyBorder="1"/>
    <xf numFmtId="4" fontId="13" fillId="0" borderId="0" xfId="1" applyNumberFormat="1" applyFont="1" applyAlignment="1">
      <alignment vertical="center"/>
    </xf>
    <xf numFmtId="37" fontId="13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4" fontId="2" fillId="0" borderId="0" xfId="0" applyNumberFormat="1" applyFont="1" applyBorder="1"/>
    <xf numFmtId="4" fontId="2" fillId="0" borderId="8" xfId="0" applyNumberFormat="1" applyFont="1" applyBorder="1"/>
    <xf numFmtId="166" fontId="10" fillId="0" borderId="0" xfId="0" applyNumberFormat="1" applyFont="1"/>
    <xf numFmtId="43" fontId="10" fillId="0" borderId="0" xfId="0" applyNumberFormat="1" applyFont="1"/>
    <xf numFmtId="0" fontId="10" fillId="0" borderId="0" xfId="0" applyFont="1" applyBorder="1"/>
    <xf numFmtId="0" fontId="5" fillId="0" borderId="6" xfId="0" applyFont="1" applyFill="1" applyBorder="1"/>
    <xf numFmtId="3" fontId="11" fillId="0" borderId="0" xfId="0" quotePrefix="1" applyNumberFormat="1" applyFont="1" applyFill="1" applyBorder="1"/>
    <xf numFmtId="3" fontId="2" fillId="0" borderId="6" xfId="0" applyNumberFormat="1" applyFont="1" applyFill="1" applyBorder="1"/>
    <xf numFmtId="3" fontId="5" fillId="0" borderId="6" xfId="0" applyNumberFormat="1" applyFont="1" applyFill="1" applyBorder="1"/>
    <xf numFmtId="4" fontId="14" fillId="0" borderId="0" xfId="5" applyNumberFormat="1" applyFont="1"/>
    <xf numFmtId="0" fontId="11" fillId="0" borderId="0" xfId="0" applyNumberFormat="1" applyFont="1" applyFill="1"/>
    <xf numFmtId="49" fontId="11" fillId="0" borderId="0" xfId="0" applyNumberFormat="1" applyFont="1" applyAlignment="1">
      <alignment horizontal="left"/>
    </xf>
    <xf numFmtId="49" fontId="11" fillId="0" borderId="0" xfId="0" quotePrefix="1" applyNumberFormat="1" applyFont="1" applyAlignment="1">
      <alignment horizontal="left"/>
    </xf>
    <xf numFmtId="0" fontId="10" fillId="0" borderId="0" xfId="0" applyFont="1"/>
    <xf numFmtId="4" fontId="15" fillId="0" borderId="0" xfId="5" applyNumberFormat="1" applyFont="1"/>
    <xf numFmtId="0" fontId="9" fillId="0" borderId="0" xfId="0" applyFont="1" applyBorder="1"/>
    <xf numFmtId="0" fontId="5" fillId="0" borderId="0" xfId="0" applyFont="1" applyBorder="1"/>
    <xf numFmtId="0" fontId="7" fillId="0" borderId="0" xfId="0" applyFont="1" applyBorder="1" applyAlignment="1"/>
    <xf numFmtId="164" fontId="7" fillId="0" borderId="0" xfId="0" applyNumberFormat="1" applyFont="1" applyBorder="1" applyAlignment="1"/>
    <xf numFmtId="4" fontId="7" fillId="0" borderId="0" xfId="0" applyNumberFormat="1" applyFont="1" applyBorder="1"/>
    <xf numFmtId="4" fontId="7" fillId="0" borderId="0" xfId="0" applyNumberFormat="1" applyFont="1" applyFill="1" applyBorder="1"/>
    <xf numFmtId="3" fontId="5" fillId="0" borderId="7" xfId="0" applyNumberFormat="1" applyFont="1" applyFill="1" applyBorder="1"/>
    <xf numFmtId="0" fontId="5" fillId="0" borderId="7" xfId="0" applyFont="1" applyFill="1" applyBorder="1"/>
    <xf numFmtId="3" fontId="2" fillId="0" borderId="7" xfId="0" applyNumberFormat="1" applyFont="1" applyFill="1" applyBorder="1"/>
    <xf numFmtId="4" fontId="5" fillId="0" borderId="7" xfId="5" applyNumberFormat="1" applyFont="1" applyBorder="1"/>
    <xf numFmtId="4" fontId="2" fillId="0" borderId="7" xfId="5" applyNumberFormat="1" applyFont="1" applyBorder="1"/>
    <xf numFmtId="3" fontId="3" fillId="0" borderId="0" xfId="0" applyNumberFormat="1" applyFont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8" xfId="0" applyNumberFormat="1" applyFont="1" applyFill="1" applyBorder="1"/>
    <xf numFmtId="3" fontId="4" fillId="0" borderId="0" xfId="0" applyNumberFormat="1" applyFont="1" applyBorder="1"/>
    <xf numFmtId="3" fontId="4" fillId="0" borderId="8" xfId="0" applyNumberFormat="1" applyFont="1" applyBorder="1"/>
    <xf numFmtId="3" fontId="5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1" applyNumberFormat="1" applyFont="1" applyAlignment="1">
      <alignment vertical="center"/>
    </xf>
    <xf numFmtId="3" fontId="5" fillId="0" borderId="0" xfId="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2" applyNumberFormat="1" applyFont="1" applyFill="1" applyBorder="1" applyAlignment="1">
      <alignment horizontal="right"/>
    </xf>
    <xf numFmtId="3" fontId="5" fillId="0" borderId="0" xfId="1" applyNumberFormat="1" applyFont="1" applyFill="1" applyAlignment="1">
      <alignment vertical="center"/>
    </xf>
    <xf numFmtId="3" fontId="5" fillId="0" borderId="8" xfId="1" applyNumberFormat="1" applyFont="1" applyBorder="1" applyAlignment="1">
      <alignment vertical="center"/>
    </xf>
    <xf numFmtId="3" fontId="2" fillId="0" borderId="0" xfId="3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1" applyNumberFormat="1" applyFont="1" applyAlignment="1">
      <alignment vertical="center"/>
    </xf>
    <xf numFmtId="3" fontId="2" fillId="0" borderId="0" xfId="3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vertical="center"/>
    </xf>
    <xf numFmtId="3" fontId="2" fillId="0" borderId="8" xfId="1" applyNumberFormat="1" applyFont="1" applyBorder="1" applyAlignment="1">
      <alignment vertical="center"/>
    </xf>
    <xf numFmtId="3" fontId="4" fillId="0" borderId="0" xfId="3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2" fillId="0" borderId="8" xfId="0" applyNumberFormat="1" applyFont="1" applyBorder="1"/>
  </cellXfs>
  <cellStyles count="6">
    <cellStyle name="Comma" xfId="1" builtinId="3"/>
    <cellStyle name="Comma 5" xfId="4"/>
    <cellStyle name="Currency" xfId="2" builtinId="4"/>
    <cellStyle name="Normal" xfId="0" builtinId="0"/>
    <cellStyle name="Normal 5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Sch%20Finance/0ArchiveFinancial%20Summaries-rg/1718/Section%203/%233%201718%20tot%20exp%20by%20program%20groups-RM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l Exp by Prog by Enr 151 (2"/>
      <sheetName val="Totl Exp by Prog by Enr 1314"/>
      <sheetName val="Totl Exp by Prog by Enr 1213"/>
      <sheetName val="Totl Exp by Prog by Cty 151 (2"/>
      <sheetName val="Totl ExpProg by Cty 1718 Print"/>
      <sheetName val="Totl Exp by Prog by Cty 1718"/>
      <sheetName val="Totl Exp Prog by Enr 1718 Print"/>
      <sheetName val="Totl Exp by Prog by Enr 1718"/>
      <sheetName val="Totl Exp by Prog by Cty 1314"/>
      <sheetName val="Totl Exp by Prog by Cty 1213"/>
      <sheetName val="Totl Exp by Prog by Cty 1011"/>
      <sheetName val="Total Expend by Prog by County"/>
      <sheetName val="1011 Prog Access"/>
      <sheetName val="Totl Exp by Prog by Enr 1011"/>
      <sheetName val="Total Expend by Prog by Enroll"/>
      <sheetName val="1112 Enrollment"/>
      <sheetName val="1011 Enrollment"/>
      <sheetName val="1112 Enroll_Rev_Exp Access"/>
      <sheetName val="1011 Enroll_Rev_Exp Access"/>
      <sheetName val="1415 Prog Access"/>
      <sheetName val="1718  Prog Access"/>
      <sheetName val="1314Prog Access"/>
      <sheetName val="1213 Prog Access"/>
      <sheetName val="1718 Enroll_Rev_Exp Access"/>
      <sheetName val="1415 Enroll_Rev_Exp Access"/>
      <sheetName val="1314 Enroll_Rev_Exp Access"/>
      <sheetName val="1213 Enroll_Rev_Exp Access"/>
      <sheetName val="1314 enrollment_Rev_Exp by size"/>
      <sheetName val="1213 enrollment_Rev_Exp by size"/>
      <sheetName val="2013-14 Enrollment"/>
      <sheetName val="2012-13 Enrollment"/>
      <sheetName val="report comparison verifi 1314"/>
      <sheetName val="report comparison verification"/>
      <sheetName val="1718 enrollment_Rev_Exp by size"/>
      <sheetName val="1415 enrollment_Rev_Exp by size"/>
      <sheetName val="2014-15 Enroll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F7" t="str">
            <v>01109</v>
          </cell>
          <cell r="G7">
            <v>1103514.4699999997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96408.589999999982</v>
          </cell>
          <cell r="Q7">
            <v>0</v>
          </cell>
          <cell r="R7">
            <v>9755.14</v>
          </cell>
          <cell r="S7">
            <v>0</v>
          </cell>
          <cell r="T7">
            <v>0</v>
          </cell>
          <cell r="U7">
            <v>0</v>
          </cell>
          <cell r="V7">
            <v>115803.01000000001</v>
          </cell>
          <cell r="W7">
            <v>0</v>
          </cell>
          <cell r="X7">
            <v>8164.63</v>
          </cell>
          <cell r="Y7">
            <v>0</v>
          </cell>
          <cell r="Z7">
            <v>0</v>
          </cell>
          <cell r="AA7">
            <v>0</v>
          </cell>
          <cell r="AB7">
            <v>14251.480000000001</v>
          </cell>
          <cell r="AC7">
            <v>6388.5999999999995</v>
          </cell>
          <cell r="AD7">
            <v>0</v>
          </cell>
          <cell r="AE7">
            <v>0</v>
          </cell>
          <cell r="AF7">
            <v>20476.11</v>
          </cell>
          <cell r="AG7">
            <v>0</v>
          </cell>
          <cell r="AH7">
            <v>0</v>
          </cell>
          <cell r="AI7">
            <v>32931.74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2332.08</v>
          </cell>
          <cell r="AU7">
            <v>0</v>
          </cell>
          <cell r="AV7">
            <v>0</v>
          </cell>
          <cell r="AW7">
            <v>0</v>
          </cell>
          <cell r="AX7">
            <v>19609.93</v>
          </cell>
          <cell r="AY7">
            <v>0</v>
          </cell>
          <cell r="AZ7">
            <v>0</v>
          </cell>
          <cell r="BA7">
            <v>0</v>
          </cell>
          <cell r="BB7">
            <v>6505.01</v>
          </cell>
          <cell r="BC7">
            <v>494916.12</v>
          </cell>
          <cell r="BD7">
            <v>63373.07</v>
          </cell>
          <cell r="BE7">
            <v>118463.05999999997</v>
          </cell>
          <cell r="BF7">
            <v>2112893.0399999996</v>
          </cell>
        </row>
        <row r="8">
          <cell r="F8" t="str">
            <v>01122</v>
          </cell>
          <cell r="G8">
            <v>196956.86000000002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4109.76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24091.73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172.67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101203.21</v>
          </cell>
          <cell r="BD8">
            <v>18328.439999999999</v>
          </cell>
          <cell r="BE8">
            <v>48666.420000000006</v>
          </cell>
          <cell r="BF8">
            <v>393529.09</v>
          </cell>
        </row>
        <row r="9">
          <cell r="F9" t="str">
            <v>01147</v>
          </cell>
          <cell r="G9">
            <v>28747175.490000002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4150266.4799999986</v>
          </cell>
          <cell r="Q9">
            <v>429402.47</v>
          </cell>
          <cell r="R9">
            <v>729130.13</v>
          </cell>
          <cell r="S9">
            <v>0</v>
          </cell>
          <cell r="T9">
            <v>0</v>
          </cell>
          <cell r="U9">
            <v>0</v>
          </cell>
          <cell r="V9">
            <v>1100099.0599999998</v>
          </cell>
          <cell r="W9">
            <v>74029.090000000011</v>
          </cell>
          <cell r="X9">
            <v>24813.17</v>
          </cell>
          <cell r="Y9">
            <v>0</v>
          </cell>
          <cell r="Z9">
            <v>0</v>
          </cell>
          <cell r="AA9">
            <v>0</v>
          </cell>
          <cell r="AB9">
            <v>1116685.57</v>
          </cell>
          <cell r="AC9">
            <v>252449.06999999995</v>
          </cell>
          <cell r="AD9">
            <v>280215.18000000011</v>
          </cell>
          <cell r="AE9">
            <v>0</v>
          </cell>
          <cell r="AF9">
            <v>2319636.4299999997</v>
          </cell>
          <cell r="AG9">
            <v>0</v>
          </cell>
          <cell r="AH9">
            <v>0</v>
          </cell>
          <cell r="AI9">
            <v>324234.10000000003</v>
          </cell>
          <cell r="AJ9">
            <v>0</v>
          </cell>
          <cell r="AK9">
            <v>0</v>
          </cell>
          <cell r="AL9">
            <v>0</v>
          </cell>
          <cell r="AM9">
            <v>220168.01</v>
          </cell>
          <cell r="AN9">
            <v>1778207.3800000001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119939.89000000001</v>
          </cell>
          <cell r="AU9">
            <v>0</v>
          </cell>
          <cell r="AV9">
            <v>0</v>
          </cell>
          <cell r="AW9">
            <v>0</v>
          </cell>
          <cell r="AX9">
            <v>49577.74</v>
          </cell>
          <cell r="AY9">
            <v>0</v>
          </cell>
          <cell r="AZ9">
            <v>100905.10999999999</v>
          </cell>
          <cell r="BA9">
            <v>0</v>
          </cell>
          <cell r="BB9">
            <v>29374.89</v>
          </cell>
          <cell r="BC9">
            <v>7223102.4700000016</v>
          </cell>
          <cell r="BD9">
            <v>2418001.33</v>
          </cell>
          <cell r="BE9">
            <v>1647981.5699999998</v>
          </cell>
          <cell r="BF9">
            <v>53135394.63000001</v>
          </cell>
        </row>
        <row r="10">
          <cell r="F10" t="str">
            <v>01158</v>
          </cell>
          <cell r="G10">
            <v>1505482.4499999997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160055.96000000002</v>
          </cell>
          <cell r="Q10">
            <v>3135</v>
          </cell>
          <cell r="R10">
            <v>71138.41</v>
          </cell>
          <cell r="S10">
            <v>0</v>
          </cell>
          <cell r="T10">
            <v>0</v>
          </cell>
          <cell r="U10">
            <v>0</v>
          </cell>
          <cell r="V10">
            <v>127885.74</v>
          </cell>
          <cell r="W10">
            <v>77149.009999999995</v>
          </cell>
          <cell r="X10">
            <v>15797.23</v>
          </cell>
          <cell r="Y10">
            <v>0</v>
          </cell>
          <cell r="Z10">
            <v>0</v>
          </cell>
          <cell r="AA10">
            <v>0</v>
          </cell>
          <cell r="AB10">
            <v>72928.67</v>
          </cell>
          <cell r="AC10">
            <v>60247.18</v>
          </cell>
          <cell r="AD10">
            <v>28549.439999999999</v>
          </cell>
          <cell r="AE10">
            <v>0</v>
          </cell>
          <cell r="AF10">
            <v>126584.81999999999</v>
          </cell>
          <cell r="AG10">
            <v>0</v>
          </cell>
          <cell r="AH10">
            <v>0</v>
          </cell>
          <cell r="AI10">
            <v>16971.849999999999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31323.72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42152.640000000007</v>
          </cell>
          <cell r="AY10">
            <v>0</v>
          </cell>
          <cell r="AZ10">
            <v>0</v>
          </cell>
          <cell r="BA10">
            <v>0</v>
          </cell>
          <cell r="BB10">
            <v>1222.92</v>
          </cell>
          <cell r="BC10">
            <v>870687.11999999988</v>
          </cell>
          <cell r="BD10">
            <v>213433.96000000002</v>
          </cell>
          <cell r="BE10">
            <v>805148.79</v>
          </cell>
          <cell r="BF10">
            <v>4229894.9099999992</v>
          </cell>
        </row>
        <row r="11">
          <cell r="F11" t="str">
            <v>01160</v>
          </cell>
          <cell r="G11">
            <v>2403683.1499999994</v>
          </cell>
          <cell r="H11">
            <v>64314.6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385526.47</v>
          </cell>
          <cell r="Q11">
            <v>3816</v>
          </cell>
          <cell r="R11">
            <v>89871.78</v>
          </cell>
          <cell r="S11">
            <v>0</v>
          </cell>
          <cell r="T11">
            <v>0</v>
          </cell>
          <cell r="U11">
            <v>0</v>
          </cell>
          <cell r="V11">
            <v>238971.88</v>
          </cell>
          <cell r="W11">
            <v>60477.97</v>
          </cell>
          <cell r="X11">
            <v>256.42</v>
          </cell>
          <cell r="Y11">
            <v>0</v>
          </cell>
          <cell r="Z11">
            <v>0</v>
          </cell>
          <cell r="AA11">
            <v>0</v>
          </cell>
          <cell r="AB11">
            <v>60410.17</v>
          </cell>
          <cell r="AC11">
            <v>89927.209999999992</v>
          </cell>
          <cell r="AD11">
            <v>0</v>
          </cell>
          <cell r="AE11">
            <v>0</v>
          </cell>
          <cell r="AF11">
            <v>128845.19</v>
          </cell>
          <cell r="AG11">
            <v>0</v>
          </cell>
          <cell r="AH11">
            <v>0</v>
          </cell>
          <cell r="AI11">
            <v>17041.57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25232.9</v>
          </cell>
          <cell r="AS11">
            <v>0</v>
          </cell>
          <cell r="AT11">
            <v>0</v>
          </cell>
          <cell r="AU11">
            <v>877.5</v>
          </cell>
          <cell r="AV11">
            <v>0</v>
          </cell>
          <cell r="AW11">
            <v>0</v>
          </cell>
          <cell r="AX11">
            <v>80245.02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1050411.2</v>
          </cell>
          <cell r="BD11">
            <v>172564.21</v>
          </cell>
          <cell r="BE11">
            <v>0</v>
          </cell>
          <cell r="BF11">
            <v>4872473.2399999993</v>
          </cell>
        </row>
        <row r="12">
          <cell r="F12" t="str">
            <v>02250</v>
          </cell>
          <cell r="G12">
            <v>17818873.780000001</v>
          </cell>
          <cell r="H12">
            <v>522633.8600000001</v>
          </cell>
          <cell r="I12">
            <v>136251.51999999999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3255187.5200000005</v>
          </cell>
          <cell r="Q12">
            <v>255403.51999999999</v>
          </cell>
          <cell r="R12">
            <v>592738.12000000011</v>
          </cell>
          <cell r="S12">
            <v>0</v>
          </cell>
          <cell r="T12">
            <v>0</v>
          </cell>
          <cell r="U12">
            <v>0</v>
          </cell>
          <cell r="V12">
            <v>797894.06</v>
          </cell>
          <cell r="W12">
            <v>0</v>
          </cell>
          <cell r="X12">
            <v>21856.19</v>
          </cell>
          <cell r="Y12">
            <v>0</v>
          </cell>
          <cell r="Z12">
            <v>0</v>
          </cell>
          <cell r="AA12">
            <v>0</v>
          </cell>
          <cell r="AB12">
            <v>777248.01</v>
          </cell>
          <cell r="AC12">
            <v>128203.79999999999</v>
          </cell>
          <cell r="AD12">
            <v>0</v>
          </cell>
          <cell r="AE12">
            <v>0</v>
          </cell>
          <cell r="AF12">
            <v>1190860.0699999996</v>
          </cell>
          <cell r="AG12">
            <v>0</v>
          </cell>
          <cell r="AH12">
            <v>0</v>
          </cell>
          <cell r="AI12">
            <v>211117.94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115799.31</v>
          </cell>
          <cell r="AO12">
            <v>0</v>
          </cell>
          <cell r="AP12">
            <v>0</v>
          </cell>
          <cell r="AQ12">
            <v>3000</v>
          </cell>
          <cell r="AR12">
            <v>0</v>
          </cell>
          <cell r="AS12">
            <v>0</v>
          </cell>
          <cell r="AT12">
            <v>60127.290000000008</v>
          </cell>
          <cell r="AU12">
            <v>0</v>
          </cell>
          <cell r="AV12">
            <v>0</v>
          </cell>
          <cell r="AW12">
            <v>0</v>
          </cell>
          <cell r="AX12">
            <v>59540.659999999996</v>
          </cell>
          <cell r="AY12">
            <v>0</v>
          </cell>
          <cell r="AZ12">
            <v>0</v>
          </cell>
          <cell r="BA12">
            <v>0</v>
          </cell>
          <cell r="BB12">
            <v>71704.84</v>
          </cell>
          <cell r="BC12">
            <v>5632210.8499999996</v>
          </cell>
          <cell r="BD12">
            <v>1376511.5900000003</v>
          </cell>
          <cell r="BE12">
            <v>752323.3</v>
          </cell>
          <cell r="BF12">
            <v>33779486.230000004</v>
          </cell>
        </row>
        <row r="13">
          <cell r="F13" t="str">
            <v>02420</v>
          </cell>
          <cell r="G13">
            <v>4390786.7300000004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678446.80999999994</v>
          </cell>
          <cell r="Q13">
            <v>34423.74</v>
          </cell>
          <cell r="R13">
            <v>136134.66999999998</v>
          </cell>
          <cell r="S13">
            <v>0</v>
          </cell>
          <cell r="T13">
            <v>0</v>
          </cell>
          <cell r="U13">
            <v>0</v>
          </cell>
          <cell r="V13">
            <v>362032.34</v>
          </cell>
          <cell r="W13">
            <v>27899.37</v>
          </cell>
          <cell r="X13">
            <v>3837.4</v>
          </cell>
          <cell r="Y13">
            <v>0</v>
          </cell>
          <cell r="Z13">
            <v>0</v>
          </cell>
          <cell r="AA13">
            <v>0</v>
          </cell>
          <cell r="AB13">
            <v>122864.51</v>
          </cell>
          <cell r="AC13">
            <v>30066</v>
          </cell>
          <cell r="AD13">
            <v>0</v>
          </cell>
          <cell r="AE13">
            <v>0</v>
          </cell>
          <cell r="AF13">
            <v>105123.22999999998</v>
          </cell>
          <cell r="AG13">
            <v>0</v>
          </cell>
          <cell r="AH13">
            <v>0</v>
          </cell>
          <cell r="AI13">
            <v>21820.51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14691.99</v>
          </cell>
          <cell r="AU13">
            <v>0</v>
          </cell>
          <cell r="AV13">
            <v>0</v>
          </cell>
          <cell r="AW13">
            <v>0</v>
          </cell>
          <cell r="AX13">
            <v>22265.83</v>
          </cell>
          <cell r="AY13">
            <v>0</v>
          </cell>
          <cell r="AZ13">
            <v>0</v>
          </cell>
          <cell r="BA13">
            <v>0</v>
          </cell>
          <cell r="BB13">
            <v>73048.76999999999</v>
          </cell>
          <cell r="BC13">
            <v>1494688.24</v>
          </cell>
          <cell r="BD13">
            <v>200042.69000000003</v>
          </cell>
          <cell r="BE13">
            <v>299886.26</v>
          </cell>
          <cell r="BF13">
            <v>8018059.0900000008</v>
          </cell>
        </row>
        <row r="14">
          <cell r="F14" t="str">
            <v>03017</v>
          </cell>
          <cell r="G14">
            <v>123097235.75</v>
          </cell>
          <cell r="H14">
            <v>499591.52999999997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20743947.670000006</v>
          </cell>
          <cell r="Q14">
            <v>861817.08000000007</v>
          </cell>
          <cell r="R14">
            <v>3288896.9300000006</v>
          </cell>
          <cell r="S14">
            <v>0</v>
          </cell>
          <cell r="T14">
            <v>0</v>
          </cell>
          <cell r="U14">
            <v>13646</v>
          </cell>
          <cell r="V14">
            <v>5539123.8099999996</v>
          </cell>
          <cell r="W14">
            <v>1012711.8099999998</v>
          </cell>
          <cell r="X14">
            <v>105305.00000000001</v>
          </cell>
          <cell r="Y14">
            <v>35839.269999999997</v>
          </cell>
          <cell r="Z14">
            <v>4074527.3800000004</v>
          </cell>
          <cell r="AA14">
            <v>69334</v>
          </cell>
          <cell r="AB14">
            <v>4450997.1000000006</v>
          </cell>
          <cell r="AC14">
            <v>821401.59000000008</v>
          </cell>
          <cell r="AD14">
            <v>1026012.4000000001</v>
          </cell>
          <cell r="AE14">
            <v>0</v>
          </cell>
          <cell r="AF14">
            <v>6712834.0900000017</v>
          </cell>
          <cell r="AG14">
            <v>590205.07999999984</v>
          </cell>
          <cell r="AH14">
            <v>0</v>
          </cell>
          <cell r="AI14">
            <v>1398806.2899999998</v>
          </cell>
          <cell r="AJ14">
            <v>21253.460000000003</v>
          </cell>
          <cell r="AK14">
            <v>0</v>
          </cell>
          <cell r="AL14">
            <v>0</v>
          </cell>
          <cell r="AM14">
            <v>429086.16</v>
          </cell>
          <cell r="AN14">
            <v>2984708.86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46903.79</v>
          </cell>
          <cell r="AT14">
            <v>406130.68</v>
          </cell>
          <cell r="AU14">
            <v>54104.179999999993</v>
          </cell>
          <cell r="AV14">
            <v>0</v>
          </cell>
          <cell r="AW14">
            <v>0</v>
          </cell>
          <cell r="AX14">
            <v>2234300.1800000002</v>
          </cell>
          <cell r="AY14">
            <v>0</v>
          </cell>
          <cell r="AZ14">
            <v>160143.12</v>
          </cell>
          <cell r="BA14">
            <v>0</v>
          </cell>
          <cell r="BB14">
            <v>169665.37000000002</v>
          </cell>
          <cell r="BC14">
            <v>27885083.770000007</v>
          </cell>
          <cell r="BD14">
            <v>8288514.1200000001</v>
          </cell>
          <cell r="BE14">
            <v>6215846.7199999988</v>
          </cell>
          <cell r="BF14">
            <v>223237973.19000012</v>
          </cell>
        </row>
        <row r="15">
          <cell r="F15" t="str">
            <v>03050</v>
          </cell>
          <cell r="G15">
            <v>734813.85000000009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131264.10999999999</v>
          </cell>
          <cell r="Q15">
            <v>0</v>
          </cell>
          <cell r="R15">
            <v>25555.449999999997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30630.059999999998</v>
          </cell>
          <cell r="AC15">
            <v>17561.86</v>
          </cell>
          <cell r="AD15">
            <v>25798.27</v>
          </cell>
          <cell r="AE15">
            <v>0</v>
          </cell>
          <cell r="AF15">
            <v>97436.209999999992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49654.82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2649.44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343460.5</v>
          </cell>
          <cell r="BD15">
            <v>95249.279999999999</v>
          </cell>
          <cell r="BE15">
            <v>263735.98</v>
          </cell>
          <cell r="BF15">
            <v>1817809.83</v>
          </cell>
        </row>
        <row r="16">
          <cell r="F16" t="str">
            <v>03052</v>
          </cell>
          <cell r="G16">
            <v>9568266.6100000013</v>
          </cell>
          <cell r="H16">
            <v>0</v>
          </cell>
          <cell r="I16">
            <v>32244.65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1914549.62</v>
          </cell>
          <cell r="Q16">
            <v>58980.01</v>
          </cell>
          <cell r="R16">
            <v>297130.75</v>
          </cell>
          <cell r="S16">
            <v>0</v>
          </cell>
          <cell r="T16">
            <v>0</v>
          </cell>
          <cell r="U16">
            <v>0</v>
          </cell>
          <cell r="V16">
            <v>589596.99000000011</v>
          </cell>
          <cell r="W16">
            <v>0</v>
          </cell>
          <cell r="X16">
            <v>15890.48</v>
          </cell>
          <cell r="Y16">
            <v>0</v>
          </cell>
          <cell r="Z16">
            <v>0</v>
          </cell>
          <cell r="AA16">
            <v>0</v>
          </cell>
          <cell r="AB16">
            <v>548749.93999999994</v>
          </cell>
          <cell r="AC16">
            <v>82558.720000000001</v>
          </cell>
          <cell r="AD16">
            <v>144354.02999999997</v>
          </cell>
          <cell r="AE16">
            <v>0</v>
          </cell>
          <cell r="AF16">
            <v>739282.52</v>
          </cell>
          <cell r="AG16">
            <v>0</v>
          </cell>
          <cell r="AH16">
            <v>0</v>
          </cell>
          <cell r="AI16">
            <v>153000.76</v>
          </cell>
          <cell r="AJ16">
            <v>0</v>
          </cell>
          <cell r="AK16">
            <v>0</v>
          </cell>
          <cell r="AL16">
            <v>0</v>
          </cell>
          <cell r="AM16">
            <v>10952.689999999999</v>
          </cell>
          <cell r="AN16">
            <v>410630.75000000006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428.61</v>
          </cell>
          <cell r="AT16">
            <v>30961.559999999998</v>
          </cell>
          <cell r="AU16">
            <v>0</v>
          </cell>
          <cell r="AV16">
            <v>0</v>
          </cell>
          <cell r="AW16">
            <v>0</v>
          </cell>
          <cell r="AX16">
            <v>519443.21</v>
          </cell>
          <cell r="AY16">
            <v>0</v>
          </cell>
          <cell r="AZ16">
            <v>0</v>
          </cell>
          <cell r="BA16">
            <v>0</v>
          </cell>
          <cell r="BB16">
            <v>6911.45</v>
          </cell>
          <cell r="BC16">
            <v>3125011.92</v>
          </cell>
          <cell r="BD16">
            <v>572161.21000000008</v>
          </cell>
          <cell r="BE16">
            <v>628547.06000000006</v>
          </cell>
          <cell r="BF16">
            <v>19449653.540000003</v>
          </cell>
        </row>
        <row r="17">
          <cell r="F17" t="str">
            <v>03053</v>
          </cell>
          <cell r="G17">
            <v>6101375.8400000008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1150582.78</v>
          </cell>
          <cell r="Q17">
            <v>38381.49</v>
          </cell>
          <cell r="R17">
            <v>211348.19999999995</v>
          </cell>
          <cell r="S17">
            <v>0</v>
          </cell>
          <cell r="T17">
            <v>0</v>
          </cell>
          <cell r="U17">
            <v>0</v>
          </cell>
          <cell r="V17">
            <v>545195.08000000007</v>
          </cell>
          <cell r="W17">
            <v>2086.1999999999998</v>
          </cell>
          <cell r="X17">
            <v>4820</v>
          </cell>
          <cell r="Y17">
            <v>0</v>
          </cell>
          <cell r="Z17">
            <v>0</v>
          </cell>
          <cell r="AA17">
            <v>0</v>
          </cell>
          <cell r="AB17">
            <v>182791.86999999997</v>
          </cell>
          <cell r="AC17">
            <v>39482</v>
          </cell>
          <cell r="AD17">
            <v>0</v>
          </cell>
          <cell r="AE17">
            <v>0</v>
          </cell>
          <cell r="AF17">
            <v>527662.04</v>
          </cell>
          <cell r="AG17">
            <v>0</v>
          </cell>
          <cell r="AH17">
            <v>0</v>
          </cell>
          <cell r="AI17">
            <v>58299.899999999994</v>
          </cell>
          <cell r="AJ17">
            <v>0</v>
          </cell>
          <cell r="AK17">
            <v>0</v>
          </cell>
          <cell r="AL17">
            <v>0</v>
          </cell>
          <cell r="AM17">
            <v>20081.04</v>
          </cell>
          <cell r="AN17">
            <v>165983.16999999998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1127.03</v>
          </cell>
          <cell r="AT17">
            <v>16701.95</v>
          </cell>
          <cell r="AU17">
            <v>0</v>
          </cell>
          <cell r="AV17">
            <v>0</v>
          </cell>
          <cell r="AW17">
            <v>0</v>
          </cell>
          <cell r="AX17">
            <v>566.12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2048938.53</v>
          </cell>
          <cell r="BD17">
            <v>608352.02</v>
          </cell>
          <cell r="BE17">
            <v>499145.34999999992</v>
          </cell>
          <cell r="BF17">
            <v>12222920.609999998</v>
          </cell>
        </row>
        <row r="18">
          <cell r="F18" t="str">
            <v>03116</v>
          </cell>
          <cell r="G18">
            <v>18327630.280000005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3392144.51</v>
          </cell>
          <cell r="Q18">
            <v>102690.07</v>
          </cell>
          <cell r="R18">
            <v>504565.01</v>
          </cell>
          <cell r="S18">
            <v>0</v>
          </cell>
          <cell r="T18">
            <v>0</v>
          </cell>
          <cell r="U18">
            <v>0</v>
          </cell>
          <cell r="V18">
            <v>1360741.23</v>
          </cell>
          <cell r="W18">
            <v>0</v>
          </cell>
          <cell r="X18">
            <v>20216</v>
          </cell>
          <cell r="Y18">
            <v>0</v>
          </cell>
          <cell r="Z18">
            <v>0</v>
          </cell>
          <cell r="AA18">
            <v>0</v>
          </cell>
          <cell r="AB18">
            <v>700935.42</v>
          </cell>
          <cell r="AC18">
            <v>145336.01999999999</v>
          </cell>
          <cell r="AD18">
            <v>321247.82000000007</v>
          </cell>
          <cell r="AE18">
            <v>0</v>
          </cell>
          <cell r="AF18">
            <v>1547676.0700000003</v>
          </cell>
          <cell r="AG18">
            <v>0</v>
          </cell>
          <cell r="AH18">
            <v>0</v>
          </cell>
          <cell r="AI18">
            <v>165992.31</v>
          </cell>
          <cell r="AJ18">
            <v>0</v>
          </cell>
          <cell r="AK18">
            <v>0</v>
          </cell>
          <cell r="AL18">
            <v>0</v>
          </cell>
          <cell r="AM18">
            <v>71917.88</v>
          </cell>
          <cell r="AN18">
            <v>665821.58000000007</v>
          </cell>
          <cell r="AO18">
            <v>0</v>
          </cell>
          <cell r="AP18">
            <v>0</v>
          </cell>
          <cell r="AQ18">
            <v>0</v>
          </cell>
          <cell r="AR18">
            <v>59972.03</v>
          </cell>
          <cell r="AS18">
            <v>0</v>
          </cell>
          <cell r="AT18">
            <v>53097.39</v>
          </cell>
          <cell r="AU18">
            <v>0</v>
          </cell>
          <cell r="AV18">
            <v>0</v>
          </cell>
          <cell r="AW18">
            <v>0</v>
          </cell>
          <cell r="AX18">
            <v>140692.32999999999</v>
          </cell>
          <cell r="AY18">
            <v>0</v>
          </cell>
          <cell r="AZ18">
            <v>0</v>
          </cell>
          <cell r="BA18">
            <v>0</v>
          </cell>
          <cell r="BB18">
            <v>67770.19</v>
          </cell>
          <cell r="BC18">
            <v>5499877.4000000004</v>
          </cell>
          <cell r="BD18">
            <v>1308723.9700000002</v>
          </cell>
          <cell r="BE18">
            <v>1264884.46</v>
          </cell>
          <cell r="BF18">
            <v>35721931.970000014</v>
          </cell>
        </row>
        <row r="19">
          <cell r="F19" t="str">
            <v>03400</v>
          </cell>
          <cell r="G19">
            <v>95883736.670000017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15894727.799999997</v>
          </cell>
          <cell r="Q19">
            <v>507090.68</v>
          </cell>
          <cell r="R19">
            <v>2196854.44</v>
          </cell>
          <cell r="S19">
            <v>0</v>
          </cell>
          <cell r="T19">
            <v>0</v>
          </cell>
          <cell r="U19">
            <v>0</v>
          </cell>
          <cell r="V19">
            <v>3417093.1100000003</v>
          </cell>
          <cell r="W19">
            <v>677150.2300000001</v>
          </cell>
          <cell r="X19">
            <v>49830.159999999996</v>
          </cell>
          <cell r="Y19">
            <v>0</v>
          </cell>
          <cell r="Z19">
            <v>0</v>
          </cell>
          <cell r="AA19">
            <v>0</v>
          </cell>
          <cell r="AB19">
            <v>1443440.1</v>
          </cell>
          <cell r="AC19">
            <v>224664.13000000003</v>
          </cell>
          <cell r="AD19">
            <v>0</v>
          </cell>
          <cell r="AE19">
            <v>0</v>
          </cell>
          <cell r="AF19">
            <v>2610931.1099999994</v>
          </cell>
          <cell r="AG19">
            <v>106465.26</v>
          </cell>
          <cell r="AH19">
            <v>24391.809999999998</v>
          </cell>
          <cell r="AI19">
            <v>914207.08000000007</v>
          </cell>
          <cell r="AJ19">
            <v>0</v>
          </cell>
          <cell r="AK19">
            <v>0</v>
          </cell>
          <cell r="AL19">
            <v>0</v>
          </cell>
          <cell r="AM19">
            <v>20571.52</v>
          </cell>
          <cell r="AN19">
            <v>802067.21000000008</v>
          </cell>
          <cell r="AO19">
            <v>0</v>
          </cell>
          <cell r="AP19">
            <v>0</v>
          </cell>
          <cell r="AQ19">
            <v>187341.07</v>
          </cell>
          <cell r="AR19">
            <v>0</v>
          </cell>
          <cell r="AS19">
            <v>102189.33000000002</v>
          </cell>
          <cell r="AT19">
            <v>283848.76</v>
          </cell>
          <cell r="AU19">
            <v>0</v>
          </cell>
          <cell r="AV19">
            <v>0</v>
          </cell>
          <cell r="AW19">
            <v>0</v>
          </cell>
          <cell r="AX19">
            <v>702643.46</v>
          </cell>
          <cell r="AY19">
            <v>0</v>
          </cell>
          <cell r="AZ19">
            <v>0</v>
          </cell>
          <cell r="BA19">
            <v>0</v>
          </cell>
          <cell r="BB19">
            <v>342562.94000000006</v>
          </cell>
          <cell r="BC19">
            <v>23317235.719999999</v>
          </cell>
          <cell r="BD19">
            <v>4264420.5899999989</v>
          </cell>
          <cell r="BE19">
            <v>3900801.05</v>
          </cell>
          <cell r="BF19">
            <v>157874264.22999999</v>
          </cell>
        </row>
        <row r="20">
          <cell r="F20" t="str">
            <v>04019</v>
          </cell>
          <cell r="G20">
            <v>4428724.9899999993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610034</v>
          </cell>
          <cell r="Q20">
            <v>14718.08</v>
          </cell>
          <cell r="R20">
            <v>137298.46</v>
          </cell>
          <cell r="S20">
            <v>0</v>
          </cell>
          <cell r="T20">
            <v>0</v>
          </cell>
          <cell r="U20">
            <v>0</v>
          </cell>
          <cell r="V20">
            <v>250656.79000000004</v>
          </cell>
          <cell r="W20">
            <v>22416.22</v>
          </cell>
          <cell r="X20">
            <v>4769.9399999999996</v>
          </cell>
          <cell r="Y20">
            <v>0</v>
          </cell>
          <cell r="Z20">
            <v>0</v>
          </cell>
          <cell r="AA20">
            <v>0</v>
          </cell>
          <cell r="AB20">
            <v>215996.39000000004</v>
          </cell>
          <cell r="AC20">
            <v>89201.16</v>
          </cell>
          <cell r="AD20">
            <v>31949.34</v>
          </cell>
          <cell r="AE20">
            <v>0</v>
          </cell>
          <cell r="AF20">
            <v>395045.28</v>
          </cell>
          <cell r="AG20">
            <v>0</v>
          </cell>
          <cell r="AH20">
            <v>0</v>
          </cell>
          <cell r="AI20">
            <v>176869.97</v>
          </cell>
          <cell r="AJ20">
            <v>0</v>
          </cell>
          <cell r="AK20">
            <v>0</v>
          </cell>
          <cell r="AL20">
            <v>0</v>
          </cell>
          <cell r="AM20">
            <v>37059.229999999996</v>
          </cell>
          <cell r="AN20">
            <v>255762.66000000003</v>
          </cell>
          <cell r="AO20">
            <v>0</v>
          </cell>
          <cell r="AP20">
            <v>0</v>
          </cell>
          <cell r="AQ20">
            <v>0</v>
          </cell>
          <cell r="AR20">
            <v>16645</v>
          </cell>
          <cell r="AS20">
            <v>0</v>
          </cell>
          <cell r="AT20">
            <v>13030.8</v>
          </cell>
          <cell r="AU20">
            <v>0</v>
          </cell>
          <cell r="AV20">
            <v>0</v>
          </cell>
          <cell r="AW20">
            <v>0</v>
          </cell>
          <cell r="AX20">
            <v>407615.98000000004</v>
          </cell>
          <cell r="AY20">
            <v>0</v>
          </cell>
          <cell r="AZ20">
            <v>0</v>
          </cell>
          <cell r="BA20">
            <v>24216.87</v>
          </cell>
          <cell r="BB20">
            <v>37117.620000000003</v>
          </cell>
          <cell r="BC20">
            <v>1402594.7899999998</v>
          </cell>
          <cell r="BD20">
            <v>530793.29</v>
          </cell>
          <cell r="BE20">
            <v>308997.80000000005</v>
          </cell>
          <cell r="BF20">
            <v>9411514.6600000001</v>
          </cell>
        </row>
        <row r="21">
          <cell r="F21" t="str">
            <v>04069</v>
          </cell>
          <cell r="G21">
            <v>120289.29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85799.679999999993</v>
          </cell>
          <cell r="BD21">
            <v>0</v>
          </cell>
          <cell r="BE21">
            <v>10611</v>
          </cell>
          <cell r="BF21">
            <v>216699.96999999997</v>
          </cell>
        </row>
        <row r="22">
          <cell r="F22" t="str">
            <v>04127</v>
          </cell>
          <cell r="G22">
            <v>2710787.21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211847.17999999993</v>
          </cell>
          <cell r="Q22">
            <v>22025.55</v>
          </cell>
          <cell r="R22">
            <v>63476.520000000004</v>
          </cell>
          <cell r="S22">
            <v>0</v>
          </cell>
          <cell r="T22">
            <v>0</v>
          </cell>
          <cell r="U22">
            <v>0</v>
          </cell>
          <cell r="V22">
            <v>75736.239999999991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87263.96</v>
          </cell>
          <cell r="AC22">
            <v>41046.590000000004</v>
          </cell>
          <cell r="AD22">
            <v>0</v>
          </cell>
          <cell r="AE22">
            <v>0</v>
          </cell>
          <cell r="AF22">
            <v>192522.65</v>
          </cell>
          <cell r="AG22">
            <v>0</v>
          </cell>
          <cell r="AH22">
            <v>0</v>
          </cell>
          <cell r="AI22">
            <v>928.81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78361.62000000001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5553.7300000000005</v>
          </cell>
          <cell r="AU22">
            <v>0</v>
          </cell>
          <cell r="AV22">
            <v>0</v>
          </cell>
          <cell r="AW22">
            <v>0</v>
          </cell>
          <cell r="AX22">
            <v>56963.62</v>
          </cell>
          <cell r="AY22">
            <v>0</v>
          </cell>
          <cell r="AZ22">
            <v>0</v>
          </cell>
          <cell r="BA22">
            <v>0</v>
          </cell>
          <cell r="BB22">
            <v>3145.75</v>
          </cell>
          <cell r="BC22">
            <v>974674.52999999991</v>
          </cell>
          <cell r="BD22">
            <v>185216.42</v>
          </cell>
          <cell r="BE22">
            <v>208815.75000000003</v>
          </cell>
          <cell r="BF22">
            <v>4918366.129999999</v>
          </cell>
        </row>
        <row r="23">
          <cell r="F23" t="str">
            <v>04129</v>
          </cell>
          <cell r="G23">
            <v>9526738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1362284.6700000002</v>
          </cell>
          <cell r="Q23">
            <v>41375.64</v>
          </cell>
          <cell r="R23">
            <v>258226.44</v>
          </cell>
          <cell r="S23">
            <v>0</v>
          </cell>
          <cell r="T23">
            <v>0</v>
          </cell>
          <cell r="U23">
            <v>0</v>
          </cell>
          <cell r="V23">
            <v>799332.78</v>
          </cell>
          <cell r="W23">
            <v>16236.37</v>
          </cell>
          <cell r="X23">
            <v>10226</v>
          </cell>
          <cell r="Y23">
            <v>0</v>
          </cell>
          <cell r="Z23">
            <v>0</v>
          </cell>
          <cell r="AA23">
            <v>0</v>
          </cell>
          <cell r="AB23">
            <v>326389.57000000007</v>
          </cell>
          <cell r="AC23">
            <v>122371</v>
          </cell>
          <cell r="AD23">
            <v>71218.659999999989</v>
          </cell>
          <cell r="AE23">
            <v>0</v>
          </cell>
          <cell r="AF23">
            <v>772939.74</v>
          </cell>
          <cell r="AG23">
            <v>0</v>
          </cell>
          <cell r="AH23">
            <v>0</v>
          </cell>
          <cell r="AI23">
            <v>223733.33000000002</v>
          </cell>
          <cell r="AJ23">
            <v>0</v>
          </cell>
          <cell r="AK23">
            <v>0</v>
          </cell>
          <cell r="AL23">
            <v>0</v>
          </cell>
          <cell r="AM23">
            <v>55660.430000000008</v>
          </cell>
          <cell r="AN23">
            <v>450152.89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28532.179999999997</v>
          </cell>
          <cell r="AU23">
            <v>0</v>
          </cell>
          <cell r="AV23">
            <v>0</v>
          </cell>
          <cell r="AW23">
            <v>0</v>
          </cell>
          <cell r="AX23">
            <v>222130.18</v>
          </cell>
          <cell r="AY23">
            <v>0</v>
          </cell>
          <cell r="AZ23">
            <v>0</v>
          </cell>
          <cell r="BA23">
            <v>0</v>
          </cell>
          <cell r="BB23">
            <v>8581.11</v>
          </cell>
          <cell r="BC23">
            <v>2765228.8100000005</v>
          </cell>
          <cell r="BD23">
            <v>865597.59000000008</v>
          </cell>
          <cell r="BE23">
            <v>619171.74</v>
          </cell>
          <cell r="BF23">
            <v>18546127.129999995</v>
          </cell>
        </row>
        <row r="24">
          <cell r="F24" t="str">
            <v>04222</v>
          </cell>
          <cell r="G24">
            <v>10762548.080000002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1492134.55</v>
          </cell>
          <cell r="Q24">
            <v>64710.44</v>
          </cell>
          <cell r="R24">
            <v>325802.77</v>
          </cell>
          <cell r="S24">
            <v>0</v>
          </cell>
          <cell r="T24">
            <v>0</v>
          </cell>
          <cell r="U24">
            <v>0</v>
          </cell>
          <cell r="V24">
            <v>1047310.79</v>
          </cell>
          <cell r="W24">
            <v>278805.04000000004</v>
          </cell>
          <cell r="X24">
            <v>11074.27</v>
          </cell>
          <cell r="Y24">
            <v>0</v>
          </cell>
          <cell r="Z24">
            <v>0</v>
          </cell>
          <cell r="AA24">
            <v>0</v>
          </cell>
          <cell r="AB24">
            <v>337634.31999999995</v>
          </cell>
          <cell r="AC24">
            <v>76121.909999999989</v>
          </cell>
          <cell r="AD24">
            <v>101860.17000000003</v>
          </cell>
          <cell r="AE24">
            <v>0</v>
          </cell>
          <cell r="AF24">
            <v>374388.6</v>
          </cell>
          <cell r="AG24">
            <v>0</v>
          </cell>
          <cell r="AH24">
            <v>0</v>
          </cell>
          <cell r="AI24">
            <v>92454.13</v>
          </cell>
          <cell r="AJ24">
            <v>0</v>
          </cell>
          <cell r="AK24">
            <v>0</v>
          </cell>
          <cell r="AL24">
            <v>0</v>
          </cell>
          <cell r="AM24">
            <v>29904.809999999998</v>
          </cell>
          <cell r="AN24">
            <v>315264.58999999997</v>
          </cell>
          <cell r="AO24">
            <v>0</v>
          </cell>
          <cell r="AP24">
            <v>0</v>
          </cell>
          <cell r="AQ24">
            <v>0</v>
          </cell>
          <cell r="AR24">
            <v>39140.699999999997</v>
          </cell>
          <cell r="AS24">
            <v>0</v>
          </cell>
          <cell r="AT24">
            <v>43966.569999999992</v>
          </cell>
          <cell r="AU24">
            <v>0</v>
          </cell>
          <cell r="AV24">
            <v>0</v>
          </cell>
          <cell r="AW24">
            <v>0</v>
          </cell>
          <cell r="AX24">
            <v>103087.53000000001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2594072.1899999995</v>
          </cell>
          <cell r="BD24">
            <v>606385.41</v>
          </cell>
          <cell r="BE24">
            <v>411578.96999999991</v>
          </cell>
          <cell r="BF24">
            <v>19108245.84</v>
          </cell>
        </row>
        <row r="25">
          <cell r="F25" t="str">
            <v>04228</v>
          </cell>
          <cell r="G25">
            <v>8768279.9499999993</v>
          </cell>
          <cell r="H25">
            <v>89714.560000000012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1365202.2200000002</v>
          </cell>
          <cell r="Q25">
            <v>58565.57</v>
          </cell>
          <cell r="R25">
            <v>320077.68</v>
          </cell>
          <cell r="S25">
            <v>0</v>
          </cell>
          <cell r="T25">
            <v>0</v>
          </cell>
          <cell r="U25">
            <v>0</v>
          </cell>
          <cell r="V25">
            <v>992337.15000000026</v>
          </cell>
          <cell r="W25">
            <v>333768.67000000004</v>
          </cell>
          <cell r="X25">
            <v>14655.68</v>
          </cell>
          <cell r="Y25">
            <v>0</v>
          </cell>
          <cell r="Z25">
            <v>0</v>
          </cell>
          <cell r="AA25">
            <v>0</v>
          </cell>
          <cell r="AB25">
            <v>317097.53999999998</v>
          </cell>
          <cell r="AC25">
            <v>65739.42</v>
          </cell>
          <cell r="AD25">
            <v>26983.24</v>
          </cell>
          <cell r="AE25">
            <v>0</v>
          </cell>
          <cell r="AF25">
            <v>292645.78000000003</v>
          </cell>
          <cell r="AG25">
            <v>0</v>
          </cell>
          <cell r="AH25">
            <v>0</v>
          </cell>
          <cell r="AI25">
            <v>184190.99</v>
          </cell>
          <cell r="AJ25">
            <v>0</v>
          </cell>
          <cell r="AK25">
            <v>0</v>
          </cell>
          <cell r="AL25">
            <v>0</v>
          </cell>
          <cell r="AM25">
            <v>21533.78</v>
          </cell>
          <cell r="AN25">
            <v>202781.25999999998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26418.850000000002</v>
          </cell>
          <cell r="AU25">
            <v>0</v>
          </cell>
          <cell r="AV25">
            <v>0</v>
          </cell>
          <cell r="AW25">
            <v>0</v>
          </cell>
          <cell r="AX25">
            <v>33032.949999999997</v>
          </cell>
          <cell r="AY25">
            <v>0</v>
          </cell>
          <cell r="AZ25">
            <v>0</v>
          </cell>
          <cell r="BA25">
            <v>0</v>
          </cell>
          <cell r="BB25">
            <v>8861.2999999999993</v>
          </cell>
          <cell r="BC25">
            <v>2385075.9599999995</v>
          </cell>
          <cell r="BD25">
            <v>522138.22000000003</v>
          </cell>
          <cell r="BE25">
            <v>816606.13</v>
          </cell>
          <cell r="BF25">
            <v>16845706.899999999</v>
          </cell>
        </row>
        <row r="26">
          <cell r="F26" t="str">
            <v>04246</v>
          </cell>
          <cell r="G26">
            <v>53479278.00999999</v>
          </cell>
          <cell r="H26">
            <v>1334662.7200000002</v>
          </cell>
          <cell r="I26">
            <v>542265.18999999994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8464744.8599999957</v>
          </cell>
          <cell r="Q26">
            <v>421542.18000000005</v>
          </cell>
          <cell r="R26">
            <v>1446439</v>
          </cell>
          <cell r="S26">
            <v>0</v>
          </cell>
          <cell r="T26">
            <v>0</v>
          </cell>
          <cell r="U26">
            <v>0</v>
          </cell>
          <cell r="V26">
            <v>2943749.8000000003</v>
          </cell>
          <cell r="W26">
            <v>308745.07999999996</v>
          </cell>
          <cell r="X26">
            <v>47354</v>
          </cell>
          <cell r="Y26">
            <v>0</v>
          </cell>
          <cell r="Z26">
            <v>1526655.7999999996</v>
          </cell>
          <cell r="AA26">
            <v>16573</v>
          </cell>
          <cell r="AB26">
            <v>1599041.6500000001</v>
          </cell>
          <cell r="AC26">
            <v>1184872.8999999999</v>
          </cell>
          <cell r="AD26">
            <v>820462.79999999993</v>
          </cell>
          <cell r="AE26">
            <v>0</v>
          </cell>
          <cell r="AF26">
            <v>2938915.9199999995</v>
          </cell>
          <cell r="AG26">
            <v>128948.67000000001</v>
          </cell>
          <cell r="AH26">
            <v>0</v>
          </cell>
          <cell r="AI26">
            <v>1095150.5299999998</v>
          </cell>
          <cell r="AJ26">
            <v>0</v>
          </cell>
          <cell r="AK26">
            <v>0</v>
          </cell>
          <cell r="AL26">
            <v>0</v>
          </cell>
          <cell r="AM26">
            <v>228428.28000000003</v>
          </cell>
          <cell r="AN26">
            <v>1999428.0000000005</v>
          </cell>
          <cell r="AO26">
            <v>0</v>
          </cell>
          <cell r="AP26">
            <v>0</v>
          </cell>
          <cell r="AQ26">
            <v>16857.289999999997</v>
          </cell>
          <cell r="AR26">
            <v>0</v>
          </cell>
          <cell r="AS26">
            <v>0</v>
          </cell>
          <cell r="AT26">
            <v>404230.19000000006</v>
          </cell>
          <cell r="AU26">
            <v>0</v>
          </cell>
          <cell r="AV26">
            <v>0</v>
          </cell>
          <cell r="AW26">
            <v>0</v>
          </cell>
          <cell r="AX26">
            <v>582804.62</v>
          </cell>
          <cell r="AY26">
            <v>0</v>
          </cell>
          <cell r="AZ26">
            <v>0</v>
          </cell>
          <cell r="BA26">
            <v>528829.87000000011</v>
          </cell>
          <cell r="BB26">
            <v>297346.62</v>
          </cell>
          <cell r="BC26">
            <v>13055770.360000005</v>
          </cell>
          <cell r="BD26">
            <v>2987318.2899999996</v>
          </cell>
          <cell r="BE26">
            <v>2103461.9300000002</v>
          </cell>
          <cell r="BF26">
            <v>100503877.56000003</v>
          </cell>
        </row>
        <row r="27">
          <cell r="F27" t="str">
            <v>05121</v>
          </cell>
          <cell r="G27">
            <v>26454073.729999997</v>
          </cell>
          <cell r="H27">
            <v>225989.25999999998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5931541.629999999</v>
          </cell>
          <cell r="Q27">
            <v>169442.83</v>
          </cell>
          <cell r="R27">
            <v>931723.82000000007</v>
          </cell>
          <cell r="S27">
            <v>0</v>
          </cell>
          <cell r="T27">
            <v>0</v>
          </cell>
          <cell r="U27">
            <v>12873.3</v>
          </cell>
          <cell r="V27">
            <v>1579813.3999999997</v>
          </cell>
          <cell r="W27">
            <v>139850.39000000001</v>
          </cell>
          <cell r="X27">
            <v>28457.219999999998</v>
          </cell>
          <cell r="Y27">
            <v>0</v>
          </cell>
          <cell r="Z27">
            <v>0</v>
          </cell>
          <cell r="AA27">
            <v>0</v>
          </cell>
          <cell r="AB27">
            <v>1117121.8699999999</v>
          </cell>
          <cell r="AC27">
            <v>241106.43</v>
          </cell>
          <cell r="AD27">
            <v>0</v>
          </cell>
          <cell r="AE27">
            <v>0</v>
          </cell>
          <cell r="AF27">
            <v>1559516.5700000003</v>
          </cell>
          <cell r="AG27">
            <v>0</v>
          </cell>
          <cell r="AH27">
            <v>0</v>
          </cell>
          <cell r="AI27">
            <v>166982.08000000002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108238.01999999999</v>
          </cell>
          <cell r="AO27">
            <v>0</v>
          </cell>
          <cell r="AP27">
            <v>88170.469999999987</v>
          </cell>
          <cell r="AQ27">
            <v>0</v>
          </cell>
          <cell r="AR27">
            <v>0</v>
          </cell>
          <cell r="AS27">
            <v>0</v>
          </cell>
          <cell r="AT27">
            <v>481175.31999999995</v>
          </cell>
          <cell r="AU27">
            <v>0</v>
          </cell>
          <cell r="AV27">
            <v>0</v>
          </cell>
          <cell r="AW27">
            <v>0</v>
          </cell>
          <cell r="AX27">
            <v>442252.57999999996</v>
          </cell>
          <cell r="AY27">
            <v>0</v>
          </cell>
          <cell r="AZ27">
            <v>0</v>
          </cell>
          <cell r="BA27">
            <v>40851.539999999994</v>
          </cell>
          <cell r="BB27">
            <v>6747.97</v>
          </cell>
          <cell r="BC27">
            <v>7238357.5699999984</v>
          </cell>
          <cell r="BD27">
            <v>1539271.1599999997</v>
          </cell>
          <cell r="BE27">
            <v>1634872.39</v>
          </cell>
          <cell r="BF27">
            <v>50138429.549999982</v>
          </cell>
        </row>
        <row r="28">
          <cell r="F28" t="str">
            <v>05313</v>
          </cell>
          <cell r="G28">
            <v>1916104.6700000006</v>
          </cell>
          <cell r="H28">
            <v>534787.01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235353.06</v>
          </cell>
          <cell r="Q28">
            <v>1222.96</v>
          </cell>
          <cell r="R28">
            <v>51093.740000000005</v>
          </cell>
          <cell r="S28">
            <v>0</v>
          </cell>
          <cell r="T28">
            <v>0</v>
          </cell>
          <cell r="U28">
            <v>0</v>
          </cell>
          <cell r="V28">
            <v>17002.900000000001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141905.84000000003</v>
          </cell>
          <cell r="AC28">
            <v>41680.61</v>
          </cell>
          <cell r="AD28">
            <v>0</v>
          </cell>
          <cell r="AE28">
            <v>0</v>
          </cell>
          <cell r="AF28">
            <v>110036.76</v>
          </cell>
          <cell r="AG28">
            <v>0</v>
          </cell>
          <cell r="AH28">
            <v>0</v>
          </cell>
          <cell r="AI28">
            <v>153222.54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117.08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1556.66</v>
          </cell>
          <cell r="BC28">
            <v>834334.80999999994</v>
          </cell>
          <cell r="BD28">
            <v>119538.40999999999</v>
          </cell>
          <cell r="BE28">
            <v>83008.879999999976</v>
          </cell>
          <cell r="BF28">
            <v>4240965.9300000006</v>
          </cell>
        </row>
        <row r="29">
          <cell r="F29" t="str">
            <v>05323</v>
          </cell>
          <cell r="G29">
            <v>17723689.579999991</v>
          </cell>
          <cell r="H29">
            <v>523300.18999999994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4025078.06</v>
          </cell>
          <cell r="Q29">
            <v>145681.99999999997</v>
          </cell>
          <cell r="R29">
            <v>489294.99999999994</v>
          </cell>
          <cell r="S29">
            <v>0</v>
          </cell>
          <cell r="T29">
            <v>0</v>
          </cell>
          <cell r="U29">
            <v>0</v>
          </cell>
          <cell r="V29">
            <v>1641519.0100000002</v>
          </cell>
          <cell r="W29">
            <v>83493.989999999991</v>
          </cell>
          <cell r="X29">
            <v>21162</v>
          </cell>
          <cell r="Y29">
            <v>0</v>
          </cell>
          <cell r="Z29">
            <v>0</v>
          </cell>
          <cell r="AA29">
            <v>0</v>
          </cell>
          <cell r="AB29">
            <v>806320.08000000007</v>
          </cell>
          <cell r="AC29">
            <v>123452.75</v>
          </cell>
          <cell r="AD29">
            <v>0</v>
          </cell>
          <cell r="AE29">
            <v>0</v>
          </cell>
          <cell r="AF29">
            <v>852828.82999999984</v>
          </cell>
          <cell r="AG29">
            <v>0</v>
          </cell>
          <cell r="AH29">
            <v>0</v>
          </cell>
          <cell r="AI29">
            <v>323200.38000000006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68093.87</v>
          </cell>
          <cell r="AO29">
            <v>0</v>
          </cell>
          <cell r="AP29">
            <v>8335</v>
          </cell>
          <cell r="AQ29">
            <v>0</v>
          </cell>
          <cell r="AR29">
            <v>0</v>
          </cell>
          <cell r="AS29">
            <v>19087.829999999998</v>
          </cell>
          <cell r="AT29">
            <v>65614.27</v>
          </cell>
          <cell r="AU29">
            <v>0</v>
          </cell>
          <cell r="AV29">
            <v>0</v>
          </cell>
          <cell r="AW29">
            <v>0</v>
          </cell>
          <cell r="AX29">
            <v>2417.06</v>
          </cell>
          <cell r="AY29">
            <v>0</v>
          </cell>
          <cell r="AZ29">
            <v>0</v>
          </cell>
          <cell r="BA29">
            <v>0</v>
          </cell>
          <cell r="BB29">
            <v>18440.47</v>
          </cell>
          <cell r="BC29">
            <v>4503602.0799999991</v>
          </cell>
          <cell r="BD29">
            <v>1081396.1800000002</v>
          </cell>
          <cell r="BE29">
            <v>1174487.6299999999</v>
          </cell>
          <cell r="BF29">
            <v>33700496.259999983</v>
          </cell>
        </row>
        <row r="30">
          <cell r="F30" t="str">
            <v>05401</v>
          </cell>
          <cell r="G30">
            <v>4847016.6500000004</v>
          </cell>
          <cell r="H30">
            <v>131628.38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872007.97000000009</v>
          </cell>
          <cell r="Q30">
            <v>24613.230000000003</v>
          </cell>
          <cell r="R30">
            <v>108575.86</v>
          </cell>
          <cell r="S30">
            <v>0</v>
          </cell>
          <cell r="T30">
            <v>0</v>
          </cell>
          <cell r="U30">
            <v>23635.56</v>
          </cell>
          <cell r="V30">
            <v>116686.09000000001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211317.80000000002</v>
          </cell>
          <cell r="AC30">
            <v>94019.109999999986</v>
          </cell>
          <cell r="AD30">
            <v>0</v>
          </cell>
          <cell r="AE30">
            <v>0</v>
          </cell>
          <cell r="AF30">
            <v>212934.71</v>
          </cell>
          <cell r="AG30">
            <v>0</v>
          </cell>
          <cell r="AH30">
            <v>0</v>
          </cell>
          <cell r="AI30">
            <v>8790.27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50451</v>
          </cell>
          <cell r="AQ30">
            <v>0</v>
          </cell>
          <cell r="AR30">
            <v>0</v>
          </cell>
          <cell r="AS30">
            <v>0</v>
          </cell>
          <cell r="AT30">
            <v>1031.99</v>
          </cell>
          <cell r="AU30">
            <v>0</v>
          </cell>
          <cell r="AV30">
            <v>0</v>
          </cell>
          <cell r="AW30">
            <v>0</v>
          </cell>
          <cell r="AX30">
            <v>130247.93000000001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2030820.99</v>
          </cell>
          <cell r="BD30">
            <v>493065.56</v>
          </cell>
          <cell r="BE30">
            <v>271727.08000000007</v>
          </cell>
          <cell r="BF30">
            <v>9628570.1799999997</v>
          </cell>
        </row>
        <row r="31">
          <cell r="F31" t="str">
            <v>05402</v>
          </cell>
          <cell r="G31">
            <v>7555070.169999999</v>
          </cell>
          <cell r="H31">
            <v>12276161.6</v>
          </cell>
          <cell r="I31">
            <v>47784.51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3576537.92</v>
          </cell>
          <cell r="Q31">
            <v>24270.6</v>
          </cell>
          <cell r="R31">
            <v>504186.38</v>
          </cell>
          <cell r="S31">
            <v>0</v>
          </cell>
          <cell r="T31">
            <v>0</v>
          </cell>
          <cell r="U31">
            <v>0</v>
          </cell>
          <cell r="V31">
            <v>384088.86000000004</v>
          </cell>
          <cell r="W31">
            <v>69804.03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328187.15000000002</v>
          </cell>
          <cell r="AC31">
            <v>93589.34</v>
          </cell>
          <cell r="AD31">
            <v>25075.450000000004</v>
          </cell>
          <cell r="AE31">
            <v>0</v>
          </cell>
          <cell r="AF31">
            <v>1331414.6400000001</v>
          </cell>
          <cell r="AG31">
            <v>0</v>
          </cell>
          <cell r="AH31">
            <v>0</v>
          </cell>
          <cell r="AI31">
            <v>110018.05</v>
          </cell>
          <cell r="AJ31">
            <v>0</v>
          </cell>
          <cell r="AK31">
            <v>0</v>
          </cell>
          <cell r="AL31">
            <v>0</v>
          </cell>
          <cell r="AM31">
            <v>23714.38</v>
          </cell>
          <cell r="AN31">
            <v>178117.40999999997</v>
          </cell>
          <cell r="AO31">
            <v>0</v>
          </cell>
          <cell r="AP31">
            <v>42534.509999999995</v>
          </cell>
          <cell r="AQ31">
            <v>328569</v>
          </cell>
          <cell r="AR31">
            <v>0</v>
          </cell>
          <cell r="AS31">
            <v>0</v>
          </cell>
          <cell r="AT31">
            <v>61287.03</v>
          </cell>
          <cell r="AU31">
            <v>0</v>
          </cell>
          <cell r="AV31">
            <v>0</v>
          </cell>
          <cell r="AW31">
            <v>0</v>
          </cell>
          <cell r="AX31">
            <v>119102.78</v>
          </cell>
          <cell r="AY31">
            <v>0</v>
          </cell>
          <cell r="AZ31">
            <v>0</v>
          </cell>
          <cell r="BA31">
            <v>0</v>
          </cell>
          <cell r="BB31">
            <v>69585.320000000007</v>
          </cell>
          <cell r="BC31">
            <v>2785158.0399999991</v>
          </cell>
          <cell r="BD31">
            <v>649671.77</v>
          </cell>
          <cell r="BE31">
            <v>523045.64999999997</v>
          </cell>
          <cell r="BF31">
            <v>31106974.590000004</v>
          </cell>
        </row>
        <row r="32">
          <cell r="F32" t="str">
            <v>05903</v>
          </cell>
          <cell r="G32">
            <v>569588.91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79500.039999999994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16131.97</v>
          </cell>
          <cell r="W32">
            <v>7016.01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25830.32</v>
          </cell>
          <cell r="AG32">
            <v>0</v>
          </cell>
          <cell r="AH32">
            <v>0</v>
          </cell>
          <cell r="AI32">
            <v>21000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61067.86</v>
          </cell>
          <cell r="BE32">
            <v>42667.45</v>
          </cell>
          <cell r="BF32">
            <v>822802.55999999994</v>
          </cell>
        </row>
        <row r="33">
          <cell r="F33" t="str">
            <v>06037</v>
          </cell>
          <cell r="G33">
            <v>161806967.44999999</v>
          </cell>
          <cell r="H33">
            <v>3489508.2500000005</v>
          </cell>
          <cell r="I33">
            <v>438443.05999999994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30690705.41</v>
          </cell>
          <cell r="Q33">
            <v>945434.69</v>
          </cell>
          <cell r="R33">
            <v>4512096</v>
          </cell>
          <cell r="S33">
            <v>0</v>
          </cell>
          <cell r="T33">
            <v>0</v>
          </cell>
          <cell r="U33">
            <v>0</v>
          </cell>
          <cell r="V33">
            <v>9023885.629999999</v>
          </cell>
          <cell r="W33">
            <v>1561371.6900000002</v>
          </cell>
          <cell r="X33">
            <v>143215.99999999997</v>
          </cell>
          <cell r="Y33">
            <v>0</v>
          </cell>
          <cell r="Z33">
            <v>0</v>
          </cell>
          <cell r="AA33">
            <v>0</v>
          </cell>
          <cell r="AB33">
            <v>4983179.3099999996</v>
          </cell>
          <cell r="AC33">
            <v>1421729.56</v>
          </cell>
          <cell r="AD33">
            <v>0</v>
          </cell>
          <cell r="AE33">
            <v>0</v>
          </cell>
          <cell r="AF33">
            <v>7813384.2999999989</v>
          </cell>
          <cell r="AG33">
            <v>0</v>
          </cell>
          <cell r="AH33">
            <v>0</v>
          </cell>
          <cell r="AI33">
            <v>1318266.8899999997</v>
          </cell>
          <cell r="AJ33">
            <v>0</v>
          </cell>
          <cell r="AK33">
            <v>0</v>
          </cell>
          <cell r="AL33">
            <v>0</v>
          </cell>
          <cell r="AM33">
            <v>412564.85</v>
          </cell>
          <cell r="AN33">
            <v>3238278.92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2203.64</v>
          </cell>
          <cell r="AT33">
            <v>463744.37</v>
          </cell>
          <cell r="AU33">
            <v>0</v>
          </cell>
          <cell r="AV33">
            <v>0</v>
          </cell>
          <cell r="AW33">
            <v>0</v>
          </cell>
          <cell r="AX33">
            <v>771377.95000000019</v>
          </cell>
          <cell r="AY33">
            <v>0</v>
          </cell>
          <cell r="AZ33">
            <v>0</v>
          </cell>
          <cell r="BA33">
            <v>83966.11</v>
          </cell>
          <cell r="BB33">
            <v>894948.88</v>
          </cell>
          <cell r="BC33">
            <v>43199107.829999998</v>
          </cell>
          <cell r="BD33">
            <v>7356914.8100000005</v>
          </cell>
          <cell r="BE33">
            <v>9179430.2799999993</v>
          </cell>
          <cell r="BF33">
            <v>293750725.87999994</v>
          </cell>
        </row>
        <row r="34">
          <cell r="F34" t="str">
            <v>06098</v>
          </cell>
          <cell r="G34">
            <v>13814282.509999998</v>
          </cell>
          <cell r="H34">
            <v>0</v>
          </cell>
          <cell r="I34">
            <v>624.19000000000005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2226407.7900000005</v>
          </cell>
          <cell r="Q34">
            <v>42022.31</v>
          </cell>
          <cell r="R34">
            <v>303791.75</v>
          </cell>
          <cell r="S34">
            <v>0</v>
          </cell>
          <cell r="T34">
            <v>0</v>
          </cell>
          <cell r="U34">
            <v>0</v>
          </cell>
          <cell r="V34">
            <v>285286.69</v>
          </cell>
          <cell r="W34">
            <v>73985.219999999987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120990.48000000001</v>
          </cell>
          <cell r="AC34">
            <v>42551.41</v>
          </cell>
          <cell r="AD34">
            <v>0</v>
          </cell>
          <cell r="AE34">
            <v>0</v>
          </cell>
          <cell r="AF34">
            <v>187510.2</v>
          </cell>
          <cell r="AG34">
            <v>0</v>
          </cell>
          <cell r="AH34">
            <v>0</v>
          </cell>
          <cell r="AI34">
            <v>92818.319999999992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51008.42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45283.95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146444.38999999998</v>
          </cell>
          <cell r="BC34">
            <v>3729230.05</v>
          </cell>
          <cell r="BD34">
            <v>468006.39999999997</v>
          </cell>
          <cell r="BE34">
            <v>1100341.47</v>
          </cell>
          <cell r="BF34">
            <v>22730585.549999997</v>
          </cell>
        </row>
        <row r="35">
          <cell r="F35" t="str">
            <v>06101</v>
          </cell>
          <cell r="G35">
            <v>11461759.390000001</v>
          </cell>
          <cell r="H35">
            <v>120680.53</v>
          </cell>
          <cell r="I35">
            <v>1872.57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2401652.0900000008</v>
          </cell>
          <cell r="Q35">
            <v>19958.490000000002</v>
          </cell>
          <cell r="R35">
            <v>176667.01999999996</v>
          </cell>
          <cell r="S35">
            <v>0</v>
          </cell>
          <cell r="T35">
            <v>0</v>
          </cell>
          <cell r="U35">
            <v>0</v>
          </cell>
          <cell r="V35">
            <v>298212.03999999992</v>
          </cell>
          <cell r="W35">
            <v>0</v>
          </cell>
          <cell r="X35">
            <v>3735.1800000000003</v>
          </cell>
          <cell r="Y35">
            <v>0</v>
          </cell>
          <cell r="Z35">
            <v>0</v>
          </cell>
          <cell r="AA35">
            <v>0</v>
          </cell>
          <cell r="AB35">
            <v>125993.13</v>
          </cell>
          <cell r="AC35">
            <v>56876.53</v>
          </cell>
          <cell r="AD35">
            <v>0</v>
          </cell>
          <cell r="AE35">
            <v>0</v>
          </cell>
          <cell r="AF35">
            <v>254607.27</v>
          </cell>
          <cell r="AG35">
            <v>0</v>
          </cell>
          <cell r="AH35">
            <v>0</v>
          </cell>
          <cell r="AI35">
            <v>120635.52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46348.03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42304.78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148508.79</v>
          </cell>
          <cell r="BA35">
            <v>0</v>
          </cell>
          <cell r="BB35">
            <v>4152.43</v>
          </cell>
          <cell r="BC35">
            <v>2763393.8300000005</v>
          </cell>
          <cell r="BD35">
            <v>494717.18</v>
          </cell>
          <cell r="BE35">
            <v>942941.8</v>
          </cell>
          <cell r="BF35">
            <v>19485016.599999998</v>
          </cell>
        </row>
        <row r="36">
          <cell r="F36" t="str">
            <v>06103</v>
          </cell>
          <cell r="G36">
            <v>979156.87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147916.10999999999</v>
          </cell>
          <cell r="Q36">
            <v>884.8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51128.1</v>
          </cell>
          <cell r="AC36">
            <v>8137.73</v>
          </cell>
          <cell r="AD36">
            <v>0</v>
          </cell>
          <cell r="AE36">
            <v>0</v>
          </cell>
          <cell r="AF36">
            <v>29781.26</v>
          </cell>
          <cell r="AG36">
            <v>0</v>
          </cell>
          <cell r="AH36">
            <v>0</v>
          </cell>
          <cell r="AI36">
            <v>529.4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3552.34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474490.95000000007</v>
          </cell>
          <cell r="BD36">
            <v>82688.52</v>
          </cell>
          <cell r="BE36">
            <v>142877.31999999998</v>
          </cell>
          <cell r="BF36">
            <v>1921143.4000000001</v>
          </cell>
        </row>
        <row r="37">
          <cell r="F37" t="str">
            <v>06112</v>
          </cell>
          <cell r="G37">
            <v>21075633.68</v>
          </cell>
          <cell r="H37">
            <v>0</v>
          </cell>
          <cell r="I37">
            <v>53680.34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4157306.85</v>
          </cell>
          <cell r="Q37">
            <v>119196.99</v>
          </cell>
          <cell r="R37">
            <v>903865.11</v>
          </cell>
          <cell r="S37">
            <v>0</v>
          </cell>
          <cell r="T37">
            <v>0</v>
          </cell>
          <cell r="U37">
            <v>0</v>
          </cell>
          <cell r="V37">
            <v>1241752.1299999997</v>
          </cell>
          <cell r="W37">
            <v>351617.68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451176.4</v>
          </cell>
          <cell r="AC37">
            <v>81838.960000000006</v>
          </cell>
          <cell r="AD37">
            <v>0</v>
          </cell>
          <cell r="AE37">
            <v>0</v>
          </cell>
          <cell r="AF37">
            <v>554957.31000000006</v>
          </cell>
          <cell r="AG37">
            <v>0</v>
          </cell>
          <cell r="AH37">
            <v>0</v>
          </cell>
          <cell r="AI37">
            <v>51627.11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142651.79999999999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5890.03</v>
          </cell>
          <cell r="AT37">
            <v>53428.15</v>
          </cell>
          <cell r="AU37">
            <v>0</v>
          </cell>
          <cell r="AV37">
            <v>0</v>
          </cell>
          <cell r="AW37">
            <v>0</v>
          </cell>
          <cell r="AX37">
            <v>52855.32</v>
          </cell>
          <cell r="AY37">
            <v>0</v>
          </cell>
          <cell r="AZ37">
            <v>0</v>
          </cell>
          <cell r="BA37">
            <v>0</v>
          </cell>
          <cell r="BB37">
            <v>679966.66000000015</v>
          </cell>
          <cell r="BC37">
            <v>5424795.7000000002</v>
          </cell>
          <cell r="BD37">
            <v>1011410.0800000001</v>
          </cell>
          <cell r="BE37">
            <v>1845476.5000000002</v>
          </cell>
          <cell r="BF37">
            <v>38259126.799999997</v>
          </cell>
        </row>
        <row r="38">
          <cell r="F38" t="str">
            <v>06114</v>
          </cell>
          <cell r="G38">
            <v>180423736.62</v>
          </cell>
          <cell r="H38">
            <v>3589291.68</v>
          </cell>
          <cell r="I38">
            <v>56177.1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39451789.869999997</v>
          </cell>
          <cell r="Q38">
            <v>846769.73</v>
          </cell>
          <cell r="R38">
            <v>4561080.0600000005</v>
          </cell>
          <cell r="S38">
            <v>0</v>
          </cell>
          <cell r="T38">
            <v>0</v>
          </cell>
          <cell r="U38">
            <v>0</v>
          </cell>
          <cell r="V38">
            <v>13568825.370000003</v>
          </cell>
          <cell r="W38">
            <v>838655.81999999983</v>
          </cell>
          <cell r="X38">
            <v>131336.37</v>
          </cell>
          <cell r="Y38">
            <v>0</v>
          </cell>
          <cell r="Z38">
            <v>5409136.9500000011</v>
          </cell>
          <cell r="AA38">
            <v>59312.369999999995</v>
          </cell>
          <cell r="AB38">
            <v>5627551.3199999994</v>
          </cell>
          <cell r="AC38">
            <v>736904.65</v>
          </cell>
          <cell r="AD38">
            <v>0</v>
          </cell>
          <cell r="AE38">
            <v>0</v>
          </cell>
          <cell r="AF38">
            <v>8945322.5700000003</v>
          </cell>
          <cell r="AG38">
            <v>0</v>
          </cell>
          <cell r="AH38">
            <v>0</v>
          </cell>
          <cell r="AI38">
            <v>2478055.4199999995</v>
          </cell>
          <cell r="AJ38">
            <v>0</v>
          </cell>
          <cell r="AK38">
            <v>0</v>
          </cell>
          <cell r="AL38">
            <v>0</v>
          </cell>
          <cell r="AM38">
            <v>610902.27</v>
          </cell>
          <cell r="AN38">
            <v>6064484.0500000007</v>
          </cell>
          <cell r="AO38">
            <v>0</v>
          </cell>
          <cell r="AP38">
            <v>0</v>
          </cell>
          <cell r="AQ38">
            <v>0</v>
          </cell>
          <cell r="AR38">
            <v>97623.71</v>
          </cell>
          <cell r="AS38">
            <v>73750.959999999992</v>
          </cell>
          <cell r="AT38">
            <v>3097900.95</v>
          </cell>
          <cell r="AU38">
            <v>0</v>
          </cell>
          <cell r="AV38">
            <v>0</v>
          </cell>
          <cell r="AW38">
            <v>0</v>
          </cell>
          <cell r="AX38">
            <v>897985.41999999993</v>
          </cell>
          <cell r="AY38">
            <v>0</v>
          </cell>
          <cell r="AZ38">
            <v>0</v>
          </cell>
          <cell r="BA38">
            <v>314532.54000000004</v>
          </cell>
          <cell r="BB38">
            <v>623369.71</v>
          </cell>
          <cell r="BC38">
            <v>38561459.979999997</v>
          </cell>
          <cell r="BD38">
            <v>8057666.379999999</v>
          </cell>
          <cell r="BE38">
            <v>14521277.41</v>
          </cell>
          <cell r="BF38">
            <v>339644899.27999997</v>
          </cell>
        </row>
        <row r="39">
          <cell r="F39" t="str">
            <v>06117</v>
          </cell>
          <cell r="G39">
            <v>50471415.420000017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9805082.2899999991</v>
          </cell>
          <cell r="Q39">
            <v>176347.4</v>
          </cell>
          <cell r="R39">
            <v>1031602.77</v>
          </cell>
          <cell r="S39">
            <v>0</v>
          </cell>
          <cell r="T39">
            <v>0</v>
          </cell>
          <cell r="U39">
            <v>0</v>
          </cell>
          <cell r="V39">
            <v>2555009.5399999996</v>
          </cell>
          <cell r="W39">
            <v>271665.98</v>
          </cell>
          <cell r="X39">
            <v>18502.09</v>
          </cell>
          <cell r="Y39">
            <v>0</v>
          </cell>
          <cell r="Z39">
            <v>0</v>
          </cell>
          <cell r="AA39">
            <v>0</v>
          </cell>
          <cell r="AB39">
            <v>391656.99</v>
          </cell>
          <cell r="AC39">
            <v>125142.42000000001</v>
          </cell>
          <cell r="AD39">
            <v>0</v>
          </cell>
          <cell r="AE39">
            <v>0</v>
          </cell>
          <cell r="AF39">
            <v>530271.07000000007</v>
          </cell>
          <cell r="AG39">
            <v>0</v>
          </cell>
          <cell r="AH39">
            <v>0</v>
          </cell>
          <cell r="AI39">
            <v>472554.79000000015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278509.17999999993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12449.99</v>
          </cell>
          <cell r="AT39">
            <v>168146.01</v>
          </cell>
          <cell r="AU39">
            <v>0</v>
          </cell>
          <cell r="AV39">
            <v>0</v>
          </cell>
          <cell r="AW39">
            <v>0</v>
          </cell>
          <cell r="AX39">
            <v>180388.94999999995</v>
          </cell>
          <cell r="AY39">
            <v>0</v>
          </cell>
          <cell r="AZ39">
            <v>0</v>
          </cell>
          <cell r="BA39">
            <v>0</v>
          </cell>
          <cell r="BB39">
            <v>1723951.3399999999</v>
          </cell>
          <cell r="BC39">
            <v>10333092.84</v>
          </cell>
          <cell r="BD39">
            <v>1953140.9700000002</v>
          </cell>
          <cell r="BE39">
            <v>3522439.0199999996</v>
          </cell>
          <cell r="BF39">
            <v>84021369.060000017</v>
          </cell>
        </row>
        <row r="40">
          <cell r="F40" t="str">
            <v>06119</v>
          </cell>
          <cell r="G40">
            <v>80366733.320000008</v>
          </cell>
          <cell r="H40">
            <v>10034083.550000001</v>
          </cell>
          <cell r="I40">
            <v>83017.27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16501462.219999999</v>
          </cell>
          <cell r="Q40">
            <v>398961</v>
          </cell>
          <cell r="R40">
            <v>2639894.5499999998</v>
          </cell>
          <cell r="S40">
            <v>0</v>
          </cell>
          <cell r="T40">
            <v>0</v>
          </cell>
          <cell r="U40">
            <v>0</v>
          </cell>
          <cell r="V40">
            <v>6179378.6799999997</v>
          </cell>
          <cell r="W40">
            <v>512154.46</v>
          </cell>
          <cell r="X40">
            <v>53141.94</v>
          </cell>
          <cell r="Y40">
            <v>0</v>
          </cell>
          <cell r="Z40">
            <v>0</v>
          </cell>
          <cell r="AA40">
            <v>0</v>
          </cell>
          <cell r="AB40">
            <v>1422239.59</v>
          </cell>
          <cell r="AC40">
            <v>231648.87</v>
          </cell>
          <cell r="AD40">
            <v>0</v>
          </cell>
          <cell r="AE40">
            <v>0</v>
          </cell>
          <cell r="AF40">
            <v>2123024.48</v>
          </cell>
          <cell r="AG40">
            <v>0</v>
          </cell>
          <cell r="AH40">
            <v>0</v>
          </cell>
          <cell r="AI40">
            <v>381017.59</v>
          </cell>
          <cell r="AJ40">
            <v>0</v>
          </cell>
          <cell r="AK40">
            <v>0</v>
          </cell>
          <cell r="AL40">
            <v>0</v>
          </cell>
          <cell r="AM40">
            <v>88260.42</v>
          </cell>
          <cell r="AN40">
            <v>1032281.35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263066.14</v>
          </cell>
          <cell r="AU40">
            <v>0</v>
          </cell>
          <cell r="AV40">
            <v>0</v>
          </cell>
          <cell r="AW40">
            <v>0</v>
          </cell>
          <cell r="AX40">
            <v>1365653.4200000002</v>
          </cell>
          <cell r="AY40">
            <v>0</v>
          </cell>
          <cell r="AZ40">
            <v>441655.03000000009</v>
          </cell>
          <cell r="BA40">
            <v>0</v>
          </cell>
          <cell r="BB40">
            <v>56654.920000000006</v>
          </cell>
          <cell r="BC40">
            <v>20746841.309999999</v>
          </cell>
          <cell r="BD40">
            <v>3110788.4700000007</v>
          </cell>
          <cell r="BE40">
            <v>9225129.8200000003</v>
          </cell>
          <cell r="BF40">
            <v>157257088.40000001</v>
          </cell>
        </row>
        <row r="41">
          <cell r="F41" t="str">
            <v>06122</v>
          </cell>
          <cell r="G41">
            <v>18091710.469999991</v>
          </cell>
          <cell r="H41">
            <v>41359.040000000001</v>
          </cell>
          <cell r="I41">
            <v>36055.14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3295070.5300000003</v>
          </cell>
          <cell r="Q41">
            <v>80798.69</v>
          </cell>
          <cell r="R41">
            <v>437899</v>
          </cell>
          <cell r="S41">
            <v>0</v>
          </cell>
          <cell r="T41">
            <v>0</v>
          </cell>
          <cell r="U41">
            <v>0</v>
          </cell>
          <cell r="V41">
            <v>767042.26</v>
          </cell>
          <cell r="W41">
            <v>366284.13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182052.39999999997</v>
          </cell>
          <cell r="AC41">
            <v>13953.17</v>
          </cell>
          <cell r="AD41">
            <v>0</v>
          </cell>
          <cell r="AE41">
            <v>0</v>
          </cell>
          <cell r="AF41">
            <v>336040.41</v>
          </cell>
          <cell r="AG41">
            <v>0</v>
          </cell>
          <cell r="AH41">
            <v>0</v>
          </cell>
          <cell r="AI41">
            <v>123391.89000000001</v>
          </cell>
          <cell r="AJ41">
            <v>0</v>
          </cell>
          <cell r="AK41">
            <v>0</v>
          </cell>
          <cell r="AL41">
            <v>0</v>
          </cell>
          <cell r="AM41">
            <v>10933.56</v>
          </cell>
          <cell r="AN41">
            <v>137057.97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4471.43</v>
          </cell>
          <cell r="AT41">
            <v>63913.05</v>
          </cell>
          <cell r="AU41">
            <v>0</v>
          </cell>
          <cell r="AV41">
            <v>0</v>
          </cell>
          <cell r="AW41">
            <v>0</v>
          </cell>
          <cell r="AX41">
            <v>114468.42000000001</v>
          </cell>
          <cell r="AY41">
            <v>0</v>
          </cell>
          <cell r="AZ41">
            <v>168755.07</v>
          </cell>
          <cell r="BA41">
            <v>0</v>
          </cell>
          <cell r="BB41">
            <v>138816.24</v>
          </cell>
          <cell r="BC41">
            <v>4950719.58</v>
          </cell>
          <cell r="BD41">
            <v>637740.93999999994</v>
          </cell>
          <cell r="BE41">
            <v>1718262</v>
          </cell>
          <cell r="BF41">
            <v>31716795.389999997</v>
          </cell>
        </row>
        <row r="42">
          <cell r="F42" t="str">
            <v>06701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F43" t="str">
            <v>07002</v>
          </cell>
          <cell r="G43">
            <v>3343369.6099999994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451692.25</v>
          </cell>
          <cell r="Q43">
            <v>25900.41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306540.34999999998</v>
          </cell>
          <cell r="W43">
            <v>29310.47</v>
          </cell>
          <cell r="X43">
            <v>22806.05</v>
          </cell>
          <cell r="Y43">
            <v>0</v>
          </cell>
          <cell r="Z43">
            <v>0</v>
          </cell>
          <cell r="AA43">
            <v>0</v>
          </cell>
          <cell r="AB43">
            <v>134329.19</v>
          </cell>
          <cell r="AC43">
            <v>59314.600000000006</v>
          </cell>
          <cell r="AD43">
            <v>0</v>
          </cell>
          <cell r="AE43">
            <v>0</v>
          </cell>
          <cell r="AF43">
            <v>205543.01</v>
          </cell>
          <cell r="AG43">
            <v>0</v>
          </cell>
          <cell r="AH43">
            <v>0</v>
          </cell>
          <cell r="AI43">
            <v>18372.650000000001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4181.74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9723.48</v>
          </cell>
          <cell r="AU43">
            <v>0</v>
          </cell>
          <cell r="AV43">
            <v>0</v>
          </cell>
          <cell r="AW43">
            <v>0</v>
          </cell>
          <cell r="AX43">
            <v>129402.45999999999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1242390.0699999998</v>
          </cell>
          <cell r="BD43">
            <v>206981.46</v>
          </cell>
          <cell r="BE43">
            <v>228041.03999999995</v>
          </cell>
          <cell r="BF43">
            <v>6417898.8399999999</v>
          </cell>
        </row>
        <row r="44">
          <cell r="F44" t="str">
            <v>07035</v>
          </cell>
          <cell r="G44">
            <v>293398.2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1987.5</v>
          </cell>
          <cell r="Q44">
            <v>0</v>
          </cell>
          <cell r="R44">
            <v>3032.86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14611.41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3701.6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182939.87999999998</v>
          </cell>
          <cell r="BD44">
            <v>1025.6500000000001</v>
          </cell>
          <cell r="BE44">
            <v>81536.650000000009</v>
          </cell>
          <cell r="BF44">
            <v>582233.75</v>
          </cell>
        </row>
        <row r="45">
          <cell r="F45" t="str">
            <v>08122</v>
          </cell>
          <cell r="G45">
            <v>44699214.499999993</v>
          </cell>
          <cell r="H45">
            <v>59397.17</v>
          </cell>
          <cell r="I45">
            <v>157590.59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10914491.439999999</v>
          </cell>
          <cell r="Q45">
            <v>515970</v>
          </cell>
          <cell r="R45">
            <v>1533662.31</v>
          </cell>
          <cell r="S45">
            <v>0</v>
          </cell>
          <cell r="T45">
            <v>0</v>
          </cell>
          <cell r="U45">
            <v>0</v>
          </cell>
          <cell r="V45">
            <v>2414510.63</v>
          </cell>
          <cell r="W45">
            <v>543669.39999999991</v>
          </cell>
          <cell r="X45">
            <v>57622.43</v>
          </cell>
          <cell r="Y45">
            <v>0</v>
          </cell>
          <cell r="Z45">
            <v>0</v>
          </cell>
          <cell r="AA45">
            <v>0</v>
          </cell>
          <cell r="AB45">
            <v>2121519.98</v>
          </cell>
          <cell r="AC45">
            <v>272089.48000000004</v>
          </cell>
          <cell r="AD45">
            <v>0</v>
          </cell>
          <cell r="AE45">
            <v>0</v>
          </cell>
          <cell r="AF45">
            <v>2325900.94</v>
          </cell>
          <cell r="AG45">
            <v>0</v>
          </cell>
          <cell r="AH45">
            <v>0</v>
          </cell>
          <cell r="AI45">
            <v>480633.35000000003</v>
          </cell>
          <cell r="AJ45">
            <v>0</v>
          </cell>
          <cell r="AK45">
            <v>0</v>
          </cell>
          <cell r="AL45">
            <v>0</v>
          </cell>
          <cell r="AM45">
            <v>59238.280000000006</v>
          </cell>
          <cell r="AN45">
            <v>457621.91000000009</v>
          </cell>
          <cell r="AO45">
            <v>0</v>
          </cell>
          <cell r="AP45">
            <v>31246.38</v>
          </cell>
          <cell r="AQ45">
            <v>0</v>
          </cell>
          <cell r="AR45">
            <v>0</v>
          </cell>
          <cell r="AS45">
            <v>0</v>
          </cell>
          <cell r="AT45">
            <v>132580.08000000002</v>
          </cell>
          <cell r="AU45">
            <v>0</v>
          </cell>
          <cell r="AV45">
            <v>0</v>
          </cell>
          <cell r="AW45">
            <v>0</v>
          </cell>
          <cell r="AX45">
            <v>118778.74</v>
          </cell>
          <cell r="AY45">
            <v>0</v>
          </cell>
          <cell r="AZ45">
            <v>0</v>
          </cell>
          <cell r="BA45">
            <v>8869.6299999999992</v>
          </cell>
          <cell r="BB45">
            <v>27683.47</v>
          </cell>
          <cell r="BC45">
            <v>13173434.080000002</v>
          </cell>
          <cell r="BD45">
            <v>2665913.7999999998</v>
          </cell>
          <cell r="BE45">
            <v>2722274.2199999997</v>
          </cell>
          <cell r="BF45">
            <v>85493912.809999987</v>
          </cell>
        </row>
        <row r="46">
          <cell r="F46" t="str">
            <v>08130</v>
          </cell>
          <cell r="G46">
            <v>4694155.450000002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656449.89</v>
          </cell>
          <cell r="Q46">
            <v>43757.22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281155.26</v>
          </cell>
          <cell r="W46">
            <v>57374.93</v>
          </cell>
          <cell r="X46">
            <v>1688.99</v>
          </cell>
          <cell r="Y46">
            <v>0</v>
          </cell>
          <cell r="Z46">
            <v>0</v>
          </cell>
          <cell r="AA46">
            <v>0</v>
          </cell>
          <cell r="AB46">
            <v>60336.259999999995</v>
          </cell>
          <cell r="AC46">
            <v>37910.629999999997</v>
          </cell>
          <cell r="AD46">
            <v>0</v>
          </cell>
          <cell r="AE46">
            <v>0</v>
          </cell>
          <cell r="AF46">
            <v>136008.79999999999</v>
          </cell>
          <cell r="AG46">
            <v>0</v>
          </cell>
          <cell r="AH46">
            <v>0</v>
          </cell>
          <cell r="AI46">
            <v>53684.439999999995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2122.41</v>
          </cell>
          <cell r="AT46">
            <v>5200.0600000000004</v>
          </cell>
          <cell r="AU46">
            <v>0</v>
          </cell>
          <cell r="AV46">
            <v>0</v>
          </cell>
          <cell r="AW46">
            <v>0</v>
          </cell>
          <cell r="AX46">
            <v>0.12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1710262.3500000006</v>
          </cell>
          <cell r="BD46">
            <v>352786.51999999996</v>
          </cell>
          <cell r="BE46">
            <v>410039.56000000006</v>
          </cell>
          <cell r="BF46">
            <v>8502932.8900000006</v>
          </cell>
        </row>
        <row r="47">
          <cell r="F47" t="str">
            <v>08401</v>
          </cell>
          <cell r="G47">
            <v>8428728.9800000023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1778649.1099999994</v>
          </cell>
          <cell r="Q47">
            <v>64917.81</v>
          </cell>
          <cell r="R47">
            <v>247742.76</v>
          </cell>
          <cell r="S47">
            <v>0</v>
          </cell>
          <cell r="T47">
            <v>0</v>
          </cell>
          <cell r="U47">
            <v>0</v>
          </cell>
          <cell r="V47">
            <v>502407.55999999988</v>
          </cell>
          <cell r="W47">
            <v>0</v>
          </cell>
          <cell r="X47">
            <v>8506</v>
          </cell>
          <cell r="Y47">
            <v>0</v>
          </cell>
          <cell r="Z47">
            <v>0</v>
          </cell>
          <cell r="AA47">
            <v>0</v>
          </cell>
          <cell r="AB47">
            <v>317862.19999999995</v>
          </cell>
          <cell r="AC47">
            <v>50913.659999999996</v>
          </cell>
          <cell r="AD47">
            <v>0</v>
          </cell>
          <cell r="AE47">
            <v>0</v>
          </cell>
          <cell r="AF47">
            <v>503388.58</v>
          </cell>
          <cell r="AG47">
            <v>0</v>
          </cell>
          <cell r="AH47">
            <v>0</v>
          </cell>
          <cell r="AI47">
            <v>7603.22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32999.620000000003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23063.149999999998</v>
          </cell>
          <cell r="AU47">
            <v>0</v>
          </cell>
          <cell r="AV47">
            <v>0</v>
          </cell>
          <cell r="AW47">
            <v>0</v>
          </cell>
          <cell r="AX47">
            <v>17455.96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2623896.3900000006</v>
          </cell>
          <cell r="BD47">
            <v>535947.67000000004</v>
          </cell>
          <cell r="BE47">
            <v>725060.49999999988</v>
          </cell>
          <cell r="BF47">
            <v>15869143.170000004</v>
          </cell>
        </row>
        <row r="48">
          <cell r="F48" t="str">
            <v>08402</v>
          </cell>
          <cell r="G48">
            <v>6651042.2200000025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1189092.17</v>
          </cell>
          <cell r="Q48">
            <v>53650.85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152639.92000000001</v>
          </cell>
          <cell r="W48">
            <v>0</v>
          </cell>
          <cell r="X48">
            <v>5299.78</v>
          </cell>
          <cell r="Y48">
            <v>0</v>
          </cell>
          <cell r="Z48">
            <v>0</v>
          </cell>
          <cell r="AA48">
            <v>0</v>
          </cell>
          <cell r="AB48">
            <v>129800.09</v>
          </cell>
          <cell r="AC48">
            <v>44286.23</v>
          </cell>
          <cell r="AD48">
            <v>0</v>
          </cell>
          <cell r="AE48">
            <v>0</v>
          </cell>
          <cell r="AF48">
            <v>143363.18000000002</v>
          </cell>
          <cell r="AG48">
            <v>0</v>
          </cell>
          <cell r="AH48">
            <v>0</v>
          </cell>
          <cell r="AI48">
            <v>33856.69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15330.460000000001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5004.49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1633726.03</v>
          </cell>
          <cell r="BD48">
            <v>283865.2</v>
          </cell>
          <cell r="BE48">
            <v>488281</v>
          </cell>
          <cell r="BF48">
            <v>10829238.310000002</v>
          </cell>
        </row>
        <row r="49">
          <cell r="F49" t="str">
            <v>08404</v>
          </cell>
          <cell r="G49">
            <v>15241197.68</v>
          </cell>
          <cell r="H49">
            <v>396817.34000000008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3555665.44</v>
          </cell>
          <cell r="Q49">
            <v>76071.25</v>
          </cell>
          <cell r="R49">
            <v>527654.6</v>
          </cell>
          <cell r="S49">
            <v>0</v>
          </cell>
          <cell r="T49">
            <v>0</v>
          </cell>
          <cell r="U49">
            <v>0</v>
          </cell>
          <cell r="V49">
            <v>631425.56999999995</v>
          </cell>
          <cell r="W49">
            <v>78047.510000000009</v>
          </cell>
          <cell r="X49">
            <v>13804</v>
          </cell>
          <cell r="Y49">
            <v>0</v>
          </cell>
          <cell r="Z49">
            <v>0</v>
          </cell>
          <cell r="AA49">
            <v>0</v>
          </cell>
          <cell r="AB49">
            <v>554021.22999999986</v>
          </cell>
          <cell r="AC49">
            <v>132235.29</v>
          </cell>
          <cell r="AD49">
            <v>0</v>
          </cell>
          <cell r="AE49">
            <v>0</v>
          </cell>
          <cell r="AF49">
            <v>547156.57999999984</v>
          </cell>
          <cell r="AG49">
            <v>0</v>
          </cell>
          <cell r="AH49">
            <v>0</v>
          </cell>
          <cell r="AI49">
            <v>208988.01</v>
          </cell>
          <cell r="AJ49">
            <v>0</v>
          </cell>
          <cell r="AK49">
            <v>0</v>
          </cell>
          <cell r="AL49">
            <v>0</v>
          </cell>
          <cell r="AM49">
            <v>23780.18</v>
          </cell>
          <cell r="AN49">
            <v>208816.19999999998</v>
          </cell>
          <cell r="AO49">
            <v>0</v>
          </cell>
          <cell r="AP49">
            <v>0</v>
          </cell>
          <cell r="AQ49">
            <v>41586.950000000004</v>
          </cell>
          <cell r="AR49">
            <v>0</v>
          </cell>
          <cell r="AS49">
            <v>0</v>
          </cell>
          <cell r="AT49">
            <v>52240.450000000004</v>
          </cell>
          <cell r="AU49">
            <v>0</v>
          </cell>
          <cell r="AV49">
            <v>0</v>
          </cell>
          <cell r="AW49">
            <v>0</v>
          </cell>
          <cell r="AX49">
            <v>38532.79</v>
          </cell>
          <cell r="AY49">
            <v>0</v>
          </cell>
          <cell r="AZ49">
            <v>0</v>
          </cell>
          <cell r="BA49">
            <v>176309.30000000002</v>
          </cell>
          <cell r="BB49">
            <v>304813.86000000004</v>
          </cell>
          <cell r="BC49">
            <v>4978107.8899999997</v>
          </cell>
          <cell r="BD49">
            <v>1020756.66</v>
          </cell>
          <cell r="BE49">
            <v>4676123.790000001</v>
          </cell>
          <cell r="BF49">
            <v>33484152.57</v>
          </cell>
        </row>
        <row r="50">
          <cell r="F50" t="str">
            <v>08458</v>
          </cell>
          <cell r="G50">
            <v>33427372.870000005</v>
          </cell>
          <cell r="H50">
            <v>151728.24999999997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7054953.4699999997</v>
          </cell>
          <cell r="Q50">
            <v>315000</v>
          </cell>
          <cell r="R50">
            <v>1158395.7200000002</v>
          </cell>
          <cell r="S50">
            <v>0</v>
          </cell>
          <cell r="T50">
            <v>0</v>
          </cell>
          <cell r="U50">
            <v>0</v>
          </cell>
          <cell r="V50">
            <v>2275712.0099999998</v>
          </cell>
          <cell r="W50">
            <v>377237.33999999991</v>
          </cell>
          <cell r="X50">
            <v>36788</v>
          </cell>
          <cell r="Y50">
            <v>0</v>
          </cell>
          <cell r="Z50">
            <v>0</v>
          </cell>
          <cell r="AA50">
            <v>0</v>
          </cell>
          <cell r="AB50">
            <v>1162637.56</v>
          </cell>
          <cell r="AC50">
            <v>193026.73</v>
          </cell>
          <cell r="AD50">
            <v>0</v>
          </cell>
          <cell r="AE50">
            <v>0</v>
          </cell>
          <cell r="AF50">
            <v>1958666.95</v>
          </cell>
          <cell r="AG50">
            <v>0</v>
          </cell>
          <cell r="AH50">
            <v>0</v>
          </cell>
          <cell r="AI50">
            <v>346880.18</v>
          </cell>
          <cell r="AJ50">
            <v>0</v>
          </cell>
          <cell r="AK50">
            <v>0</v>
          </cell>
          <cell r="AL50">
            <v>0</v>
          </cell>
          <cell r="AM50">
            <v>36464.659999999996</v>
          </cell>
          <cell r="AN50">
            <v>347469.47</v>
          </cell>
          <cell r="AO50">
            <v>0</v>
          </cell>
          <cell r="AP50">
            <v>85368.450000000012</v>
          </cell>
          <cell r="AQ50">
            <v>21256.86</v>
          </cell>
          <cell r="AR50">
            <v>0</v>
          </cell>
          <cell r="AS50">
            <v>0</v>
          </cell>
          <cell r="AT50">
            <v>154014.53</v>
          </cell>
          <cell r="AU50">
            <v>0</v>
          </cell>
          <cell r="AV50">
            <v>0</v>
          </cell>
          <cell r="AW50">
            <v>0</v>
          </cell>
          <cell r="AX50">
            <v>169026.18999999994</v>
          </cell>
          <cell r="AY50">
            <v>0</v>
          </cell>
          <cell r="AZ50">
            <v>0</v>
          </cell>
          <cell r="BA50">
            <v>0</v>
          </cell>
          <cell r="BB50">
            <v>124379.13</v>
          </cell>
          <cell r="BC50">
            <v>8638793.8899999969</v>
          </cell>
          <cell r="BD50">
            <v>2347139.64</v>
          </cell>
          <cell r="BE50">
            <v>1975158.6300000004</v>
          </cell>
          <cell r="BF50">
            <v>62357470.530000009</v>
          </cell>
        </row>
        <row r="51">
          <cell r="F51" t="str">
            <v>09013</v>
          </cell>
          <cell r="G51">
            <v>1704804.1400000001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193401.78</v>
          </cell>
          <cell r="Q51">
            <v>14317.62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66152.73</v>
          </cell>
          <cell r="AC51">
            <v>153032.17000000001</v>
          </cell>
          <cell r="AD51">
            <v>31877.200000000004</v>
          </cell>
          <cell r="AE51">
            <v>0</v>
          </cell>
          <cell r="AF51">
            <v>92045.51999999999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16730.14</v>
          </cell>
          <cell r="AN51">
            <v>100527.85000000002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2571.9700000000003</v>
          </cell>
          <cell r="AU51">
            <v>0</v>
          </cell>
          <cell r="AV51">
            <v>0</v>
          </cell>
          <cell r="AW51">
            <v>0</v>
          </cell>
          <cell r="AX51">
            <v>78017.580000000016</v>
          </cell>
          <cell r="AY51">
            <v>0</v>
          </cell>
          <cell r="AZ51">
            <v>42013.07</v>
          </cell>
          <cell r="BA51">
            <v>0</v>
          </cell>
          <cell r="BB51">
            <v>80</v>
          </cell>
          <cell r="BC51">
            <v>604784.45999999985</v>
          </cell>
          <cell r="BD51">
            <v>175419.05000000002</v>
          </cell>
          <cell r="BE51">
            <v>228156.05000000002</v>
          </cell>
          <cell r="BF51">
            <v>3503931.3300000005</v>
          </cell>
        </row>
        <row r="52">
          <cell r="F52" t="str">
            <v>09075</v>
          </cell>
          <cell r="G52">
            <v>5051746.9499999983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748853.15</v>
          </cell>
          <cell r="Q52">
            <v>76509.039999999994</v>
          </cell>
          <cell r="R52">
            <v>171951.07</v>
          </cell>
          <cell r="S52">
            <v>0</v>
          </cell>
          <cell r="T52">
            <v>0</v>
          </cell>
          <cell r="U52">
            <v>0</v>
          </cell>
          <cell r="V52">
            <v>198966.00999999998</v>
          </cell>
          <cell r="W52">
            <v>67892.899999999994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381607.48</v>
          </cell>
          <cell r="AC52">
            <v>68864.61</v>
          </cell>
          <cell r="AD52">
            <v>91598.790000000008</v>
          </cell>
          <cell r="AE52">
            <v>0</v>
          </cell>
          <cell r="AF52">
            <v>507430.94</v>
          </cell>
          <cell r="AG52">
            <v>0</v>
          </cell>
          <cell r="AH52">
            <v>0</v>
          </cell>
          <cell r="AI52">
            <v>59532.13</v>
          </cell>
          <cell r="AJ52">
            <v>0</v>
          </cell>
          <cell r="AK52">
            <v>0</v>
          </cell>
          <cell r="AL52">
            <v>0</v>
          </cell>
          <cell r="AM52">
            <v>58951.88</v>
          </cell>
          <cell r="AN52">
            <v>404873.86999999988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18357.3</v>
          </cell>
          <cell r="AU52">
            <v>0</v>
          </cell>
          <cell r="AV52">
            <v>0</v>
          </cell>
          <cell r="AW52">
            <v>0</v>
          </cell>
          <cell r="AX52">
            <v>46343.29</v>
          </cell>
          <cell r="AY52">
            <v>0</v>
          </cell>
          <cell r="AZ52">
            <v>0</v>
          </cell>
          <cell r="BA52">
            <v>0</v>
          </cell>
          <cell r="BB52">
            <v>14183.07</v>
          </cell>
          <cell r="BC52">
            <v>1983601.42</v>
          </cell>
          <cell r="BD52">
            <v>678593.86</v>
          </cell>
          <cell r="BE52">
            <v>172516.56</v>
          </cell>
          <cell r="BF52">
            <v>10802374.32</v>
          </cell>
        </row>
        <row r="53">
          <cell r="F53" t="str">
            <v>09102</v>
          </cell>
          <cell r="G53">
            <v>270658.92000000004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16583.989999999998</v>
          </cell>
          <cell r="Q53">
            <v>0</v>
          </cell>
          <cell r="R53">
            <v>7152.0700000000006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41901.520000000004</v>
          </cell>
          <cell r="AC53">
            <v>27923.800000000003</v>
          </cell>
          <cell r="AD53">
            <v>0</v>
          </cell>
          <cell r="AE53">
            <v>0</v>
          </cell>
          <cell r="AF53">
            <v>13780.53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12599.330000000002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138.71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202524.66999999995</v>
          </cell>
          <cell r="BD53">
            <v>44747.369999999995</v>
          </cell>
          <cell r="BE53">
            <v>75156.559999999983</v>
          </cell>
          <cell r="BF53">
            <v>713167.47</v>
          </cell>
        </row>
        <row r="54">
          <cell r="F54" t="str">
            <v>09206</v>
          </cell>
          <cell r="G54">
            <v>39294990.849999994</v>
          </cell>
          <cell r="H54">
            <v>329844.54000000004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6230307.3900000006</v>
          </cell>
          <cell r="Q54">
            <v>246201.46</v>
          </cell>
          <cell r="R54">
            <v>1034174.5</v>
          </cell>
          <cell r="S54">
            <v>0</v>
          </cell>
          <cell r="T54">
            <v>0</v>
          </cell>
          <cell r="U54">
            <v>0</v>
          </cell>
          <cell r="V54">
            <v>2577808.6900000004</v>
          </cell>
          <cell r="W54">
            <v>550074.79</v>
          </cell>
          <cell r="X54">
            <v>41473</v>
          </cell>
          <cell r="Y54">
            <v>0</v>
          </cell>
          <cell r="Z54">
            <v>0</v>
          </cell>
          <cell r="AA54">
            <v>0</v>
          </cell>
          <cell r="AB54">
            <v>1197039.7</v>
          </cell>
          <cell r="AC54">
            <v>235502.24</v>
          </cell>
          <cell r="AD54">
            <v>441579.13</v>
          </cell>
          <cell r="AE54">
            <v>0</v>
          </cell>
          <cell r="AF54">
            <v>2509478.5000000005</v>
          </cell>
          <cell r="AG54">
            <v>109802.98999999999</v>
          </cell>
          <cell r="AH54">
            <v>25026.280000000002</v>
          </cell>
          <cell r="AI54">
            <v>423203.58999999997</v>
          </cell>
          <cell r="AJ54">
            <v>0</v>
          </cell>
          <cell r="AK54">
            <v>0</v>
          </cell>
          <cell r="AL54">
            <v>0</v>
          </cell>
          <cell r="AM54">
            <v>156437.46</v>
          </cell>
          <cell r="AN54">
            <v>1409329.4299999997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101867.67</v>
          </cell>
          <cell r="AU54">
            <v>0</v>
          </cell>
          <cell r="AV54">
            <v>0</v>
          </cell>
          <cell r="AW54">
            <v>0</v>
          </cell>
          <cell r="AX54">
            <v>193924.72</v>
          </cell>
          <cell r="AY54">
            <v>0</v>
          </cell>
          <cell r="AZ54">
            <v>0</v>
          </cell>
          <cell r="BA54">
            <v>495181.08999999997</v>
          </cell>
          <cell r="BB54">
            <v>234946.13</v>
          </cell>
          <cell r="BC54">
            <v>9568418.0600000005</v>
          </cell>
          <cell r="BD54">
            <v>2576540.73</v>
          </cell>
          <cell r="BE54">
            <v>1617406.31</v>
          </cell>
          <cell r="BF54">
            <v>71600559.250000015</v>
          </cell>
        </row>
        <row r="55">
          <cell r="F55" t="str">
            <v>09207</v>
          </cell>
          <cell r="G55">
            <v>1165336.9099999997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95475.49</v>
          </cell>
          <cell r="Q55">
            <v>0</v>
          </cell>
          <cell r="R55">
            <v>32614.940000000002</v>
          </cell>
          <cell r="S55">
            <v>0</v>
          </cell>
          <cell r="T55">
            <v>0</v>
          </cell>
          <cell r="U55">
            <v>0</v>
          </cell>
          <cell r="V55">
            <v>44235.61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18292.689999999999</v>
          </cell>
          <cell r="AC55">
            <v>17381.41</v>
          </cell>
          <cell r="AD55">
            <v>0</v>
          </cell>
          <cell r="AE55">
            <v>0</v>
          </cell>
          <cell r="AF55">
            <v>23936.58</v>
          </cell>
          <cell r="AG55">
            <v>0</v>
          </cell>
          <cell r="AH55">
            <v>0</v>
          </cell>
          <cell r="AI55">
            <v>1232.8400000000001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372.86</v>
          </cell>
          <cell r="AO55">
            <v>0</v>
          </cell>
          <cell r="AP55">
            <v>0</v>
          </cell>
          <cell r="AQ55">
            <v>0</v>
          </cell>
          <cell r="AR55">
            <v>3000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66292.859999999986</v>
          </cell>
          <cell r="AY55">
            <v>0</v>
          </cell>
          <cell r="AZ55">
            <v>0</v>
          </cell>
          <cell r="BA55">
            <v>0</v>
          </cell>
          <cell r="BB55">
            <v>763.98</v>
          </cell>
          <cell r="BC55">
            <v>578659.79999999993</v>
          </cell>
          <cell r="BD55">
            <v>102769.1</v>
          </cell>
          <cell r="BE55">
            <v>104967.08</v>
          </cell>
          <cell r="BF55">
            <v>2255332.15</v>
          </cell>
        </row>
        <row r="56">
          <cell r="F56" t="str">
            <v>09209</v>
          </cell>
          <cell r="G56">
            <v>2434963.1399999997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384972.36</v>
          </cell>
          <cell r="Q56">
            <v>5389.22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130110.44999999998</v>
          </cell>
          <cell r="W56">
            <v>7153</v>
          </cell>
          <cell r="X56">
            <v>3189.04</v>
          </cell>
          <cell r="Y56">
            <v>0</v>
          </cell>
          <cell r="Z56">
            <v>0</v>
          </cell>
          <cell r="AA56">
            <v>0</v>
          </cell>
          <cell r="AB56">
            <v>97259.89</v>
          </cell>
          <cell r="AC56">
            <v>23922.29</v>
          </cell>
          <cell r="AD56">
            <v>0</v>
          </cell>
          <cell r="AE56">
            <v>0</v>
          </cell>
          <cell r="AF56">
            <v>91283.8</v>
          </cell>
          <cell r="AG56">
            <v>0</v>
          </cell>
          <cell r="AH56">
            <v>0</v>
          </cell>
          <cell r="AI56">
            <v>5792.37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25914.22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4835</v>
          </cell>
          <cell r="AU56">
            <v>0</v>
          </cell>
          <cell r="AV56">
            <v>0</v>
          </cell>
          <cell r="AW56">
            <v>0</v>
          </cell>
          <cell r="AX56">
            <v>55233.54</v>
          </cell>
          <cell r="AY56">
            <v>0</v>
          </cell>
          <cell r="AZ56">
            <v>0</v>
          </cell>
          <cell r="BA56">
            <v>0</v>
          </cell>
          <cell r="BB56">
            <v>1057.3</v>
          </cell>
          <cell r="BC56">
            <v>863225.28000000014</v>
          </cell>
          <cell r="BD56">
            <v>151962.93</v>
          </cell>
          <cell r="BE56">
            <v>149258.35</v>
          </cell>
          <cell r="BF56">
            <v>4435522.18</v>
          </cell>
        </row>
        <row r="57">
          <cell r="F57" t="str">
            <v>10003</v>
          </cell>
          <cell r="G57">
            <v>482288.52999999997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26396.54</v>
          </cell>
          <cell r="Q57">
            <v>0</v>
          </cell>
          <cell r="R57">
            <v>16953.759999999998</v>
          </cell>
          <cell r="S57">
            <v>0</v>
          </cell>
          <cell r="T57">
            <v>0</v>
          </cell>
          <cell r="U57">
            <v>3353.81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58045.29</v>
          </cell>
          <cell r="AC57">
            <v>11503.31</v>
          </cell>
          <cell r="AD57">
            <v>0</v>
          </cell>
          <cell r="AE57">
            <v>0</v>
          </cell>
          <cell r="AF57">
            <v>14199.670000000002</v>
          </cell>
          <cell r="AG57">
            <v>0</v>
          </cell>
          <cell r="AH57">
            <v>0</v>
          </cell>
          <cell r="AI57">
            <v>7039.7999999999993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2880.66</v>
          </cell>
          <cell r="AP57">
            <v>2186.69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345951.49000000011</v>
          </cell>
          <cell r="BD57">
            <v>72822.150000000009</v>
          </cell>
          <cell r="BE57">
            <v>106153.76999999999</v>
          </cell>
          <cell r="BF57">
            <v>1149775.4700000002</v>
          </cell>
        </row>
        <row r="58">
          <cell r="F58" t="str">
            <v>10050</v>
          </cell>
          <cell r="G58">
            <v>1408476.5599999998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169921.28000000003</v>
          </cell>
          <cell r="Q58">
            <v>0</v>
          </cell>
          <cell r="R58">
            <v>68083.08</v>
          </cell>
          <cell r="S58">
            <v>0</v>
          </cell>
          <cell r="T58">
            <v>0</v>
          </cell>
          <cell r="U58">
            <v>0</v>
          </cell>
          <cell r="V58">
            <v>131918.10000000003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46875.630000000005</v>
          </cell>
          <cell r="AC58">
            <v>2550</v>
          </cell>
          <cell r="AD58">
            <v>0</v>
          </cell>
          <cell r="AE58">
            <v>0</v>
          </cell>
          <cell r="AF58">
            <v>47070.240000000005</v>
          </cell>
          <cell r="AG58">
            <v>0</v>
          </cell>
          <cell r="AH58">
            <v>0</v>
          </cell>
          <cell r="AI58">
            <v>197.24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1000</v>
          </cell>
          <cell r="AS58">
            <v>0</v>
          </cell>
          <cell r="AT58">
            <v>2747.67</v>
          </cell>
          <cell r="AU58">
            <v>0</v>
          </cell>
          <cell r="AV58">
            <v>0</v>
          </cell>
          <cell r="AW58">
            <v>0</v>
          </cell>
          <cell r="AX58">
            <v>547.03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795399.44</v>
          </cell>
          <cell r="BD58">
            <v>148229.29999999999</v>
          </cell>
          <cell r="BE58">
            <v>107083.15000000001</v>
          </cell>
          <cell r="BF58">
            <v>2930098.7199999993</v>
          </cell>
        </row>
        <row r="59">
          <cell r="F59" t="str">
            <v>10065</v>
          </cell>
          <cell r="G59">
            <v>282452.76</v>
          </cell>
          <cell r="H59">
            <v>183435.12000000002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57302.759999999995</v>
          </cell>
          <cell r="Q59">
            <v>0</v>
          </cell>
          <cell r="R59">
            <v>15128.04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47429.409999999996</v>
          </cell>
          <cell r="AC59">
            <v>22011.16</v>
          </cell>
          <cell r="AD59">
            <v>0</v>
          </cell>
          <cell r="AE59">
            <v>0</v>
          </cell>
          <cell r="AF59">
            <v>16540.52</v>
          </cell>
          <cell r="AG59">
            <v>0</v>
          </cell>
          <cell r="AH59">
            <v>0</v>
          </cell>
          <cell r="AI59">
            <v>13004.53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1582.57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203864.09</v>
          </cell>
          <cell r="BD59">
            <v>40442.409999999996</v>
          </cell>
          <cell r="BE59">
            <v>295439.55999999994</v>
          </cell>
          <cell r="BF59">
            <v>1178632.9300000002</v>
          </cell>
        </row>
        <row r="60">
          <cell r="F60" t="str">
            <v>10070</v>
          </cell>
          <cell r="G60">
            <v>2291551.77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366668.98</v>
          </cell>
          <cell r="Q60">
            <v>2032.62</v>
          </cell>
          <cell r="R60">
            <v>92601.819999999992</v>
          </cell>
          <cell r="S60">
            <v>0</v>
          </cell>
          <cell r="T60">
            <v>0</v>
          </cell>
          <cell r="U60">
            <v>34655.5</v>
          </cell>
          <cell r="V60">
            <v>54341.760000000002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93735.27</v>
          </cell>
          <cell r="AC60">
            <v>115636.78</v>
          </cell>
          <cell r="AD60">
            <v>0</v>
          </cell>
          <cell r="AE60">
            <v>0</v>
          </cell>
          <cell r="AF60">
            <v>131610.60999999999</v>
          </cell>
          <cell r="AG60">
            <v>0</v>
          </cell>
          <cell r="AH60">
            <v>0</v>
          </cell>
          <cell r="AI60">
            <v>32195.39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224</v>
          </cell>
          <cell r="AP60">
            <v>80269.590000000011</v>
          </cell>
          <cell r="AQ60">
            <v>0</v>
          </cell>
          <cell r="AR60">
            <v>5803.83</v>
          </cell>
          <cell r="AS60">
            <v>0</v>
          </cell>
          <cell r="AT60">
            <v>10640.34</v>
          </cell>
          <cell r="AU60">
            <v>0</v>
          </cell>
          <cell r="AV60">
            <v>0</v>
          </cell>
          <cell r="AW60">
            <v>0</v>
          </cell>
          <cell r="AX60">
            <v>254.76999999999998</v>
          </cell>
          <cell r="AY60">
            <v>0</v>
          </cell>
          <cell r="AZ60">
            <v>0</v>
          </cell>
          <cell r="BA60">
            <v>0</v>
          </cell>
          <cell r="BB60">
            <v>2691.36</v>
          </cell>
          <cell r="BC60">
            <v>1013164.7200000003</v>
          </cell>
          <cell r="BD60">
            <v>197825.6</v>
          </cell>
          <cell r="BE60">
            <v>29562.04</v>
          </cell>
          <cell r="BF60">
            <v>4555466.7499999991</v>
          </cell>
        </row>
        <row r="61">
          <cell r="F61" t="str">
            <v>10309</v>
          </cell>
          <cell r="G61">
            <v>2872657.54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284695.78999999998</v>
          </cell>
          <cell r="Q61">
            <v>0</v>
          </cell>
          <cell r="R61">
            <v>98068.2</v>
          </cell>
          <cell r="S61">
            <v>0</v>
          </cell>
          <cell r="T61">
            <v>0</v>
          </cell>
          <cell r="U61">
            <v>0</v>
          </cell>
          <cell r="V61">
            <v>142803.42000000001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238230.17</v>
          </cell>
          <cell r="AC61">
            <v>76184.940000000017</v>
          </cell>
          <cell r="AD61">
            <v>0</v>
          </cell>
          <cell r="AE61">
            <v>0</v>
          </cell>
          <cell r="AF61">
            <v>86057.72</v>
          </cell>
          <cell r="AG61">
            <v>0</v>
          </cell>
          <cell r="AH61">
            <v>0</v>
          </cell>
          <cell r="AI61">
            <v>13859.320000000002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11000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104487.17</v>
          </cell>
          <cell r="AY61">
            <v>0</v>
          </cell>
          <cell r="AZ61">
            <v>0</v>
          </cell>
          <cell r="BA61">
            <v>0</v>
          </cell>
          <cell r="BB61">
            <v>9274.14</v>
          </cell>
          <cell r="BC61">
            <v>943476.04</v>
          </cell>
          <cell r="BD61">
            <v>231581.35</v>
          </cell>
          <cell r="BE61">
            <v>238206.78000000003</v>
          </cell>
          <cell r="BF61">
            <v>5350582.58</v>
          </cell>
        </row>
        <row r="62">
          <cell r="F62" t="str">
            <v>11001</v>
          </cell>
          <cell r="G62">
            <v>129263343.25999998</v>
          </cell>
          <cell r="H62">
            <v>413305.55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21441370.559999999</v>
          </cell>
          <cell r="Q62">
            <v>705725.92999999993</v>
          </cell>
          <cell r="R62">
            <v>2956968.9699999997</v>
          </cell>
          <cell r="S62">
            <v>0</v>
          </cell>
          <cell r="T62">
            <v>0</v>
          </cell>
          <cell r="U62">
            <v>0</v>
          </cell>
          <cell r="V62">
            <v>5394984.2799999993</v>
          </cell>
          <cell r="W62">
            <v>0</v>
          </cell>
          <cell r="X62">
            <v>129947.85</v>
          </cell>
          <cell r="Y62">
            <v>0</v>
          </cell>
          <cell r="Z62">
            <v>0</v>
          </cell>
          <cell r="AA62">
            <v>0</v>
          </cell>
          <cell r="AB62">
            <v>4454707.38</v>
          </cell>
          <cell r="AC62">
            <v>613308.49</v>
          </cell>
          <cell r="AD62">
            <v>39166.75</v>
          </cell>
          <cell r="AE62">
            <v>0</v>
          </cell>
          <cell r="AF62">
            <v>8436573.2799999993</v>
          </cell>
          <cell r="AG62">
            <v>0</v>
          </cell>
          <cell r="AH62">
            <v>0</v>
          </cell>
          <cell r="AI62">
            <v>1578193.6099999996</v>
          </cell>
          <cell r="AJ62">
            <v>0</v>
          </cell>
          <cell r="AK62">
            <v>0</v>
          </cell>
          <cell r="AL62">
            <v>0</v>
          </cell>
          <cell r="AM62">
            <v>941971.45000000019</v>
          </cell>
          <cell r="AN62">
            <v>7190462.5900000008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40368.449999999997</v>
          </cell>
          <cell r="AT62">
            <v>343458.31999999995</v>
          </cell>
          <cell r="AU62">
            <v>0</v>
          </cell>
          <cell r="AV62">
            <v>0</v>
          </cell>
          <cell r="AW62">
            <v>202931.49000000002</v>
          </cell>
          <cell r="AX62">
            <v>212541.36000000002</v>
          </cell>
          <cell r="AY62">
            <v>0</v>
          </cell>
          <cell r="AZ62">
            <v>0</v>
          </cell>
          <cell r="BA62">
            <v>0</v>
          </cell>
          <cell r="BB62">
            <v>201809.61999999997</v>
          </cell>
          <cell r="BC62">
            <v>25704153.900000002</v>
          </cell>
          <cell r="BD62">
            <v>7834310.5800000001</v>
          </cell>
          <cell r="BE62">
            <v>8581382.9399999995</v>
          </cell>
          <cell r="BF62">
            <v>226680986.61000001</v>
          </cell>
        </row>
        <row r="63">
          <cell r="F63" t="str">
            <v>11051</v>
          </cell>
          <cell r="G63">
            <v>13142785.139999997</v>
          </cell>
          <cell r="H63">
            <v>24095.27</v>
          </cell>
          <cell r="I63">
            <v>122680.83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2236700.8700000006</v>
          </cell>
          <cell r="Q63">
            <v>82902.310000000012</v>
          </cell>
          <cell r="R63">
            <v>403480</v>
          </cell>
          <cell r="S63">
            <v>0</v>
          </cell>
          <cell r="T63">
            <v>0</v>
          </cell>
          <cell r="U63">
            <v>0</v>
          </cell>
          <cell r="V63">
            <v>665845.58000000019</v>
          </cell>
          <cell r="W63">
            <v>62615.670000000006</v>
          </cell>
          <cell r="X63">
            <v>21031</v>
          </cell>
          <cell r="Y63">
            <v>0</v>
          </cell>
          <cell r="Z63">
            <v>0</v>
          </cell>
          <cell r="AA63">
            <v>0</v>
          </cell>
          <cell r="AB63">
            <v>721110.74999999988</v>
          </cell>
          <cell r="AC63">
            <v>171694.30000000002</v>
          </cell>
          <cell r="AD63">
            <v>252603.96999999997</v>
          </cell>
          <cell r="AE63">
            <v>0</v>
          </cell>
          <cell r="AF63">
            <v>884386.85000000009</v>
          </cell>
          <cell r="AG63">
            <v>0</v>
          </cell>
          <cell r="AH63">
            <v>0</v>
          </cell>
          <cell r="AI63">
            <v>127306.65000000001</v>
          </cell>
          <cell r="AJ63">
            <v>0</v>
          </cell>
          <cell r="AK63">
            <v>0</v>
          </cell>
          <cell r="AL63">
            <v>0</v>
          </cell>
          <cell r="AM63">
            <v>116938.96999999999</v>
          </cell>
          <cell r="AN63">
            <v>680864.21000000008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20669.25</v>
          </cell>
          <cell r="AU63">
            <v>0</v>
          </cell>
          <cell r="AV63">
            <v>0</v>
          </cell>
          <cell r="AW63">
            <v>0</v>
          </cell>
          <cell r="AX63">
            <v>30903.579999999998</v>
          </cell>
          <cell r="AY63">
            <v>0</v>
          </cell>
          <cell r="AZ63">
            <v>0</v>
          </cell>
          <cell r="BA63">
            <v>0</v>
          </cell>
          <cell r="BB63">
            <v>4104.54</v>
          </cell>
          <cell r="BC63">
            <v>4029282.7399999993</v>
          </cell>
          <cell r="BD63">
            <v>1084606.83</v>
          </cell>
          <cell r="BE63">
            <v>1298393.32</v>
          </cell>
          <cell r="BF63">
            <v>26185002.629999995</v>
          </cell>
        </row>
        <row r="64">
          <cell r="F64" t="str">
            <v>11054</v>
          </cell>
          <cell r="G64">
            <v>178326.44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18220.48</v>
          </cell>
          <cell r="Q64">
            <v>0</v>
          </cell>
          <cell r="R64">
            <v>3360.35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2539.4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75259.200000000012</v>
          </cell>
          <cell r="BD64">
            <v>0</v>
          </cell>
          <cell r="BE64">
            <v>103215.35</v>
          </cell>
          <cell r="BF64">
            <v>380921.22</v>
          </cell>
        </row>
        <row r="65">
          <cell r="F65" t="str">
            <v>11056</v>
          </cell>
          <cell r="G65">
            <v>1039415.74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45690.95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103006.58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24082.440000000002</v>
          </cell>
          <cell r="AC65">
            <v>15047.449999999999</v>
          </cell>
          <cell r="AD65">
            <v>0</v>
          </cell>
          <cell r="AE65">
            <v>0</v>
          </cell>
          <cell r="AF65">
            <v>23607.65</v>
          </cell>
          <cell r="AG65">
            <v>0</v>
          </cell>
          <cell r="AH65">
            <v>0</v>
          </cell>
          <cell r="AI65">
            <v>567.98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37624.770000000004</v>
          </cell>
          <cell r="BC65">
            <v>719245.63</v>
          </cell>
          <cell r="BD65">
            <v>66195.849999999991</v>
          </cell>
          <cell r="BE65">
            <v>59280.62999999999</v>
          </cell>
          <cell r="BF65">
            <v>2133765.67</v>
          </cell>
        </row>
        <row r="66">
          <cell r="F66" t="str">
            <v>12110</v>
          </cell>
          <cell r="G66">
            <v>2406913.810000001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321204.51999999996</v>
          </cell>
          <cell r="Q66">
            <v>34296.6</v>
          </cell>
          <cell r="R66">
            <v>67025</v>
          </cell>
          <cell r="S66">
            <v>0</v>
          </cell>
          <cell r="T66">
            <v>0</v>
          </cell>
          <cell r="U66">
            <v>0</v>
          </cell>
          <cell r="V66">
            <v>216162.37000000002</v>
          </cell>
          <cell r="W66">
            <v>61440.09</v>
          </cell>
          <cell r="X66">
            <v>14480</v>
          </cell>
          <cell r="Y66">
            <v>0</v>
          </cell>
          <cell r="Z66">
            <v>0</v>
          </cell>
          <cell r="AA66">
            <v>0</v>
          </cell>
          <cell r="AB66">
            <v>71305.919999999998</v>
          </cell>
          <cell r="AC66">
            <v>49953.619999999995</v>
          </cell>
          <cell r="AD66">
            <v>0</v>
          </cell>
          <cell r="AE66">
            <v>0</v>
          </cell>
          <cell r="AF66">
            <v>122674.43</v>
          </cell>
          <cell r="AG66">
            <v>0</v>
          </cell>
          <cell r="AH66">
            <v>0</v>
          </cell>
          <cell r="AI66">
            <v>1799.76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5965.88</v>
          </cell>
          <cell r="AO66">
            <v>0</v>
          </cell>
          <cell r="AP66">
            <v>0</v>
          </cell>
          <cell r="AQ66">
            <v>0</v>
          </cell>
          <cell r="AR66">
            <v>9501.0499999999993</v>
          </cell>
          <cell r="AS66">
            <v>0</v>
          </cell>
          <cell r="AT66">
            <v>6214.48</v>
          </cell>
          <cell r="AU66">
            <v>115.56</v>
          </cell>
          <cell r="AV66">
            <v>0</v>
          </cell>
          <cell r="AW66">
            <v>0</v>
          </cell>
          <cell r="AX66">
            <v>274.77999999999997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1007223.8200000001</v>
          </cell>
          <cell r="BD66">
            <v>213032.18</v>
          </cell>
          <cell r="BE66">
            <v>262886.42</v>
          </cell>
          <cell r="BF66">
            <v>4872470.29</v>
          </cell>
        </row>
        <row r="67">
          <cell r="F67" t="str">
            <v>13073</v>
          </cell>
          <cell r="G67">
            <v>14740173.67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2348190.2899999996</v>
          </cell>
          <cell r="Q67">
            <v>77931.81</v>
          </cell>
          <cell r="R67">
            <v>259288.91999999998</v>
          </cell>
          <cell r="S67">
            <v>0</v>
          </cell>
          <cell r="T67">
            <v>0</v>
          </cell>
          <cell r="U67">
            <v>0</v>
          </cell>
          <cell r="V67">
            <v>1210112.0999999999</v>
          </cell>
          <cell r="W67">
            <v>357835.2300000001</v>
          </cell>
          <cell r="X67">
            <v>17288.79</v>
          </cell>
          <cell r="Y67">
            <v>0</v>
          </cell>
          <cell r="Z67">
            <v>0</v>
          </cell>
          <cell r="AA67">
            <v>0</v>
          </cell>
          <cell r="AB67">
            <v>573499.19999999984</v>
          </cell>
          <cell r="AC67">
            <v>132858.10999999999</v>
          </cell>
          <cell r="AD67">
            <v>533162.31000000006</v>
          </cell>
          <cell r="AE67">
            <v>0</v>
          </cell>
          <cell r="AF67">
            <v>981036.99000000011</v>
          </cell>
          <cell r="AG67">
            <v>0</v>
          </cell>
          <cell r="AH67">
            <v>0</v>
          </cell>
          <cell r="AI67">
            <v>903949.31</v>
          </cell>
          <cell r="AJ67">
            <v>0</v>
          </cell>
          <cell r="AK67">
            <v>0</v>
          </cell>
          <cell r="AL67">
            <v>0</v>
          </cell>
          <cell r="AM67">
            <v>144524.34999999998</v>
          </cell>
          <cell r="AN67">
            <v>1359510.7099999997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46321.89</v>
          </cell>
          <cell r="AU67">
            <v>0</v>
          </cell>
          <cell r="AV67">
            <v>0</v>
          </cell>
          <cell r="AW67">
            <v>0</v>
          </cell>
          <cell r="AX67">
            <v>297398.3</v>
          </cell>
          <cell r="AY67">
            <v>0</v>
          </cell>
          <cell r="AZ67">
            <v>551.04</v>
          </cell>
          <cell r="BA67">
            <v>0</v>
          </cell>
          <cell r="BB67">
            <v>123760.28</v>
          </cell>
          <cell r="BC67">
            <v>4896595.1100000013</v>
          </cell>
          <cell r="BD67">
            <v>1494206.39</v>
          </cell>
          <cell r="BE67">
            <v>996169.84999999986</v>
          </cell>
          <cell r="BF67">
            <v>31494364.650000006</v>
          </cell>
        </row>
        <row r="68">
          <cell r="F68" t="str">
            <v>13144</v>
          </cell>
          <cell r="G68">
            <v>21758981.620000005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3133855.76</v>
          </cell>
          <cell r="Q68">
            <v>86851.73</v>
          </cell>
          <cell r="R68">
            <v>572603.48</v>
          </cell>
          <cell r="S68">
            <v>0</v>
          </cell>
          <cell r="T68">
            <v>0</v>
          </cell>
          <cell r="U68">
            <v>0</v>
          </cell>
          <cell r="V68">
            <v>1457333.67</v>
          </cell>
          <cell r="W68">
            <v>244454.34999999998</v>
          </cell>
          <cell r="X68">
            <v>25375.82</v>
          </cell>
          <cell r="Y68">
            <v>0</v>
          </cell>
          <cell r="Z68">
            <v>0</v>
          </cell>
          <cell r="AA68">
            <v>0</v>
          </cell>
          <cell r="AB68">
            <v>808225.67999999993</v>
          </cell>
          <cell r="AC68">
            <v>144564.09</v>
          </cell>
          <cell r="AD68">
            <v>264568.63</v>
          </cell>
          <cell r="AE68">
            <v>0</v>
          </cell>
          <cell r="AF68">
            <v>1606779.3799999997</v>
          </cell>
          <cell r="AG68">
            <v>0</v>
          </cell>
          <cell r="AH68">
            <v>0</v>
          </cell>
          <cell r="AI68">
            <v>128113.70999999998</v>
          </cell>
          <cell r="AJ68">
            <v>0</v>
          </cell>
          <cell r="AK68">
            <v>0</v>
          </cell>
          <cell r="AL68">
            <v>0</v>
          </cell>
          <cell r="AM68">
            <v>166547.93000000002</v>
          </cell>
          <cell r="AN68">
            <v>1125187.53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67481.069999999992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5613037.3899999997</v>
          </cell>
          <cell r="BD68">
            <v>1697326.0500000003</v>
          </cell>
          <cell r="BE68">
            <v>1415622.3000000003</v>
          </cell>
          <cell r="BF68">
            <v>40316910.189999998</v>
          </cell>
        </row>
        <row r="69">
          <cell r="F69" t="str">
            <v>13146</v>
          </cell>
          <cell r="G69">
            <v>5999766.7300000004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1136284.5900000001</v>
          </cell>
          <cell r="Q69">
            <v>22304.530000000002</v>
          </cell>
          <cell r="R69">
            <v>217992.71000000002</v>
          </cell>
          <cell r="S69">
            <v>0</v>
          </cell>
          <cell r="T69">
            <v>0</v>
          </cell>
          <cell r="U69">
            <v>0</v>
          </cell>
          <cell r="V69">
            <v>375927.3</v>
          </cell>
          <cell r="W69">
            <v>0</v>
          </cell>
          <cell r="X69">
            <v>8405</v>
          </cell>
          <cell r="Y69">
            <v>0</v>
          </cell>
          <cell r="Z69">
            <v>0</v>
          </cell>
          <cell r="AA69">
            <v>0</v>
          </cell>
          <cell r="AB69">
            <v>358439.43</v>
          </cell>
          <cell r="AC69">
            <v>62552.770000000004</v>
          </cell>
          <cell r="AD69">
            <v>185405.12000000005</v>
          </cell>
          <cell r="AE69">
            <v>0</v>
          </cell>
          <cell r="AF69">
            <v>466306.72999999992</v>
          </cell>
          <cell r="AG69">
            <v>0</v>
          </cell>
          <cell r="AH69">
            <v>0</v>
          </cell>
          <cell r="AI69">
            <v>40717.380000000005</v>
          </cell>
          <cell r="AJ69">
            <v>0</v>
          </cell>
          <cell r="AK69">
            <v>0</v>
          </cell>
          <cell r="AL69">
            <v>0</v>
          </cell>
          <cell r="AM69">
            <v>42656.04</v>
          </cell>
          <cell r="AN69">
            <v>303060.39999999997</v>
          </cell>
          <cell r="AO69">
            <v>0</v>
          </cell>
          <cell r="AP69">
            <v>0</v>
          </cell>
          <cell r="AQ69">
            <v>0</v>
          </cell>
          <cell r="AR69">
            <v>8296.61</v>
          </cell>
          <cell r="AS69">
            <v>0</v>
          </cell>
          <cell r="AT69">
            <v>14885.140000000001</v>
          </cell>
          <cell r="AU69">
            <v>0</v>
          </cell>
          <cell r="AV69">
            <v>0</v>
          </cell>
          <cell r="AW69">
            <v>0</v>
          </cell>
          <cell r="AX69">
            <v>1415.66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1930371.0699999998</v>
          </cell>
          <cell r="BD69">
            <v>566076.36</v>
          </cell>
          <cell r="BE69">
            <v>490225.92999999993</v>
          </cell>
          <cell r="BF69">
            <v>12231089.5</v>
          </cell>
        </row>
        <row r="70">
          <cell r="F70" t="str">
            <v>13151</v>
          </cell>
          <cell r="G70">
            <v>1649636.0600000003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156959.18999999997</v>
          </cell>
          <cell r="Q70">
            <v>0</v>
          </cell>
          <cell r="R70">
            <v>48737.599999999999</v>
          </cell>
          <cell r="S70">
            <v>0</v>
          </cell>
          <cell r="T70">
            <v>0</v>
          </cell>
          <cell r="U70">
            <v>0</v>
          </cell>
          <cell r="V70">
            <v>167539.66999999998</v>
          </cell>
          <cell r="W70">
            <v>0</v>
          </cell>
          <cell r="X70">
            <v>1260.8900000000001</v>
          </cell>
          <cell r="Y70">
            <v>0</v>
          </cell>
          <cell r="Z70">
            <v>0</v>
          </cell>
          <cell r="AA70">
            <v>0</v>
          </cell>
          <cell r="AB70">
            <v>70390.75</v>
          </cell>
          <cell r="AC70">
            <v>45978.66</v>
          </cell>
          <cell r="AD70">
            <v>0</v>
          </cell>
          <cell r="AE70">
            <v>0</v>
          </cell>
          <cell r="AF70">
            <v>50591.67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6175</v>
          </cell>
          <cell r="AS70">
            <v>0</v>
          </cell>
          <cell r="AT70">
            <v>517.56999999999994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505767.57000000012</v>
          </cell>
          <cell r="BD70">
            <v>160669.62</v>
          </cell>
          <cell r="BE70">
            <v>275268.85999999993</v>
          </cell>
          <cell r="BF70">
            <v>3139493.1100000003</v>
          </cell>
        </row>
        <row r="71">
          <cell r="F71" t="str">
            <v>13156</v>
          </cell>
          <cell r="G71">
            <v>3157207.36</v>
          </cell>
          <cell r="H71">
            <v>112224.3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679558.01</v>
          </cell>
          <cell r="Q71">
            <v>24500</v>
          </cell>
          <cell r="R71">
            <v>88467</v>
          </cell>
          <cell r="S71">
            <v>0</v>
          </cell>
          <cell r="T71">
            <v>0</v>
          </cell>
          <cell r="U71">
            <v>0</v>
          </cell>
          <cell r="V71">
            <v>164983.35000000003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243652.86000000002</v>
          </cell>
          <cell r="AC71">
            <v>27435.079999999998</v>
          </cell>
          <cell r="AD71">
            <v>0</v>
          </cell>
          <cell r="AE71">
            <v>0</v>
          </cell>
          <cell r="AF71">
            <v>216932.79</v>
          </cell>
          <cell r="AG71">
            <v>0</v>
          </cell>
          <cell r="AH71">
            <v>0</v>
          </cell>
          <cell r="AI71">
            <v>159357.56</v>
          </cell>
          <cell r="AJ71">
            <v>0</v>
          </cell>
          <cell r="AK71">
            <v>0</v>
          </cell>
          <cell r="AL71">
            <v>0</v>
          </cell>
          <cell r="AM71">
            <v>9543.66</v>
          </cell>
          <cell r="AN71">
            <v>92303.429999999978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6511.49</v>
          </cell>
          <cell r="AU71">
            <v>0</v>
          </cell>
          <cell r="AV71">
            <v>0</v>
          </cell>
          <cell r="AW71">
            <v>0</v>
          </cell>
          <cell r="AX71">
            <v>40610.25</v>
          </cell>
          <cell r="AY71">
            <v>0</v>
          </cell>
          <cell r="AZ71">
            <v>0</v>
          </cell>
          <cell r="BA71">
            <v>0</v>
          </cell>
          <cell r="BB71">
            <v>19382.189999999999</v>
          </cell>
          <cell r="BC71">
            <v>1325315.2699999998</v>
          </cell>
          <cell r="BD71">
            <v>435266.31999999995</v>
          </cell>
          <cell r="BE71">
            <v>298806.21000000002</v>
          </cell>
          <cell r="BF71">
            <v>7102057.1299999999</v>
          </cell>
        </row>
        <row r="72">
          <cell r="F72" t="str">
            <v>13160</v>
          </cell>
          <cell r="G72">
            <v>10833875.810000002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1210665.28</v>
          </cell>
          <cell r="Q72">
            <v>7252</v>
          </cell>
          <cell r="R72">
            <v>308702.67000000004</v>
          </cell>
          <cell r="S72">
            <v>0</v>
          </cell>
          <cell r="T72">
            <v>0</v>
          </cell>
          <cell r="U72">
            <v>0</v>
          </cell>
          <cell r="V72">
            <v>516580.92</v>
          </cell>
          <cell r="W72">
            <v>102379.25</v>
          </cell>
          <cell r="X72">
            <v>13520</v>
          </cell>
          <cell r="Y72">
            <v>0</v>
          </cell>
          <cell r="Z72">
            <v>0</v>
          </cell>
          <cell r="AA72">
            <v>0</v>
          </cell>
          <cell r="AB72">
            <v>461425.66</v>
          </cell>
          <cell r="AC72">
            <v>160449.74</v>
          </cell>
          <cell r="AD72">
            <v>110945.66</v>
          </cell>
          <cell r="AE72">
            <v>0</v>
          </cell>
          <cell r="AF72">
            <v>860551.16</v>
          </cell>
          <cell r="AG72">
            <v>0</v>
          </cell>
          <cell r="AH72">
            <v>0</v>
          </cell>
          <cell r="AI72">
            <v>45749.72</v>
          </cell>
          <cell r="AJ72">
            <v>0</v>
          </cell>
          <cell r="AK72">
            <v>0</v>
          </cell>
          <cell r="AL72">
            <v>0</v>
          </cell>
          <cell r="AM72">
            <v>82979.839999999997</v>
          </cell>
          <cell r="AN72">
            <v>687789.65</v>
          </cell>
          <cell r="AO72">
            <v>0</v>
          </cell>
          <cell r="AP72">
            <v>0</v>
          </cell>
          <cell r="AQ72">
            <v>208449.91</v>
          </cell>
          <cell r="AR72">
            <v>0</v>
          </cell>
          <cell r="AS72">
            <v>0</v>
          </cell>
          <cell r="AT72">
            <v>42027.61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3554548.81</v>
          </cell>
          <cell r="BD72">
            <v>798320.81</v>
          </cell>
          <cell r="BE72">
            <v>976187.6</v>
          </cell>
          <cell r="BF72">
            <v>20982402.100000001</v>
          </cell>
        </row>
        <row r="73">
          <cell r="F73" t="str">
            <v>13161</v>
          </cell>
          <cell r="G73">
            <v>59464552.859999999</v>
          </cell>
          <cell r="H73">
            <v>958942.25000000012</v>
          </cell>
          <cell r="I73">
            <v>751472.80999999994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9436862.0700000003</v>
          </cell>
          <cell r="Q73">
            <v>346918.35</v>
          </cell>
          <cell r="R73">
            <v>1933928.3599999999</v>
          </cell>
          <cell r="S73">
            <v>0</v>
          </cell>
          <cell r="T73">
            <v>0</v>
          </cell>
          <cell r="U73">
            <v>0</v>
          </cell>
          <cell r="V73">
            <v>2626345.5000000009</v>
          </cell>
          <cell r="W73">
            <v>0</v>
          </cell>
          <cell r="X73">
            <v>48739.3</v>
          </cell>
          <cell r="Y73">
            <v>0</v>
          </cell>
          <cell r="Z73">
            <v>1822559.0499999996</v>
          </cell>
          <cell r="AA73">
            <v>34608.11</v>
          </cell>
          <cell r="AB73">
            <v>1772212.7700000005</v>
          </cell>
          <cell r="AC73">
            <v>292708.25000000006</v>
          </cell>
          <cell r="AD73">
            <v>195767.77</v>
          </cell>
          <cell r="AE73">
            <v>0</v>
          </cell>
          <cell r="AF73">
            <v>3153906.83</v>
          </cell>
          <cell r="AG73">
            <v>0</v>
          </cell>
          <cell r="AH73">
            <v>0</v>
          </cell>
          <cell r="AI73">
            <v>1018685.61</v>
          </cell>
          <cell r="AJ73">
            <v>0</v>
          </cell>
          <cell r="AK73">
            <v>0</v>
          </cell>
          <cell r="AL73">
            <v>0</v>
          </cell>
          <cell r="AM73">
            <v>127481.52000000002</v>
          </cell>
          <cell r="AN73">
            <v>1479859.2900000003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277574.52999999991</v>
          </cell>
          <cell r="AU73">
            <v>0</v>
          </cell>
          <cell r="AV73">
            <v>0</v>
          </cell>
          <cell r="AW73">
            <v>0</v>
          </cell>
          <cell r="AX73">
            <v>46276.290000000008</v>
          </cell>
          <cell r="AY73">
            <v>0</v>
          </cell>
          <cell r="AZ73">
            <v>353308.26</v>
          </cell>
          <cell r="BA73">
            <v>0</v>
          </cell>
          <cell r="BB73">
            <v>0</v>
          </cell>
          <cell r="BC73">
            <v>17645979.240000002</v>
          </cell>
          <cell r="BD73">
            <v>4157779.649999999</v>
          </cell>
          <cell r="BE73">
            <v>4469895.8000000007</v>
          </cell>
          <cell r="BF73">
            <v>112416364.47000001</v>
          </cell>
        </row>
        <row r="74">
          <cell r="F74" t="str">
            <v>13165</v>
          </cell>
          <cell r="G74">
            <v>18755344.039999999</v>
          </cell>
          <cell r="H74">
            <v>0</v>
          </cell>
          <cell r="I74">
            <v>12902.25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2193603.4400000004</v>
          </cell>
          <cell r="Q74">
            <v>36619</v>
          </cell>
          <cell r="R74">
            <v>472891.64</v>
          </cell>
          <cell r="S74">
            <v>0</v>
          </cell>
          <cell r="T74">
            <v>0</v>
          </cell>
          <cell r="U74">
            <v>0</v>
          </cell>
          <cell r="V74">
            <v>1111296.52</v>
          </cell>
          <cell r="W74">
            <v>145890.22</v>
          </cell>
          <cell r="X74">
            <v>15111</v>
          </cell>
          <cell r="Y74">
            <v>0</v>
          </cell>
          <cell r="Z74">
            <v>0</v>
          </cell>
          <cell r="AA74">
            <v>0</v>
          </cell>
          <cell r="AB74">
            <v>562337.51000000024</v>
          </cell>
          <cell r="AC74">
            <v>152956.24999999997</v>
          </cell>
          <cell r="AD74">
            <v>55364.79</v>
          </cell>
          <cell r="AE74">
            <v>0</v>
          </cell>
          <cell r="AF74">
            <v>1088784.9500000002</v>
          </cell>
          <cell r="AG74">
            <v>54023.49</v>
          </cell>
          <cell r="AH74">
            <v>0</v>
          </cell>
          <cell r="AI74">
            <v>93491.27</v>
          </cell>
          <cell r="AJ74">
            <v>0</v>
          </cell>
          <cell r="AK74">
            <v>0</v>
          </cell>
          <cell r="AL74">
            <v>0</v>
          </cell>
          <cell r="AM74">
            <v>40635.000000000007</v>
          </cell>
          <cell r="AN74">
            <v>318016.99999999994</v>
          </cell>
          <cell r="AO74">
            <v>0</v>
          </cell>
          <cell r="AP74">
            <v>0</v>
          </cell>
          <cell r="AQ74">
            <v>0</v>
          </cell>
          <cell r="AR74">
            <v>25820.760000000002</v>
          </cell>
          <cell r="AS74">
            <v>0</v>
          </cell>
          <cell r="AT74">
            <v>51743.989999999991</v>
          </cell>
          <cell r="AU74">
            <v>0</v>
          </cell>
          <cell r="AV74">
            <v>0</v>
          </cell>
          <cell r="AW74">
            <v>0</v>
          </cell>
          <cell r="AX74">
            <v>43911.839999999997</v>
          </cell>
          <cell r="AY74">
            <v>0</v>
          </cell>
          <cell r="AZ74">
            <v>0</v>
          </cell>
          <cell r="BA74">
            <v>0</v>
          </cell>
          <cell r="BB74">
            <v>41218.979999999996</v>
          </cell>
          <cell r="BC74">
            <v>4180741.8099999996</v>
          </cell>
          <cell r="BD74">
            <v>1040678.5999999999</v>
          </cell>
          <cell r="BE74">
            <v>1346978.9900000002</v>
          </cell>
          <cell r="BF74">
            <v>31840363.339999996</v>
          </cell>
        </row>
        <row r="75">
          <cell r="F75" t="str">
            <v>13167</v>
          </cell>
          <cell r="G75">
            <v>1424935.1900000002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148555.71</v>
          </cell>
          <cell r="Q75">
            <v>0</v>
          </cell>
          <cell r="R75">
            <v>37755.479999999996</v>
          </cell>
          <cell r="S75">
            <v>0</v>
          </cell>
          <cell r="T75">
            <v>0</v>
          </cell>
          <cell r="U75">
            <v>0</v>
          </cell>
          <cell r="V75">
            <v>189257.97</v>
          </cell>
          <cell r="W75">
            <v>19059.84</v>
          </cell>
          <cell r="X75">
            <v>9278.0500000000011</v>
          </cell>
          <cell r="Y75">
            <v>0</v>
          </cell>
          <cell r="Z75">
            <v>0</v>
          </cell>
          <cell r="AA75">
            <v>0</v>
          </cell>
          <cell r="AB75">
            <v>57888.750000000007</v>
          </cell>
          <cell r="AC75">
            <v>36692.44</v>
          </cell>
          <cell r="AD75">
            <v>0</v>
          </cell>
          <cell r="AE75">
            <v>0</v>
          </cell>
          <cell r="AF75">
            <v>45362.29</v>
          </cell>
          <cell r="AG75">
            <v>0</v>
          </cell>
          <cell r="AH75">
            <v>0</v>
          </cell>
          <cell r="AI75">
            <v>9803.7999999999993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3353.16</v>
          </cell>
          <cell r="AO75">
            <v>0</v>
          </cell>
          <cell r="AP75">
            <v>0</v>
          </cell>
          <cell r="AQ75">
            <v>0</v>
          </cell>
          <cell r="AR75">
            <v>5843.0400000000009</v>
          </cell>
          <cell r="AS75">
            <v>0</v>
          </cell>
          <cell r="AT75">
            <v>1049.92</v>
          </cell>
          <cell r="AU75">
            <v>0</v>
          </cell>
          <cell r="AV75">
            <v>0</v>
          </cell>
          <cell r="AW75">
            <v>0</v>
          </cell>
          <cell r="AX75">
            <v>49159.159999999996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683803.04000000015</v>
          </cell>
          <cell r="BD75">
            <v>124931.83000000002</v>
          </cell>
          <cell r="BE75">
            <v>215880.29000000004</v>
          </cell>
          <cell r="BF75">
            <v>3062609.9600000004</v>
          </cell>
        </row>
        <row r="76">
          <cell r="F76" t="str">
            <v>13301</v>
          </cell>
          <cell r="G76">
            <v>4846235.41</v>
          </cell>
          <cell r="H76">
            <v>16406.66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968427.6399999999</v>
          </cell>
          <cell r="Q76">
            <v>36864.560000000005</v>
          </cell>
          <cell r="R76">
            <v>160257</v>
          </cell>
          <cell r="S76">
            <v>0</v>
          </cell>
          <cell r="T76">
            <v>0</v>
          </cell>
          <cell r="U76">
            <v>20944.43</v>
          </cell>
          <cell r="V76">
            <v>311507.06999999995</v>
          </cell>
          <cell r="W76">
            <v>76256.100000000006</v>
          </cell>
          <cell r="X76">
            <v>6451.34</v>
          </cell>
          <cell r="Y76">
            <v>0</v>
          </cell>
          <cell r="Z76">
            <v>0</v>
          </cell>
          <cell r="AA76">
            <v>0</v>
          </cell>
          <cell r="AB76">
            <v>147139.21000000005</v>
          </cell>
          <cell r="AC76">
            <v>304815.83000000007</v>
          </cell>
          <cell r="AD76">
            <v>0</v>
          </cell>
          <cell r="AE76">
            <v>0</v>
          </cell>
          <cell r="AF76">
            <v>277874.39999999997</v>
          </cell>
          <cell r="AG76">
            <v>0</v>
          </cell>
          <cell r="AH76">
            <v>0</v>
          </cell>
          <cell r="AI76">
            <v>50724.56</v>
          </cell>
          <cell r="AJ76">
            <v>0</v>
          </cell>
          <cell r="AK76">
            <v>0</v>
          </cell>
          <cell r="AL76">
            <v>0</v>
          </cell>
          <cell r="AM76">
            <v>4853.5200000000004</v>
          </cell>
          <cell r="AN76">
            <v>0</v>
          </cell>
          <cell r="AO76">
            <v>27061.279999999999</v>
          </cell>
          <cell r="AP76">
            <v>90015.69</v>
          </cell>
          <cell r="AQ76">
            <v>864.15</v>
          </cell>
          <cell r="AR76">
            <v>15821.6</v>
          </cell>
          <cell r="AS76">
            <v>0</v>
          </cell>
          <cell r="AT76">
            <v>5516.1600000000008</v>
          </cell>
          <cell r="AU76">
            <v>0</v>
          </cell>
          <cell r="AV76">
            <v>0</v>
          </cell>
          <cell r="AW76">
            <v>0</v>
          </cell>
          <cell r="AX76">
            <v>89375.2</v>
          </cell>
          <cell r="AY76">
            <v>0</v>
          </cell>
          <cell r="AZ76">
            <v>0</v>
          </cell>
          <cell r="BA76">
            <v>0</v>
          </cell>
          <cell r="BB76">
            <v>10025.029999999999</v>
          </cell>
          <cell r="BC76">
            <v>1932934.38</v>
          </cell>
          <cell r="BD76">
            <v>417348.79</v>
          </cell>
          <cell r="BE76">
            <v>423934.33000000007</v>
          </cell>
          <cell r="BF76">
            <v>10241654.339999998</v>
          </cell>
        </row>
        <row r="77">
          <cell r="F77" t="str">
            <v>14005</v>
          </cell>
          <cell r="G77">
            <v>21199407.270000011</v>
          </cell>
          <cell r="H77">
            <v>0</v>
          </cell>
          <cell r="I77">
            <v>198484.09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5351829.7300000004</v>
          </cell>
          <cell r="Q77">
            <v>151221.15</v>
          </cell>
          <cell r="R77">
            <v>844083.41000000015</v>
          </cell>
          <cell r="S77">
            <v>0</v>
          </cell>
          <cell r="T77">
            <v>0</v>
          </cell>
          <cell r="U77">
            <v>0</v>
          </cell>
          <cell r="V77">
            <v>1594183.3699999999</v>
          </cell>
          <cell r="W77">
            <v>431362.58</v>
          </cell>
          <cell r="X77">
            <v>40441.24</v>
          </cell>
          <cell r="Y77">
            <v>0</v>
          </cell>
          <cell r="Z77">
            <v>410134.87</v>
          </cell>
          <cell r="AA77">
            <v>0</v>
          </cell>
          <cell r="AB77">
            <v>1216334.96</v>
          </cell>
          <cell r="AC77">
            <v>805366.66</v>
          </cell>
          <cell r="AD77">
            <v>76348.02</v>
          </cell>
          <cell r="AE77">
            <v>0</v>
          </cell>
          <cell r="AF77">
            <v>1743424.7400000002</v>
          </cell>
          <cell r="AG77">
            <v>287982.14</v>
          </cell>
          <cell r="AH77">
            <v>0</v>
          </cell>
          <cell r="AI77">
            <v>1930944.2300000004</v>
          </cell>
          <cell r="AJ77">
            <v>0</v>
          </cell>
          <cell r="AK77">
            <v>0</v>
          </cell>
          <cell r="AL77">
            <v>0</v>
          </cell>
          <cell r="AM77">
            <v>54770.979999999996</v>
          </cell>
          <cell r="AN77">
            <v>484845.06</v>
          </cell>
          <cell r="AO77">
            <v>0</v>
          </cell>
          <cell r="AP77">
            <v>22998.91</v>
          </cell>
          <cell r="AQ77">
            <v>49540.91</v>
          </cell>
          <cell r="AR77">
            <v>0</v>
          </cell>
          <cell r="AS77">
            <v>0</v>
          </cell>
          <cell r="AT77">
            <v>77263.239999999991</v>
          </cell>
          <cell r="AU77">
            <v>0</v>
          </cell>
          <cell r="AV77">
            <v>0</v>
          </cell>
          <cell r="AW77">
            <v>0</v>
          </cell>
          <cell r="AX77">
            <v>408533.55</v>
          </cell>
          <cell r="AY77">
            <v>0</v>
          </cell>
          <cell r="AZ77">
            <v>0</v>
          </cell>
          <cell r="BA77">
            <v>115763.91</v>
          </cell>
          <cell r="BB77">
            <v>164589.45999999996</v>
          </cell>
          <cell r="BC77">
            <v>6109272.0300000003</v>
          </cell>
          <cell r="BD77">
            <v>2191009.4899999998</v>
          </cell>
          <cell r="BE77">
            <v>1099950.3400000003</v>
          </cell>
          <cell r="BF77">
            <v>47060086.340000004</v>
          </cell>
        </row>
        <row r="78">
          <cell r="F78" t="str">
            <v>14028</v>
          </cell>
          <cell r="G78">
            <v>9976488.7899999991</v>
          </cell>
          <cell r="H78">
            <v>416243.41000000003</v>
          </cell>
          <cell r="I78">
            <v>147751.26999999999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1968792.6400000001</v>
          </cell>
          <cell r="Q78">
            <v>85703.4</v>
          </cell>
          <cell r="R78">
            <v>382967</v>
          </cell>
          <cell r="S78">
            <v>0</v>
          </cell>
          <cell r="T78">
            <v>0</v>
          </cell>
          <cell r="U78">
            <v>0</v>
          </cell>
          <cell r="V78">
            <v>912907.71999999986</v>
          </cell>
          <cell r="W78">
            <v>49745.51</v>
          </cell>
          <cell r="X78">
            <v>15536</v>
          </cell>
          <cell r="Y78">
            <v>0</v>
          </cell>
          <cell r="Z78">
            <v>0</v>
          </cell>
          <cell r="AA78">
            <v>0</v>
          </cell>
          <cell r="AB78">
            <v>746399.83</v>
          </cell>
          <cell r="AC78">
            <v>113782.44</v>
          </cell>
          <cell r="AD78">
            <v>0</v>
          </cell>
          <cell r="AE78">
            <v>0</v>
          </cell>
          <cell r="AF78">
            <v>748947.04999999981</v>
          </cell>
          <cell r="AG78">
            <v>0</v>
          </cell>
          <cell r="AH78">
            <v>0</v>
          </cell>
          <cell r="AI78">
            <v>103818.62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83048.620000000024</v>
          </cell>
          <cell r="AO78">
            <v>0</v>
          </cell>
          <cell r="AP78">
            <v>10132.91</v>
          </cell>
          <cell r="AQ78">
            <v>0</v>
          </cell>
          <cell r="AR78">
            <v>0</v>
          </cell>
          <cell r="AS78">
            <v>0</v>
          </cell>
          <cell r="AT78">
            <v>35242.639999999999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527940.35</v>
          </cell>
          <cell r="BC78">
            <v>3695182.6199999992</v>
          </cell>
          <cell r="BD78">
            <v>951964.50000000012</v>
          </cell>
          <cell r="BE78">
            <v>923023.41999999993</v>
          </cell>
          <cell r="BF78">
            <v>21895618.739999995</v>
          </cell>
        </row>
        <row r="79">
          <cell r="F79" t="str">
            <v>14064</v>
          </cell>
          <cell r="G79">
            <v>4283685.5700000012</v>
          </cell>
          <cell r="H79">
            <v>0</v>
          </cell>
          <cell r="I79">
            <v>7657.4500000000007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796628.42</v>
          </cell>
          <cell r="Q79">
            <v>13840.12</v>
          </cell>
          <cell r="R79">
            <v>135152.67000000001</v>
          </cell>
          <cell r="S79">
            <v>0</v>
          </cell>
          <cell r="T79">
            <v>0</v>
          </cell>
          <cell r="U79">
            <v>0</v>
          </cell>
          <cell r="V79">
            <v>205742.34</v>
          </cell>
          <cell r="W79">
            <v>91474.09</v>
          </cell>
          <cell r="X79">
            <v>5065.2699999999995</v>
          </cell>
          <cell r="Y79">
            <v>0</v>
          </cell>
          <cell r="Z79">
            <v>0</v>
          </cell>
          <cell r="AA79">
            <v>0</v>
          </cell>
          <cell r="AB79">
            <v>268080.81000000006</v>
          </cell>
          <cell r="AC79">
            <v>29790.44</v>
          </cell>
          <cell r="AD79">
            <v>0</v>
          </cell>
          <cell r="AE79">
            <v>0</v>
          </cell>
          <cell r="AF79">
            <v>237310.87000000002</v>
          </cell>
          <cell r="AG79">
            <v>0</v>
          </cell>
          <cell r="AH79">
            <v>0</v>
          </cell>
          <cell r="AI79">
            <v>14034.729999999998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10121.16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14616.97</v>
          </cell>
          <cell r="AU79">
            <v>0</v>
          </cell>
          <cell r="AV79">
            <v>0</v>
          </cell>
          <cell r="AW79">
            <v>0</v>
          </cell>
          <cell r="AX79">
            <v>125310.89000000001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1860393.5899999996</v>
          </cell>
          <cell r="BD79">
            <v>361380.79000000004</v>
          </cell>
          <cell r="BE79">
            <v>537098.49</v>
          </cell>
          <cell r="BF79">
            <v>8997384.6699999999</v>
          </cell>
        </row>
        <row r="80">
          <cell r="F80" t="str">
            <v>14065</v>
          </cell>
          <cell r="G80">
            <v>2297475.2200000002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604009.12</v>
          </cell>
          <cell r="Q80">
            <v>12618.39</v>
          </cell>
          <cell r="R80">
            <v>63599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150221.15</v>
          </cell>
          <cell r="AC80">
            <v>25270.010000000002</v>
          </cell>
          <cell r="AD80">
            <v>0</v>
          </cell>
          <cell r="AE80">
            <v>0</v>
          </cell>
          <cell r="AF80">
            <v>130360.91</v>
          </cell>
          <cell r="AG80">
            <v>0</v>
          </cell>
          <cell r="AH80">
            <v>0</v>
          </cell>
          <cell r="AI80">
            <v>39117.840000000004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16531.71</v>
          </cell>
          <cell r="AT80">
            <v>3663.0299999999997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65853.429999999993</v>
          </cell>
          <cell r="BB80">
            <v>0</v>
          </cell>
          <cell r="BC80">
            <v>821830.25</v>
          </cell>
          <cell r="BD80">
            <v>234701.36000000002</v>
          </cell>
          <cell r="BE80">
            <v>188844.13</v>
          </cell>
          <cell r="BF80">
            <v>4654095.5500000007</v>
          </cell>
        </row>
        <row r="81">
          <cell r="F81" t="str">
            <v>14066</v>
          </cell>
          <cell r="G81">
            <v>9177878.0799999945</v>
          </cell>
          <cell r="H81">
            <v>0</v>
          </cell>
          <cell r="I81">
            <v>28413.65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1609178.08</v>
          </cell>
          <cell r="Q81">
            <v>38068.5</v>
          </cell>
          <cell r="R81">
            <v>252367.34000000003</v>
          </cell>
          <cell r="S81">
            <v>0</v>
          </cell>
          <cell r="T81">
            <v>0</v>
          </cell>
          <cell r="U81">
            <v>0</v>
          </cell>
          <cell r="V81">
            <v>656790.32000000007</v>
          </cell>
          <cell r="W81">
            <v>103413.8</v>
          </cell>
          <cell r="X81">
            <v>6975</v>
          </cell>
          <cell r="Y81">
            <v>0</v>
          </cell>
          <cell r="Z81">
            <v>0</v>
          </cell>
          <cell r="AA81">
            <v>0</v>
          </cell>
          <cell r="AB81">
            <v>274775.99999999994</v>
          </cell>
          <cell r="AC81">
            <v>56533.7</v>
          </cell>
          <cell r="AD81">
            <v>0</v>
          </cell>
          <cell r="AE81">
            <v>0</v>
          </cell>
          <cell r="AF81">
            <v>293790.36999999994</v>
          </cell>
          <cell r="AG81">
            <v>0</v>
          </cell>
          <cell r="AH81">
            <v>0</v>
          </cell>
          <cell r="AI81">
            <v>54319.71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63536.66</v>
          </cell>
          <cell r="AO81">
            <v>0</v>
          </cell>
          <cell r="AP81">
            <v>0</v>
          </cell>
          <cell r="AQ81">
            <v>0</v>
          </cell>
          <cell r="AR81">
            <v>95.37</v>
          </cell>
          <cell r="AS81">
            <v>0</v>
          </cell>
          <cell r="AT81">
            <v>44852.75</v>
          </cell>
          <cell r="AU81">
            <v>0</v>
          </cell>
          <cell r="AV81">
            <v>0</v>
          </cell>
          <cell r="AW81">
            <v>0</v>
          </cell>
          <cell r="AX81">
            <v>47773.929999999993</v>
          </cell>
          <cell r="AY81">
            <v>0</v>
          </cell>
          <cell r="AZ81">
            <v>84560.86</v>
          </cell>
          <cell r="BA81">
            <v>0</v>
          </cell>
          <cell r="BB81">
            <v>0</v>
          </cell>
          <cell r="BC81">
            <v>2642410.2000000007</v>
          </cell>
          <cell r="BD81">
            <v>465129.54000000004</v>
          </cell>
          <cell r="BE81">
            <v>519130.80000000005</v>
          </cell>
          <cell r="BF81">
            <v>16419994.659999996</v>
          </cell>
        </row>
        <row r="82">
          <cell r="F82" t="str">
            <v>14068</v>
          </cell>
          <cell r="G82">
            <v>9281409.9100000001</v>
          </cell>
          <cell r="H82">
            <v>13432.45</v>
          </cell>
          <cell r="I82">
            <v>50746.92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1869850.0500000005</v>
          </cell>
          <cell r="Q82">
            <v>21905.48</v>
          </cell>
          <cell r="R82">
            <v>346891.83999999997</v>
          </cell>
          <cell r="S82">
            <v>0</v>
          </cell>
          <cell r="T82">
            <v>0</v>
          </cell>
          <cell r="U82">
            <v>0</v>
          </cell>
          <cell r="V82">
            <v>1190617.7099999995</v>
          </cell>
          <cell r="W82">
            <v>226408.22</v>
          </cell>
          <cell r="X82">
            <v>14429.39</v>
          </cell>
          <cell r="Y82">
            <v>0</v>
          </cell>
          <cell r="Z82">
            <v>0</v>
          </cell>
          <cell r="AA82">
            <v>0</v>
          </cell>
          <cell r="AB82">
            <v>336628.54</v>
          </cell>
          <cell r="AC82">
            <v>99390.399999999994</v>
          </cell>
          <cell r="AD82">
            <v>0</v>
          </cell>
          <cell r="AE82">
            <v>0</v>
          </cell>
          <cell r="AF82">
            <v>538252.57000000007</v>
          </cell>
          <cell r="AG82">
            <v>0</v>
          </cell>
          <cell r="AH82">
            <v>0</v>
          </cell>
          <cell r="AI82">
            <v>97151.63</v>
          </cell>
          <cell r="AJ82">
            <v>0</v>
          </cell>
          <cell r="AK82">
            <v>0</v>
          </cell>
          <cell r="AL82">
            <v>0</v>
          </cell>
          <cell r="AM82">
            <v>8216.43</v>
          </cell>
          <cell r="AN82">
            <v>148847.47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34286.33</v>
          </cell>
          <cell r="AU82">
            <v>0</v>
          </cell>
          <cell r="AV82">
            <v>0</v>
          </cell>
          <cell r="AW82">
            <v>0</v>
          </cell>
          <cell r="AX82">
            <v>43799.34</v>
          </cell>
          <cell r="AY82">
            <v>0</v>
          </cell>
          <cell r="AZ82">
            <v>0</v>
          </cell>
          <cell r="BA82">
            <v>0</v>
          </cell>
          <cell r="BB82">
            <v>3832.62</v>
          </cell>
          <cell r="BC82">
            <v>3436675.18</v>
          </cell>
          <cell r="BD82">
            <v>839565.84</v>
          </cell>
          <cell r="BE82">
            <v>813020.25999999989</v>
          </cell>
          <cell r="BF82">
            <v>19415358.580000002</v>
          </cell>
        </row>
        <row r="83">
          <cell r="F83" t="str">
            <v>14077</v>
          </cell>
          <cell r="G83">
            <v>1853545.0700000003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211188.14999999994</v>
          </cell>
          <cell r="Q83">
            <v>6172.6</v>
          </cell>
          <cell r="R83">
            <v>57961.9</v>
          </cell>
          <cell r="S83">
            <v>0</v>
          </cell>
          <cell r="T83">
            <v>0</v>
          </cell>
          <cell r="U83">
            <v>36527.99</v>
          </cell>
          <cell r="V83">
            <v>96438.66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402488.00000000006</v>
          </cell>
          <cell r="AC83">
            <v>31314.59</v>
          </cell>
          <cell r="AD83">
            <v>0</v>
          </cell>
          <cell r="AE83">
            <v>0</v>
          </cell>
          <cell r="AF83">
            <v>136482.52000000002</v>
          </cell>
          <cell r="AG83">
            <v>0</v>
          </cell>
          <cell r="AH83">
            <v>0</v>
          </cell>
          <cell r="AI83">
            <v>45285.45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54988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60363.83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1292821.0999999999</v>
          </cell>
          <cell r="BD83">
            <v>213079.27</v>
          </cell>
          <cell r="BE83">
            <v>106682.35</v>
          </cell>
          <cell r="BF83">
            <v>4605339.4799999995</v>
          </cell>
        </row>
        <row r="84">
          <cell r="F84" t="str">
            <v>14097</v>
          </cell>
          <cell r="G84">
            <v>1616994.0800000003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269217.82</v>
          </cell>
          <cell r="Q84">
            <v>884.8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144332.59999999998</v>
          </cell>
          <cell r="W84">
            <v>0</v>
          </cell>
          <cell r="X84">
            <v>11113.95</v>
          </cell>
          <cell r="Y84">
            <v>0</v>
          </cell>
          <cell r="Z84">
            <v>0</v>
          </cell>
          <cell r="AA84">
            <v>0</v>
          </cell>
          <cell r="AB84">
            <v>41460.479999999996</v>
          </cell>
          <cell r="AC84">
            <v>22768.13</v>
          </cell>
          <cell r="AD84">
            <v>0</v>
          </cell>
          <cell r="AE84">
            <v>0</v>
          </cell>
          <cell r="AF84">
            <v>113984.97</v>
          </cell>
          <cell r="AG84">
            <v>0</v>
          </cell>
          <cell r="AH84">
            <v>0</v>
          </cell>
          <cell r="AI84">
            <v>48730.67</v>
          </cell>
          <cell r="AJ84">
            <v>0</v>
          </cell>
          <cell r="AK84">
            <v>0</v>
          </cell>
          <cell r="AL84">
            <v>0</v>
          </cell>
          <cell r="AM84">
            <v>12526.36</v>
          </cell>
          <cell r="AN84">
            <v>24153.37</v>
          </cell>
          <cell r="AO84">
            <v>0</v>
          </cell>
          <cell r="AP84">
            <v>9871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54184.04</v>
          </cell>
          <cell r="AY84">
            <v>0</v>
          </cell>
          <cell r="AZ84">
            <v>0</v>
          </cell>
          <cell r="BA84">
            <v>120658.89</v>
          </cell>
          <cell r="BB84">
            <v>6910.4199999999992</v>
          </cell>
          <cell r="BC84">
            <v>916849.07000000007</v>
          </cell>
          <cell r="BD84">
            <v>174755.22000000003</v>
          </cell>
          <cell r="BE84">
            <v>215982.22000000006</v>
          </cell>
          <cell r="BF84">
            <v>3805378.0900000008</v>
          </cell>
        </row>
        <row r="85">
          <cell r="F85" t="str">
            <v>14099</v>
          </cell>
          <cell r="G85">
            <v>1411893.2299999997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184796.50000000003</v>
          </cell>
          <cell r="Q85">
            <v>10217.6</v>
          </cell>
          <cell r="R85">
            <v>36699.78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62731.55</v>
          </cell>
          <cell r="AC85">
            <v>8136.76</v>
          </cell>
          <cell r="AD85">
            <v>0</v>
          </cell>
          <cell r="AE85">
            <v>0</v>
          </cell>
          <cell r="AF85">
            <v>55619.83</v>
          </cell>
          <cell r="AG85">
            <v>0</v>
          </cell>
          <cell r="AH85">
            <v>0</v>
          </cell>
          <cell r="AI85">
            <v>14339.92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264.12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65.28</v>
          </cell>
          <cell r="AU85">
            <v>0</v>
          </cell>
          <cell r="AV85">
            <v>0</v>
          </cell>
          <cell r="AW85">
            <v>0</v>
          </cell>
          <cell r="AX85">
            <v>20263.390000000003</v>
          </cell>
          <cell r="AY85">
            <v>0</v>
          </cell>
          <cell r="AZ85">
            <v>0</v>
          </cell>
          <cell r="BA85">
            <v>60259.360000000001</v>
          </cell>
          <cell r="BB85">
            <v>0</v>
          </cell>
          <cell r="BC85">
            <v>493799.92999999988</v>
          </cell>
          <cell r="BD85">
            <v>96311.569999999992</v>
          </cell>
          <cell r="BE85">
            <v>47373.65</v>
          </cell>
          <cell r="BF85">
            <v>2502772.4699999997</v>
          </cell>
        </row>
        <row r="86">
          <cell r="F86" t="str">
            <v>14104</v>
          </cell>
          <cell r="G86">
            <v>420668.89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88466.67</v>
          </cell>
          <cell r="Q86">
            <v>0</v>
          </cell>
          <cell r="R86">
            <v>12221.05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10026.290000000001</v>
          </cell>
          <cell r="AC86">
            <v>17811.559999999998</v>
          </cell>
          <cell r="AD86">
            <v>0</v>
          </cell>
          <cell r="AE86">
            <v>0</v>
          </cell>
          <cell r="AF86">
            <v>14971.310000000001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176458.93000000002</v>
          </cell>
          <cell r="BD86">
            <v>33505.729999999996</v>
          </cell>
          <cell r="BE86">
            <v>148.80000000000001</v>
          </cell>
          <cell r="BF86">
            <v>774279.2300000001</v>
          </cell>
        </row>
        <row r="87">
          <cell r="F87" t="str">
            <v>14117</v>
          </cell>
          <cell r="G87">
            <v>1645591.6899999997</v>
          </cell>
          <cell r="H87">
            <v>0</v>
          </cell>
          <cell r="I87">
            <v>3055.23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129541.37</v>
          </cell>
          <cell r="Q87">
            <v>0</v>
          </cell>
          <cell r="R87">
            <v>30702.640000000003</v>
          </cell>
          <cell r="S87">
            <v>0</v>
          </cell>
          <cell r="T87">
            <v>0</v>
          </cell>
          <cell r="U87">
            <v>0</v>
          </cell>
          <cell r="V87">
            <v>70053.17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19914.59</v>
          </cell>
          <cell r="AC87">
            <v>18764.34</v>
          </cell>
          <cell r="AD87">
            <v>0</v>
          </cell>
          <cell r="AE87">
            <v>0</v>
          </cell>
          <cell r="AF87">
            <v>55100.72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1216.8900000000001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1062552.48</v>
          </cell>
          <cell r="BD87">
            <v>149522.1</v>
          </cell>
          <cell r="BE87">
            <v>69598.340000000011</v>
          </cell>
          <cell r="BF87">
            <v>3255613.5599999991</v>
          </cell>
        </row>
        <row r="88">
          <cell r="F88" t="str">
            <v>14172</v>
          </cell>
          <cell r="G88">
            <v>3951347.7700000009</v>
          </cell>
          <cell r="H88">
            <v>0</v>
          </cell>
          <cell r="I88">
            <v>12832.01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680013.48000000021</v>
          </cell>
          <cell r="Q88">
            <v>22539.589999999997</v>
          </cell>
          <cell r="R88">
            <v>217630.18999999997</v>
          </cell>
          <cell r="S88">
            <v>0</v>
          </cell>
          <cell r="T88">
            <v>0</v>
          </cell>
          <cell r="U88">
            <v>0</v>
          </cell>
          <cell r="V88">
            <v>166783.78999999998</v>
          </cell>
          <cell r="W88">
            <v>56499.630000000005</v>
          </cell>
          <cell r="X88">
            <v>5715.11</v>
          </cell>
          <cell r="Y88">
            <v>0</v>
          </cell>
          <cell r="Z88">
            <v>0</v>
          </cell>
          <cell r="AA88">
            <v>0</v>
          </cell>
          <cell r="AB88">
            <v>296673.91999999998</v>
          </cell>
          <cell r="AC88">
            <v>354228.79</v>
          </cell>
          <cell r="AD88">
            <v>26982.559999999998</v>
          </cell>
          <cell r="AE88">
            <v>0</v>
          </cell>
          <cell r="AF88">
            <v>305645.30000000005</v>
          </cell>
          <cell r="AG88">
            <v>0</v>
          </cell>
          <cell r="AH88">
            <v>0</v>
          </cell>
          <cell r="AI88">
            <v>164924.54999999999</v>
          </cell>
          <cell r="AJ88">
            <v>0</v>
          </cell>
          <cell r="AK88">
            <v>0</v>
          </cell>
          <cell r="AL88">
            <v>0</v>
          </cell>
          <cell r="AM88">
            <v>90</v>
          </cell>
          <cell r="AN88">
            <v>52862.75</v>
          </cell>
          <cell r="AO88">
            <v>0</v>
          </cell>
          <cell r="AP88">
            <v>9391.84</v>
          </cell>
          <cell r="AQ88">
            <v>0</v>
          </cell>
          <cell r="AR88">
            <v>0</v>
          </cell>
          <cell r="AS88">
            <v>0</v>
          </cell>
          <cell r="AT88">
            <v>12269.3</v>
          </cell>
          <cell r="AU88">
            <v>0</v>
          </cell>
          <cell r="AV88">
            <v>0</v>
          </cell>
          <cell r="AW88">
            <v>0</v>
          </cell>
          <cell r="AX88">
            <v>14517.220000000001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1700692.7199999995</v>
          </cell>
          <cell r="BD88">
            <v>465354.61999999994</v>
          </cell>
          <cell r="BE88">
            <v>402851.74999999994</v>
          </cell>
          <cell r="BF88">
            <v>8919846.8899999987</v>
          </cell>
        </row>
        <row r="89">
          <cell r="F89" t="str">
            <v>14400</v>
          </cell>
          <cell r="G89">
            <v>1573713.9800000004</v>
          </cell>
          <cell r="H89">
            <v>0</v>
          </cell>
          <cell r="I89">
            <v>28756.9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355127.01</v>
          </cell>
          <cell r="Q89">
            <v>9915.7999999999993</v>
          </cell>
          <cell r="R89">
            <v>53169.81</v>
          </cell>
          <cell r="S89">
            <v>0</v>
          </cell>
          <cell r="T89">
            <v>0</v>
          </cell>
          <cell r="U89">
            <v>9918.75</v>
          </cell>
          <cell r="V89">
            <v>81770.150000000009</v>
          </cell>
          <cell r="W89">
            <v>41390.639999999999</v>
          </cell>
          <cell r="X89">
            <v>11320.81</v>
          </cell>
          <cell r="Y89">
            <v>0</v>
          </cell>
          <cell r="Z89">
            <v>0</v>
          </cell>
          <cell r="AA89">
            <v>0</v>
          </cell>
          <cell r="AB89">
            <v>107517.92</v>
          </cell>
          <cell r="AC89">
            <v>35142.65</v>
          </cell>
          <cell r="AD89">
            <v>0</v>
          </cell>
          <cell r="AE89">
            <v>0</v>
          </cell>
          <cell r="AF89">
            <v>125842.08</v>
          </cell>
          <cell r="AG89">
            <v>0</v>
          </cell>
          <cell r="AH89">
            <v>0</v>
          </cell>
          <cell r="AI89">
            <v>7841.52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11598.109999999999</v>
          </cell>
          <cell r="AQ89">
            <v>0</v>
          </cell>
          <cell r="AR89">
            <v>0</v>
          </cell>
          <cell r="AS89">
            <v>0</v>
          </cell>
          <cell r="AT89">
            <v>4952.3500000000004</v>
          </cell>
          <cell r="AU89">
            <v>0</v>
          </cell>
          <cell r="AV89">
            <v>0</v>
          </cell>
          <cell r="AW89">
            <v>0</v>
          </cell>
          <cell r="AX89">
            <v>5050.84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950802.11999999988</v>
          </cell>
          <cell r="BD89">
            <v>179072.2</v>
          </cell>
          <cell r="BE89">
            <v>109675.12999999998</v>
          </cell>
          <cell r="BF89">
            <v>3702578.7700000005</v>
          </cell>
        </row>
        <row r="90">
          <cell r="F90" t="str">
            <v>15201</v>
          </cell>
          <cell r="G90">
            <v>38766859.339999989</v>
          </cell>
          <cell r="H90">
            <v>1556657.12</v>
          </cell>
          <cell r="I90">
            <v>78259.05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9475354.8699999992</v>
          </cell>
          <cell r="Q90">
            <v>459835.39</v>
          </cell>
          <cell r="R90">
            <v>1164201.8799999999</v>
          </cell>
          <cell r="S90">
            <v>0</v>
          </cell>
          <cell r="T90">
            <v>0</v>
          </cell>
          <cell r="U90">
            <v>263744.82</v>
          </cell>
          <cell r="V90">
            <v>2170192.1999999997</v>
          </cell>
          <cell r="W90">
            <v>249040.23</v>
          </cell>
          <cell r="X90">
            <v>27389.66</v>
          </cell>
          <cell r="Y90">
            <v>0</v>
          </cell>
          <cell r="Z90">
            <v>0</v>
          </cell>
          <cell r="AA90">
            <v>0</v>
          </cell>
          <cell r="AB90">
            <v>847267.91</v>
          </cell>
          <cell r="AC90">
            <v>165218.19</v>
          </cell>
          <cell r="AD90">
            <v>0</v>
          </cell>
          <cell r="AE90">
            <v>0</v>
          </cell>
          <cell r="AF90">
            <v>1322015.4000000001</v>
          </cell>
          <cell r="AG90">
            <v>0</v>
          </cell>
          <cell r="AH90">
            <v>0</v>
          </cell>
          <cell r="AI90">
            <v>221671.44</v>
          </cell>
          <cell r="AJ90">
            <v>0</v>
          </cell>
          <cell r="AK90">
            <v>0</v>
          </cell>
          <cell r="AL90">
            <v>0</v>
          </cell>
          <cell r="AM90">
            <v>36313.85</v>
          </cell>
          <cell r="AN90">
            <v>256145.12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132765.01</v>
          </cell>
          <cell r="AU90">
            <v>0</v>
          </cell>
          <cell r="AV90">
            <v>59602.239999999998</v>
          </cell>
          <cell r="AW90">
            <v>0</v>
          </cell>
          <cell r="AX90">
            <v>77018.63</v>
          </cell>
          <cell r="AY90">
            <v>0</v>
          </cell>
          <cell r="AZ90">
            <v>0</v>
          </cell>
          <cell r="BA90">
            <v>0</v>
          </cell>
          <cell r="BB90">
            <v>160760.91999999998</v>
          </cell>
          <cell r="BC90">
            <v>10221956.18</v>
          </cell>
          <cell r="BD90">
            <v>2674988.3499999996</v>
          </cell>
          <cell r="BE90">
            <v>2575518.9400000004</v>
          </cell>
          <cell r="BF90">
            <v>72962776.739999965</v>
          </cell>
        </row>
        <row r="91">
          <cell r="F91" t="str">
            <v>15204</v>
          </cell>
          <cell r="G91">
            <v>6763512.3400000008</v>
          </cell>
          <cell r="H91">
            <v>0</v>
          </cell>
          <cell r="I91">
            <v>103360.22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1164061.27</v>
          </cell>
          <cell r="Q91">
            <v>34439.61</v>
          </cell>
          <cell r="R91">
            <v>181653.45</v>
          </cell>
          <cell r="S91">
            <v>0</v>
          </cell>
          <cell r="T91">
            <v>0</v>
          </cell>
          <cell r="U91">
            <v>0</v>
          </cell>
          <cell r="V91">
            <v>195569.83000000002</v>
          </cell>
          <cell r="W91">
            <v>0</v>
          </cell>
          <cell r="X91">
            <v>1529.04</v>
          </cell>
          <cell r="Y91">
            <v>0</v>
          </cell>
          <cell r="Z91">
            <v>0</v>
          </cell>
          <cell r="AA91">
            <v>0</v>
          </cell>
          <cell r="AB91">
            <v>295988.05</v>
          </cell>
          <cell r="AC91">
            <v>58459.159999999996</v>
          </cell>
          <cell r="AD91">
            <v>0</v>
          </cell>
          <cell r="AE91">
            <v>0</v>
          </cell>
          <cell r="AF91">
            <v>175029.73</v>
          </cell>
          <cell r="AG91">
            <v>127828.68999999999</v>
          </cell>
          <cell r="AH91">
            <v>0</v>
          </cell>
          <cell r="AI91">
            <v>30231.45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17519.079999999998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7826.98</v>
          </cell>
          <cell r="AU91">
            <v>0</v>
          </cell>
          <cell r="AV91">
            <v>0</v>
          </cell>
          <cell r="AW91">
            <v>0</v>
          </cell>
          <cell r="AX91">
            <v>5616.41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2538079.2600000012</v>
          </cell>
          <cell r="BD91">
            <v>245413.35</v>
          </cell>
          <cell r="BE91">
            <v>385775.85</v>
          </cell>
          <cell r="BF91">
            <v>12331893.770000001</v>
          </cell>
        </row>
        <row r="92">
          <cell r="F92" t="str">
            <v>15206</v>
          </cell>
          <cell r="G92">
            <v>10151793.530000001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2131154.3199999998</v>
          </cell>
          <cell r="Q92">
            <v>64192.53</v>
          </cell>
          <cell r="R92">
            <v>337989.85</v>
          </cell>
          <cell r="S92">
            <v>0</v>
          </cell>
          <cell r="T92">
            <v>0</v>
          </cell>
          <cell r="U92">
            <v>0</v>
          </cell>
          <cell r="V92">
            <v>514045.77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160377.9</v>
          </cell>
          <cell r="AC92">
            <v>43597.060000000005</v>
          </cell>
          <cell r="AD92">
            <v>0</v>
          </cell>
          <cell r="AE92">
            <v>0</v>
          </cell>
          <cell r="AF92">
            <v>212071.93</v>
          </cell>
          <cell r="AG92">
            <v>0</v>
          </cell>
          <cell r="AH92">
            <v>0</v>
          </cell>
          <cell r="AI92">
            <v>112983.19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11134.44</v>
          </cell>
          <cell r="AO92">
            <v>0</v>
          </cell>
          <cell r="AP92">
            <v>0</v>
          </cell>
          <cell r="AQ92">
            <v>0</v>
          </cell>
          <cell r="AR92">
            <v>42733.159999999996</v>
          </cell>
          <cell r="AS92">
            <v>0</v>
          </cell>
          <cell r="AT92">
            <v>33008.39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146378.33000000002</v>
          </cell>
          <cell r="BC92">
            <v>2818912.67</v>
          </cell>
          <cell r="BD92">
            <v>510273.41000000003</v>
          </cell>
          <cell r="BE92">
            <v>893944.2699999999</v>
          </cell>
          <cell r="BF92">
            <v>18184590.75</v>
          </cell>
        </row>
        <row r="93">
          <cell r="F93" t="str">
            <v>16020</v>
          </cell>
          <cell r="G93">
            <v>299438.04999999993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73789.710000000006</v>
          </cell>
          <cell r="Q93">
            <v>0</v>
          </cell>
          <cell r="R93">
            <v>5909</v>
          </cell>
          <cell r="S93">
            <v>0</v>
          </cell>
          <cell r="T93">
            <v>0</v>
          </cell>
          <cell r="U93">
            <v>10168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22068.95</v>
          </cell>
          <cell r="AC93">
            <v>20936.09</v>
          </cell>
          <cell r="AD93">
            <v>0</v>
          </cell>
          <cell r="AE93">
            <v>0</v>
          </cell>
          <cell r="AF93">
            <v>11465.16</v>
          </cell>
          <cell r="AG93">
            <v>0</v>
          </cell>
          <cell r="AH93">
            <v>0</v>
          </cell>
          <cell r="AI93">
            <v>676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394920.02999999997</v>
          </cell>
          <cell r="BD93">
            <v>71967.61</v>
          </cell>
          <cell r="BE93">
            <v>38487.67</v>
          </cell>
          <cell r="BF93">
            <v>949826.27</v>
          </cell>
        </row>
        <row r="94">
          <cell r="F94" t="str">
            <v>16046</v>
          </cell>
          <cell r="G94">
            <v>387912.2</v>
          </cell>
          <cell r="H94">
            <v>3344.4899999999993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74968.329999999987</v>
          </cell>
          <cell r="Q94">
            <v>5788.75</v>
          </cell>
          <cell r="R94">
            <v>17299.93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32815.480000000003</v>
          </cell>
          <cell r="AC94">
            <v>23234.350000000006</v>
          </cell>
          <cell r="AD94">
            <v>0</v>
          </cell>
          <cell r="AE94">
            <v>0</v>
          </cell>
          <cell r="AF94">
            <v>31105.3</v>
          </cell>
          <cell r="AG94">
            <v>0</v>
          </cell>
          <cell r="AH94">
            <v>0</v>
          </cell>
          <cell r="AI94">
            <v>1392.57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1030.0900000000001</v>
          </cell>
          <cell r="AU94">
            <v>0</v>
          </cell>
          <cell r="AV94">
            <v>0</v>
          </cell>
          <cell r="AW94">
            <v>0</v>
          </cell>
          <cell r="AX94">
            <v>20191.770000000004</v>
          </cell>
          <cell r="AY94">
            <v>0</v>
          </cell>
          <cell r="AZ94">
            <v>0</v>
          </cell>
          <cell r="BA94">
            <v>0</v>
          </cell>
          <cell r="BB94">
            <v>98.13</v>
          </cell>
          <cell r="BC94">
            <v>412087.41999999987</v>
          </cell>
          <cell r="BD94">
            <v>72965.62999999999</v>
          </cell>
          <cell r="BE94">
            <v>84741.409999999974</v>
          </cell>
          <cell r="BF94">
            <v>1168975.8499999996</v>
          </cell>
        </row>
        <row r="95">
          <cell r="F95" t="str">
            <v>16048</v>
          </cell>
          <cell r="G95">
            <v>2338245.02</v>
          </cell>
          <cell r="H95">
            <v>1739516.5899999999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638587.56000000006</v>
          </cell>
          <cell r="Q95">
            <v>0</v>
          </cell>
          <cell r="R95">
            <v>62550.44</v>
          </cell>
          <cell r="S95">
            <v>0</v>
          </cell>
          <cell r="T95">
            <v>0</v>
          </cell>
          <cell r="U95">
            <v>0</v>
          </cell>
          <cell r="V95">
            <v>137533.09</v>
          </cell>
          <cell r="W95">
            <v>0</v>
          </cell>
          <cell r="X95">
            <v>11196</v>
          </cell>
          <cell r="Y95">
            <v>0</v>
          </cell>
          <cell r="Z95">
            <v>0</v>
          </cell>
          <cell r="AA95">
            <v>0</v>
          </cell>
          <cell r="AB95">
            <v>36647.82</v>
          </cell>
          <cell r="AC95">
            <v>14778.05</v>
          </cell>
          <cell r="AD95">
            <v>0</v>
          </cell>
          <cell r="AE95">
            <v>0</v>
          </cell>
          <cell r="AF95">
            <v>108989.93000000001</v>
          </cell>
          <cell r="AG95">
            <v>0</v>
          </cell>
          <cell r="AH95">
            <v>0</v>
          </cell>
          <cell r="AI95">
            <v>44109.29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10939.839999999998</v>
          </cell>
          <cell r="AU95">
            <v>0</v>
          </cell>
          <cell r="AV95">
            <v>0</v>
          </cell>
          <cell r="AW95">
            <v>0</v>
          </cell>
          <cell r="AX95">
            <v>8788.33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1254999.1400000004</v>
          </cell>
          <cell r="BD95">
            <v>121387.86</v>
          </cell>
          <cell r="BE95">
            <v>302356.79999999993</v>
          </cell>
          <cell r="BF95">
            <v>6830625.7600000007</v>
          </cell>
        </row>
        <row r="96">
          <cell r="F96" t="str">
            <v>16049</v>
          </cell>
          <cell r="G96">
            <v>6296995.8499999987</v>
          </cell>
          <cell r="H96">
            <v>320357.31</v>
          </cell>
          <cell r="I96">
            <v>54033.51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1338569.5699999998</v>
          </cell>
          <cell r="Q96">
            <v>20420.5</v>
          </cell>
          <cell r="R96">
            <v>235831.09000000003</v>
          </cell>
          <cell r="S96">
            <v>0</v>
          </cell>
          <cell r="T96">
            <v>0</v>
          </cell>
          <cell r="U96">
            <v>0</v>
          </cell>
          <cell r="V96">
            <v>360189.26</v>
          </cell>
          <cell r="W96">
            <v>0</v>
          </cell>
          <cell r="X96">
            <v>6340.58</v>
          </cell>
          <cell r="Y96">
            <v>0</v>
          </cell>
          <cell r="Z96">
            <v>0</v>
          </cell>
          <cell r="AA96">
            <v>0</v>
          </cell>
          <cell r="AB96">
            <v>200877</v>
          </cell>
          <cell r="AC96">
            <v>53428.09</v>
          </cell>
          <cell r="AD96">
            <v>0</v>
          </cell>
          <cell r="AE96">
            <v>0</v>
          </cell>
          <cell r="AF96">
            <v>355888.77999999991</v>
          </cell>
          <cell r="AG96">
            <v>0</v>
          </cell>
          <cell r="AH96">
            <v>0</v>
          </cell>
          <cell r="AI96">
            <v>60415.5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8152.2199999999993</v>
          </cell>
          <cell r="AO96">
            <v>0</v>
          </cell>
          <cell r="AP96">
            <v>0</v>
          </cell>
          <cell r="AQ96">
            <v>0</v>
          </cell>
          <cell r="AR96">
            <v>817.55</v>
          </cell>
          <cell r="AS96">
            <v>2676.88</v>
          </cell>
          <cell r="AT96">
            <v>19162.61</v>
          </cell>
          <cell r="AU96">
            <v>0</v>
          </cell>
          <cell r="AV96">
            <v>0</v>
          </cell>
          <cell r="AW96">
            <v>0</v>
          </cell>
          <cell r="AX96">
            <v>777.15</v>
          </cell>
          <cell r="AY96">
            <v>0</v>
          </cell>
          <cell r="AZ96">
            <v>0</v>
          </cell>
          <cell r="BA96">
            <v>0</v>
          </cell>
          <cell r="BB96">
            <v>8882.2999999999993</v>
          </cell>
          <cell r="BC96">
            <v>2582050.5000000009</v>
          </cell>
          <cell r="BD96">
            <v>357537.27</v>
          </cell>
          <cell r="BE96">
            <v>919719.60000000009</v>
          </cell>
          <cell r="BF96">
            <v>13203123.119999999</v>
          </cell>
        </row>
        <row r="97">
          <cell r="F97" t="str">
            <v>16050</v>
          </cell>
          <cell r="G97">
            <v>7045186.4999999991</v>
          </cell>
          <cell r="H97">
            <v>292669.3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2529667.63</v>
          </cell>
          <cell r="Q97">
            <v>78301.63</v>
          </cell>
          <cell r="R97">
            <v>274126</v>
          </cell>
          <cell r="S97">
            <v>0</v>
          </cell>
          <cell r="T97">
            <v>0</v>
          </cell>
          <cell r="U97">
            <v>0</v>
          </cell>
          <cell r="V97">
            <v>402769.31</v>
          </cell>
          <cell r="W97">
            <v>0</v>
          </cell>
          <cell r="X97">
            <v>51533.220000000008</v>
          </cell>
          <cell r="Y97">
            <v>0</v>
          </cell>
          <cell r="Z97">
            <v>0</v>
          </cell>
          <cell r="AA97">
            <v>0</v>
          </cell>
          <cell r="AB97">
            <v>451986.86</v>
          </cell>
          <cell r="AC97">
            <v>93973.910000000018</v>
          </cell>
          <cell r="AD97">
            <v>0</v>
          </cell>
          <cell r="AE97">
            <v>0</v>
          </cell>
          <cell r="AF97">
            <v>372916.87</v>
          </cell>
          <cell r="AG97">
            <v>0</v>
          </cell>
          <cell r="AH97">
            <v>0</v>
          </cell>
          <cell r="AI97">
            <v>78471.289999999994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38904.820000000007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21369.14</v>
          </cell>
          <cell r="AU97">
            <v>0</v>
          </cell>
          <cell r="AV97">
            <v>0</v>
          </cell>
          <cell r="AW97">
            <v>0</v>
          </cell>
          <cell r="AX97">
            <v>256572.61000000002</v>
          </cell>
          <cell r="AY97">
            <v>0</v>
          </cell>
          <cell r="AZ97">
            <v>0</v>
          </cell>
          <cell r="BA97">
            <v>0</v>
          </cell>
          <cell r="BB97">
            <v>14719.849999999999</v>
          </cell>
          <cell r="BC97">
            <v>2771427.05</v>
          </cell>
          <cell r="BD97">
            <v>470864.46999999991</v>
          </cell>
          <cell r="BE97">
            <v>562403.95000000007</v>
          </cell>
          <cell r="BF97">
            <v>15807864.409999998</v>
          </cell>
        </row>
        <row r="98">
          <cell r="F98" t="str">
            <v>17001</v>
          </cell>
          <cell r="G98">
            <v>376722667.60000002</v>
          </cell>
          <cell r="H98">
            <v>9108487.0099999998</v>
          </cell>
          <cell r="I98">
            <v>691142.23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130591910.05</v>
          </cell>
          <cell r="Q98">
            <v>3957050.13</v>
          </cell>
          <cell r="R98">
            <v>11538812.820000002</v>
          </cell>
          <cell r="S98">
            <v>0</v>
          </cell>
          <cell r="T98">
            <v>0</v>
          </cell>
          <cell r="U98">
            <v>0</v>
          </cell>
          <cell r="V98">
            <v>9990310.3200000003</v>
          </cell>
          <cell r="W98">
            <v>1310761.28</v>
          </cell>
          <cell r="X98">
            <v>302976.87</v>
          </cell>
          <cell r="Y98">
            <v>0</v>
          </cell>
          <cell r="Z98">
            <v>1103764.6199999999</v>
          </cell>
          <cell r="AA98">
            <v>12412.720000000001</v>
          </cell>
          <cell r="AB98">
            <v>10685682.519999998</v>
          </cell>
          <cell r="AC98">
            <v>1361720.99</v>
          </cell>
          <cell r="AD98">
            <v>98951.679999999993</v>
          </cell>
          <cell r="AE98">
            <v>0</v>
          </cell>
          <cell r="AF98">
            <v>11431774.18</v>
          </cell>
          <cell r="AG98">
            <v>885906.90999999992</v>
          </cell>
          <cell r="AH98">
            <v>348643.9</v>
          </cell>
          <cell r="AI98">
            <v>4978687.3599999994</v>
          </cell>
          <cell r="AJ98">
            <v>0</v>
          </cell>
          <cell r="AK98">
            <v>4428025.49</v>
          </cell>
          <cell r="AL98">
            <v>568949.39999999991</v>
          </cell>
          <cell r="AM98">
            <v>875359.7899999998</v>
          </cell>
          <cell r="AN98">
            <v>28270629.989999998</v>
          </cell>
          <cell r="AO98">
            <v>0</v>
          </cell>
          <cell r="AP98">
            <v>108248.83</v>
          </cell>
          <cell r="AQ98">
            <v>0</v>
          </cell>
          <cell r="AR98">
            <v>0</v>
          </cell>
          <cell r="AS98">
            <v>154534.35</v>
          </cell>
          <cell r="AT98">
            <v>1383514.56</v>
          </cell>
          <cell r="AU98">
            <v>223340.96000000002</v>
          </cell>
          <cell r="AV98">
            <v>0</v>
          </cell>
          <cell r="AW98">
            <v>0</v>
          </cell>
          <cell r="AX98">
            <v>36646036.899999999</v>
          </cell>
          <cell r="AY98">
            <v>951805.21</v>
          </cell>
          <cell r="AZ98">
            <v>0</v>
          </cell>
          <cell r="BA98">
            <v>261747.25999999998</v>
          </cell>
          <cell r="BB98">
            <v>514118.56</v>
          </cell>
          <cell r="BC98">
            <v>113003230.22999999</v>
          </cell>
          <cell r="BD98">
            <v>14459978.010000002</v>
          </cell>
          <cell r="BE98">
            <v>39712188.240000002</v>
          </cell>
          <cell r="BF98">
            <v>816683370.96999991</v>
          </cell>
        </row>
        <row r="99">
          <cell r="F99" t="str">
            <v>17210</v>
          </cell>
          <cell r="G99">
            <v>165785804.23000005</v>
          </cell>
          <cell r="H99">
            <v>2073232.3499999999</v>
          </cell>
          <cell r="I99">
            <v>1707555.4100000004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23665.75</v>
          </cell>
          <cell r="O99">
            <v>0</v>
          </cell>
          <cell r="P99">
            <v>34297144.399999999</v>
          </cell>
          <cell r="Q99">
            <v>1033223.63</v>
          </cell>
          <cell r="R99">
            <v>4817352.3999999994</v>
          </cell>
          <cell r="S99">
            <v>0</v>
          </cell>
          <cell r="T99">
            <v>0</v>
          </cell>
          <cell r="U99">
            <v>0</v>
          </cell>
          <cell r="V99">
            <v>7479921.5999999996</v>
          </cell>
          <cell r="W99">
            <v>547206.35999999987</v>
          </cell>
          <cell r="X99">
            <v>142274.85</v>
          </cell>
          <cell r="Y99">
            <v>0</v>
          </cell>
          <cell r="Z99">
            <v>0</v>
          </cell>
          <cell r="AA99">
            <v>0</v>
          </cell>
          <cell r="AB99">
            <v>5368310.4999999991</v>
          </cell>
          <cell r="AC99">
            <v>711884.10000000009</v>
          </cell>
          <cell r="AD99">
            <v>0</v>
          </cell>
          <cell r="AE99">
            <v>0</v>
          </cell>
          <cell r="AF99">
            <v>10400937.879999999</v>
          </cell>
          <cell r="AG99">
            <v>0</v>
          </cell>
          <cell r="AH99">
            <v>0</v>
          </cell>
          <cell r="AI99">
            <v>4501789.4799999986</v>
          </cell>
          <cell r="AJ99">
            <v>0</v>
          </cell>
          <cell r="AK99">
            <v>801862.48999999987</v>
          </cell>
          <cell r="AL99">
            <v>0</v>
          </cell>
          <cell r="AM99">
            <v>359063.27999999997</v>
          </cell>
          <cell r="AN99">
            <v>6719173.5999999996</v>
          </cell>
          <cell r="AO99">
            <v>0</v>
          </cell>
          <cell r="AP99">
            <v>78391.37999999999</v>
          </cell>
          <cell r="AQ99">
            <v>0</v>
          </cell>
          <cell r="AR99">
            <v>228784.81000000003</v>
          </cell>
          <cell r="AS99">
            <v>27932.6</v>
          </cell>
          <cell r="AT99">
            <v>447403.13000000006</v>
          </cell>
          <cell r="AU99">
            <v>0</v>
          </cell>
          <cell r="AV99">
            <v>0</v>
          </cell>
          <cell r="AW99">
            <v>2302.21</v>
          </cell>
          <cell r="AX99">
            <v>1530188.11</v>
          </cell>
          <cell r="AY99">
            <v>0</v>
          </cell>
          <cell r="AZ99">
            <v>0</v>
          </cell>
          <cell r="BA99">
            <v>0</v>
          </cell>
          <cell r="BB99">
            <v>598957.85000000009</v>
          </cell>
          <cell r="BC99">
            <v>34984047.700000003</v>
          </cell>
          <cell r="BD99">
            <v>9696058.4399999995</v>
          </cell>
          <cell r="BE99">
            <v>11263814.559999997</v>
          </cell>
          <cell r="BF99">
            <v>305628283.10000002</v>
          </cell>
        </row>
        <row r="100">
          <cell r="F100" t="str">
            <v>17216</v>
          </cell>
          <cell r="G100">
            <v>26896075</v>
          </cell>
          <cell r="H100">
            <v>0</v>
          </cell>
          <cell r="I100">
            <v>182209.85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6458972.2499999981</v>
          </cell>
          <cell r="Q100">
            <v>225916.79999999999</v>
          </cell>
          <cell r="R100">
            <v>932875.72000000009</v>
          </cell>
          <cell r="S100">
            <v>0</v>
          </cell>
          <cell r="T100">
            <v>0</v>
          </cell>
          <cell r="U100">
            <v>0</v>
          </cell>
          <cell r="V100">
            <v>2075661.3700000003</v>
          </cell>
          <cell r="W100">
            <v>165588.34</v>
          </cell>
          <cell r="X100">
            <v>21687.23</v>
          </cell>
          <cell r="Y100">
            <v>0</v>
          </cell>
          <cell r="Z100">
            <v>0</v>
          </cell>
          <cell r="AA100">
            <v>0</v>
          </cell>
          <cell r="AB100">
            <v>408219.05000000005</v>
          </cell>
          <cell r="AC100">
            <v>102016.04999999999</v>
          </cell>
          <cell r="AD100">
            <v>0</v>
          </cell>
          <cell r="AE100">
            <v>0</v>
          </cell>
          <cell r="AF100">
            <v>629010.75999999989</v>
          </cell>
          <cell r="AG100">
            <v>0</v>
          </cell>
          <cell r="AH100">
            <v>0</v>
          </cell>
          <cell r="AI100">
            <v>812877.40000000014</v>
          </cell>
          <cell r="AJ100">
            <v>0</v>
          </cell>
          <cell r="AK100">
            <v>0</v>
          </cell>
          <cell r="AL100">
            <v>0</v>
          </cell>
          <cell r="AM100">
            <v>37343.58</v>
          </cell>
          <cell r="AN100">
            <v>332811.24</v>
          </cell>
          <cell r="AO100">
            <v>0</v>
          </cell>
          <cell r="AP100">
            <v>16671</v>
          </cell>
          <cell r="AQ100">
            <v>192159.65000000002</v>
          </cell>
          <cell r="AR100">
            <v>0</v>
          </cell>
          <cell r="AS100">
            <v>0</v>
          </cell>
          <cell r="AT100">
            <v>95500.620000000024</v>
          </cell>
          <cell r="AU100">
            <v>0</v>
          </cell>
          <cell r="AV100">
            <v>0</v>
          </cell>
          <cell r="AW100">
            <v>0</v>
          </cell>
          <cell r="AX100">
            <v>366300.39999999991</v>
          </cell>
          <cell r="AY100">
            <v>0</v>
          </cell>
          <cell r="AZ100">
            <v>0</v>
          </cell>
          <cell r="BA100">
            <v>0</v>
          </cell>
          <cell r="BB100">
            <v>58033.04</v>
          </cell>
          <cell r="BC100">
            <v>8225903.7199999997</v>
          </cell>
          <cell r="BD100">
            <v>1994065.1899999997</v>
          </cell>
          <cell r="BE100">
            <v>2571274.9900000002</v>
          </cell>
          <cell r="BF100">
            <v>52801173.249999978</v>
          </cell>
        </row>
        <row r="101">
          <cell r="F101" t="str">
            <v>17400</v>
          </cell>
          <cell r="G101">
            <v>36172978.959999993</v>
          </cell>
          <cell r="H101">
            <v>74273.16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6878926.6500000004</v>
          </cell>
          <cell r="Q101">
            <v>123499.94</v>
          </cell>
          <cell r="R101">
            <v>1081717.94</v>
          </cell>
          <cell r="S101">
            <v>0</v>
          </cell>
          <cell r="T101">
            <v>0</v>
          </cell>
          <cell r="U101">
            <v>0</v>
          </cell>
          <cell r="V101">
            <v>1539449.2899999998</v>
          </cell>
          <cell r="W101">
            <v>30576.68</v>
          </cell>
          <cell r="X101">
            <v>10466.310000000001</v>
          </cell>
          <cell r="Y101">
            <v>0</v>
          </cell>
          <cell r="Z101">
            <v>0</v>
          </cell>
          <cell r="AA101">
            <v>0</v>
          </cell>
          <cell r="AB101">
            <v>192476.75000000003</v>
          </cell>
          <cell r="AC101">
            <v>94274.09</v>
          </cell>
          <cell r="AD101">
            <v>0</v>
          </cell>
          <cell r="AE101">
            <v>0</v>
          </cell>
          <cell r="AF101">
            <v>131500.83000000002</v>
          </cell>
          <cell r="AG101">
            <v>0</v>
          </cell>
          <cell r="AH101">
            <v>0</v>
          </cell>
          <cell r="AI101">
            <v>297124.8</v>
          </cell>
          <cell r="AJ101">
            <v>0</v>
          </cell>
          <cell r="AK101">
            <v>0</v>
          </cell>
          <cell r="AL101">
            <v>0</v>
          </cell>
          <cell r="AM101">
            <v>19385.849999999999</v>
          </cell>
          <cell r="AN101">
            <v>281504.17000000004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102097.27</v>
          </cell>
          <cell r="AT101">
            <v>108038.48999999999</v>
          </cell>
          <cell r="AU101">
            <v>0</v>
          </cell>
          <cell r="AV101">
            <v>0</v>
          </cell>
          <cell r="AW101">
            <v>0</v>
          </cell>
          <cell r="AX101">
            <v>15608.83</v>
          </cell>
          <cell r="AY101">
            <v>0</v>
          </cell>
          <cell r="AZ101">
            <v>0</v>
          </cell>
          <cell r="BA101">
            <v>0</v>
          </cell>
          <cell r="BB101">
            <v>330350.83</v>
          </cell>
          <cell r="BC101">
            <v>8649242.7100000028</v>
          </cell>
          <cell r="BD101">
            <v>1710299.3800000001</v>
          </cell>
          <cell r="BE101">
            <v>2225467.85</v>
          </cell>
          <cell r="BF101">
            <v>60069260.779999994</v>
          </cell>
        </row>
        <row r="102">
          <cell r="F102" t="str">
            <v>17401</v>
          </cell>
          <cell r="G102">
            <v>140537373.15000004</v>
          </cell>
          <cell r="H102">
            <v>316743.20999999996</v>
          </cell>
          <cell r="I102">
            <v>2801933.6500000004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29135335.169999998</v>
          </cell>
          <cell r="Q102">
            <v>1270072.8399999999</v>
          </cell>
          <cell r="R102">
            <v>4884445.0599999996</v>
          </cell>
          <cell r="S102">
            <v>0</v>
          </cell>
          <cell r="T102">
            <v>0</v>
          </cell>
          <cell r="U102">
            <v>0</v>
          </cell>
          <cell r="V102">
            <v>4689805.6600000011</v>
          </cell>
          <cell r="W102">
            <v>1030248.6600000001</v>
          </cell>
          <cell r="X102">
            <v>100170.44</v>
          </cell>
          <cell r="Y102">
            <v>0</v>
          </cell>
          <cell r="Z102">
            <v>3650907.3700000006</v>
          </cell>
          <cell r="AA102">
            <v>60696</v>
          </cell>
          <cell r="AB102">
            <v>6073531.2699999986</v>
          </cell>
          <cell r="AC102">
            <v>828744.12</v>
          </cell>
          <cell r="AD102">
            <v>0</v>
          </cell>
          <cell r="AE102">
            <v>0</v>
          </cell>
          <cell r="AF102">
            <v>8638642.0099999998</v>
          </cell>
          <cell r="AG102">
            <v>0</v>
          </cell>
          <cell r="AH102">
            <v>0</v>
          </cell>
          <cell r="AI102">
            <v>2514399.5500000003</v>
          </cell>
          <cell r="AJ102">
            <v>0</v>
          </cell>
          <cell r="AK102">
            <v>404617.64000000007</v>
          </cell>
          <cell r="AL102">
            <v>0</v>
          </cell>
          <cell r="AM102">
            <v>756412.71999999986</v>
          </cell>
          <cell r="AN102">
            <v>5503680.6299999999</v>
          </cell>
          <cell r="AO102">
            <v>0</v>
          </cell>
          <cell r="AP102">
            <v>70040.87</v>
          </cell>
          <cell r="AQ102">
            <v>1966804.6500000001</v>
          </cell>
          <cell r="AR102">
            <v>0</v>
          </cell>
          <cell r="AS102">
            <v>19456.010000000002</v>
          </cell>
          <cell r="AT102">
            <v>400909.43000000011</v>
          </cell>
          <cell r="AU102">
            <v>0</v>
          </cell>
          <cell r="AV102">
            <v>0</v>
          </cell>
          <cell r="AW102">
            <v>25357.96</v>
          </cell>
          <cell r="AX102">
            <v>1720124.3200000003</v>
          </cell>
          <cell r="AY102">
            <v>0</v>
          </cell>
          <cell r="AZ102">
            <v>0</v>
          </cell>
          <cell r="BA102">
            <v>103192.91</v>
          </cell>
          <cell r="BB102">
            <v>1539373.85</v>
          </cell>
          <cell r="BC102">
            <v>33763701.75</v>
          </cell>
          <cell r="BD102">
            <v>8235033.7200000016</v>
          </cell>
          <cell r="BE102">
            <v>8145942.299999997</v>
          </cell>
          <cell r="BF102">
            <v>269187696.92000002</v>
          </cell>
        </row>
        <row r="103">
          <cell r="F103" t="str">
            <v>17402</v>
          </cell>
          <cell r="G103">
            <v>11280144.939999999</v>
          </cell>
          <cell r="H103">
            <v>433300.97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1878233.51</v>
          </cell>
          <cell r="Q103">
            <v>13531.5</v>
          </cell>
          <cell r="R103">
            <v>277194</v>
          </cell>
          <cell r="S103">
            <v>0</v>
          </cell>
          <cell r="T103">
            <v>0</v>
          </cell>
          <cell r="U103">
            <v>0</v>
          </cell>
          <cell r="V103">
            <v>607274.99999999988</v>
          </cell>
          <cell r="W103">
            <v>113161.17</v>
          </cell>
          <cell r="X103">
            <v>6310.4</v>
          </cell>
          <cell r="Y103">
            <v>0</v>
          </cell>
          <cell r="Z103">
            <v>0</v>
          </cell>
          <cell r="AA103">
            <v>0</v>
          </cell>
          <cell r="AB103">
            <v>164881.28999999998</v>
          </cell>
          <cell r="AC103">
            <v>38510.44</v>
          </cell>
          <cell r="AD103">
            <v>0</v>
          </cell>
          <cell r="AE103">
            <v>0</v>
          </cell>
          <cell r="AF103">
            <v>175376.71000000002</v>
          </cell>
          <cell r="AG103">
            <v>0</v>
          </cell>
          <cell r="AH103">
            <v>0</v>
          </cell>
          <cell r="AI103">
            <v>209827.93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82205.320000000007</v>
          </cell>
          <cell r="AO103">
            <v>0</v>
          </cell>
          <cell r="AP103">
            <v>0</v>
          </cell>
          <cell r="AQ103">
            <v>0</v>
          </cell>
          <cell r="AR103">
            <v>38364.610000000008</v>
          </cell>
          <cell r="AS103">
            <v>5939.04</v>
          </cell>
          <cell r="AT103">
            <v>29822.529999999995</v>
          </cell>
          <cell r="AU103">
            <v>0</v>
          </cell>
          <cell r="AV103">
            <v>0</v>
          </cell>
          <cell r="AW103">
            <v>0</v>
          </cell>
          <cell r="AX103">
            <v>74312.240000000005</v>
          </cell>
          <cell r="AY103">
            <v>0</v>
          </cell>
          <cell r="AZ103">
            <v>0</v>
          </cell>
          <cell r="BA103">
            <v>13400.57</v>
          </cell>
          <cell r="BB103">
            <v>43951.32</v>
          </cell>
          <cell r="BC103">
            <v>4123509.4500000007</v>
          </cell>
          <cell r="BD103">
            <v>630134.31000000006</v>
          </cell>
          <cell r="BE103">
            <v>856461.22</v>
          </cell>
          <cell r="BF103">
            <v>21095848.469999995</v>
          </cell>
        </row>
        <row r="104">
          <cell r="F104" t="str">
            <v>17403</v>
          </cell>
          <cell r="G104">
            <v>114602127.80000003</v>
          </cell>
          <cell r="H104">
            <v>894998.42</v>
          </cell>
          <cell r="I104">
            <v>320223.98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27766380.980000004</v>
          </cell>
          <cell r="Q104">
            <v>1083445.71</v>
          </cell>
          <cell r="R104">
            <v>3160358.0000000005</v>
          </cell>
          <cell r="S104">
            <v>0</v>
          </cell>
          <cell r="T104">
            <v>0</v>
          </cell>
          <cell r="U104">
            <v>0</v>
          </cell>
          <cell r="V104">
            <v>6362854.2999999989</v>
          </cell>
          <cell r="W104">
            <v>1292566.7100000004</v>
          </cell>
          <cell r="X104">
            <v>101881</v>
          </cell>
          <cell r="Y104">
            <v>0</v>
          </cell>
          <cell r="Z104">
            <v>0</v>
          </cell>
          <cell r="AA104">
            <v>0</v>
          </cell>
          <cell r="AB104">
            <v>3209481.43</v>
          </cell>
          <cell r="AC104">
            <v>572354.21</v>
          </cell>
          <cell r="AD104">
            <v>12396.07</v>
          </cell>
          <cell r="AE104">
            <v>0</v>
          </cell>
          <cell r="AF104">
            <v>5427929.2200000007</v>
          </cell>
          <cell r="AG104">
            <v>0</v>
          </cell>
          <cell r="AH104">
            <v>0</v>
          </cell>
          <cell r="AI104">
            <v>1391456.79</v>
          </cell>
          <cell r="AJ104">
            <v>0</v>
          </cell>
          <cell r="AK104">
            <v>1127177.98</v>
          </cell>
          <cell r="AL104">
            <v>20401.48</v>
          </cell>
          <cell r="AM104">
            <v>329218.92000000004</v>
          </cell>
          <cell r="AN104">
            <v>3022209.5999999996</v>
          </cell>
          <cell r="AO104">
            <v>0</v>
          </cell>
          <cell r="AP104">
            <v>60117.640000000007</v>
          </cell>
          <cell r="AQ104">
            <v>773263.11</v>
          </cell>
          <cell r="AR104">
            <v>0</v>
          </cell>
          <cell r="AS104">
            <v>0</v>
          </cell>
          <cell r="AT104">
            <v>303386.63</v>
          </cell>
          <cell r="AU104">
            <v>0</v>
          </cell>
          <cell r="AV104">
            <v>0</v>
          </cell>
          <cell r="AW104">
            <v>0</v>
          </cell>
          <cell r="AX104">
            <v>94010.270000000019</v>
          </cell>
          <cell r="AY104">
            <v>0</v>
          </cell>
          <cell r="AZ104">
            <v>0</v>
          </cell>
          <cell r="BA104">
            <v>0</v>
          </cell>
          <cell r="BB104">
            <v>1688769.4299999995</v>
          </cell>
          <cell r="BC104">
            <v>25469130.579999994</v>
          </cell>
          <cell r="BD104">
            <v>6289985.9699999997</v>
          </cell>
          <cell r="BE104">
            <v>9338095.1500000004</v>
          </cell>
          <cell r="BF104">
            <v>214714221.38000003</v>
          </cell>
        </row>
        <row r="105">
          <cell r="F105" t="str">
            <v>17404</v>
          </cell>
          <cell r="G105">
            <v>975843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174287.51999999996</v>
          </cell>
          <cell r="Q105">
            <v>0</v>
          </cell>
          <cell r="R105">
            <v>33216.629999999997</v>
          </cell>
          <cell r="S105">
            <v>0</v>
          </cell>
          <cell r="T105">
            <v>0</v>
          </cell>
          <cell r="U105">
            <v>0</v>
          </cell>
          <cell r="V105">
            <v>87078.180000000008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30341.859999999997</v>
          </cell>
          <cell r="AC105">
            <v>13398.74</v>
          </cell>
          <cell r="AD105">
            <v>0</v>
          </cell>
          <cell r="AE105">
            <v>0</v>
          </cell>
          <cell r="AF105">
            <v>26247.66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25721.719999999998</v>
          </cell>
          <cell r="AY105">
            <v>0</v>
          </cell>
          <cell r="AZ105">
            <v>0</v>
          </cell>
          <cell r="BA105">
            <v>0</v>
          </cell>
          <cell r="BB105">
            <v>2026.47</v>
          </cell>
          <cell r="BC105">
            <v>722699.51000000013</v>
          </cell>
          <cell r="BD105">
            <v>100575.46</v>
          </cell>
          <cell r="BE105">
            <v>70172.26999999999</v>
          </cell>
          <cell r="BF105">
            <v>2261609.02</v>
          </cell>
        </row>
        <row r="106">
          <cell r="F106" t="str">
            <v>17405</v>
          </cell>
          <cell r="G106">
            <v>163847610.40000004</v>
          </cell>
          <cell r="H106">
            <v>0</v>
          </cell>
          <cell r="I106">
            <v>141739.85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32704468.890000004</v>
          </cell>
          <cell r="Q106">
            <v>1142901.6399999999</v>
          </cell>
          <cell r="R106">
            <v>4269603.6700000009</v>
          </cell>
          <cell r="S106">
            <v>0</v>
          </cell>
          <cell r="T106">
            <v>0</v>
          </cell>
          <cell r="U106">
            <v>0</v>
          </cell>
          <cell r="V106">
            <v>5218635.4899999993</v>
          </cell>
          <cell r="W106">
            <v>1239372.4599999997</v>
          </cell>
          <cell r="X106">
            <v>63229.929999999993</v>
          </cell>
          <cell r="Y106">
            <v>0</v>
          </cell>
          <cell r="Z106">
            <v>0</v>
          </cell>
          <cell r="AA106">
            <v>0</v>
          </cell>
          <cell r="AB106">
            <v>1388877.2799999996</v>
          </cell>
          <cell r="AC106">
            <v>358352.52999999997</v>
          </cell>
          <cell r="AD106">
            <v>0</v>
          </cell>
          <cell r="AE106">
            <v>0</v>
          </cell>
          <cell r="AF106">
            <v>1964208.4800000002</v>
          </cell>
          <cell r="AG106">
            <v>0</v>
          </cell>
          <cell r="AH106">
            <v>0</v>
          </cell>
          <cell r="AI106">
            <v>2698885.38</v>
          </cell>
          <cell r="AJ106">
            <v>0</v>
          </cell>
          <cell r="AK106">
            <v>0</v>
          </cell>
          <cell r="AL106">
            <v>0</v>
          </cell>
          <cell r="AM106">
            <v>358889.93999999994</v>
          </cell>
          <cell r="AN106">
            <v>3329439.48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808284.81</v>
          </cell>
          <cell r="AT106">
            <v>952765.47000000009</v>
          </cell>
          <cell r="AU106">
            <v>0</v>
          </cell>
          <cell r="AV106">
            <v>0</v>
          </cell>
          <cell r="AW106">
            <v>0</v>
          </cell>
          <cell r="AX106">
            <v>1780046.0300000003</v>
          </cell>
          <cell r="AY106">
            <v>0</v>
          </cell>
          <cell r="AZ106">
            <v>0</v>
          </cell>
          <cell r="BA106">
            <v>10462139.049999999</v>
          </cell>
          <cell r="BB106">
            <v>1149932.53</v>
          </cell>
          <cell r="BC106">
            <v>35766713.039999992</v>
          </cell>
          <cell r="BD106">
            <v>6221227.4100000001</v>
          </cell>
          <cell r="BE106">
            <v>8076541.5900000017</v>
          </cell>
          <cell r="BF106">
            <v>283943865.35000002</v>
          </cell>
        </row>
        <row r="107">
          <cell r="F107" t="str">
            <v>17406</v>
          </cell>
          <cell r="G107">
            <v>22583593.809999999</v>
          </cell>
          <cell r="H107">
            <v>0</v>
          </cell>
          <cell r="I107">
            <v>0</v>
          </cell>
          <cell r="J107">
            <v>403.73</v>
          </cell>
          <cell r="K107">
            <v>0</v>
          </cell>
          <cell r="L107">
            <v>0</v>
          </cell>
          <cell r="M107">
            <v>0</v>
          </cell>
          <cell r="N107">
            <v>9128.58</v>
          </cell>
          <cell r="O107">
            <v>0</v>
          </cell>
          <cell r="P107">
            <v>4075203.63</v>
          </cell>
          <cell r="Q107">
            <v>146125.25</v>
          </cell>
          <cell r="R107">
            <v>621346</v>
          </cell>
          <cell r="S107">
            <v>0</v>
          </cell>
          <cell r="T107">
            <v>0</v>
          </cell>
          <cell r="U107">
            <v>0</v>
          </cell>
          <cell r="V107">
            <v>443609.32</v>
          </cell>
          <cell r="W107">
            <v>0</v>
          </cell>
          <cell r="X107">
            <v>23001</v>
          </cell>
          <cell r="Y107">
            <v>0</v>
          </cell>
          <cell r="Z107">
            <v>0</v>
          </cell>
          <cell r="AA107">
            <v>0</v>
          </cell>
          <cell r="AB107">
            <v>1576841.29</v>
          </cell>
          <cell r="AC107">
            <v>260374.41</v>
          </cell>
          <cell r="AD107">
            <v>0</v>
          </cell>
          <cell r="AE107">
            <v>0</v>
          </cell>
          <cell r="AF107">
            <v>1303131.9899999998</v>
          </cell>
          <cell r="AG107">
            <v>0</v>
          </cell>
          <cell r="AH107">
            <v>0</v>
          </cell>
          <cell r="AI107">
            <v>968570.31999999983</v>
          </cell>
          <cell r="AJ107">
            <v>0</v>
          </cell>
          <cell r="AK107">
            <v>268682.05000000005</v>
          </cell>
          <cell r="AL107">
            <v>0</v>
          </cell>
          <cell r="AM107">
            <v>174041.53999999998</v>
          </cell>
          <cell r="AN107">
            <v>1248654.1000000001</v>
          </cell>
          <cell r="AO107">
            <v>0</v>
          </cell>
          <cell r="AP107">
            <v>0</v>
          </cell>
          <cell r="AQ107">
            <v>74.87</v>
          </cell>
          <cell r="AR107">
            <v>0</v>
          </cell>
          <cell r="AS107">
            <v>0</v>
          </cell>
          <cell r="AT107">
            <v>35170.51</v>
          </cell>
          <cell r="AU107">
            <v>0</v>
          </cell>
          <cell r="AV107">
            <v>0</v>
          </cell>
          <cell r="AW107">
            <v>0</v>
          </cell>
          <cell r="AX107">
            <v>125815.62</v>
          </cell>
          <cell r="AY107">
            <v>0</v>
          </cell>
          <cell r="AZ107">
            <v>0</v>
          </cell>
          <cell r="BA107">
            <v>0</v>
          </cell>
          <cell r="BB107">
            <v>171011.25999999998</v>
          </cell>
          <cell r="BC107">
            <v>7386565.4500000002</v>
          </cell>
          <cell r="BD107">
            <v>1933091.3299999998</v>
          </cell>
          <cell r="BE107">
            <v>1212323.0699999998</v>
          </cell>
          <cell r="BF107">
            <v>44566759.129999988</v>
          </cell>
        </row>
        <row r="108">
          <cell r="F108" t="str">
            <v>17407</v>
          </cell>
          <cell r="G108">
            <v>23504142.210000001</v>
          </cell>
          <cell r="H108">
            <v>711608.07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3462151.2800000003</v>
          </cell>
          <cell r="Q108">
            <v>271784.34999999998</v>
          </cell>
          <cell r="R108">
            <v>758168.69000000006</v>
          </cell>
          <cell r="S108">
            <v>0</v>
          </cell>
          <cell r="T108">
            <v>0</v>
          </cell>
          <cell r="U108">
            <v>0</v>
          </cell>
          <cell r="V108">
            <v>1222433.81</v>
          </cell>
          <cell r="W108">
            <v>98658.870000000024</v>
          </cell>
          <cell r="X108">
            <v>13675</v>
          </cell>
          <cell r="Y108">
            <v>0</v>
          </cell>
          <cell r="Z108">
            <v>0</v>
          </cell>
          <cell r="AA108">
            <v>0</v>
          </cell>
          <cell r="AB108">
            <v>241501.8</v>
          </cell>
          <cell r="AC108">
            <v>36156.649999999994</v>
          </cell>
          <cell r="AD108">
            <v>0</v>
          </cell>
          <cell r="AE108">
            <v>0</v>
          </cell>
          <cell r="AF108">
            <v>252129.68</v>
          </cell>
          <cell r="AG108">
            <v>0</v>
          </cell>
          <cell r="AH108">
            <v>0</v>
          </cell>
          <cell r="AI108">
            <v>137055.87999999998</v>
          </cell>
          <cell r="AJ108">
            <v>0</v>
          </cell>
          <cell r="AK108">
            <v>0</v>
          </cell>
          <cell r="AL108">
            <v>0</v>
          </cell>
          <cell r="AM108">
            <v>5835.14</v>
          </cell>
          <cell r="AN108">
            <v>188240.94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39136.720000000001</v>
          </cell>
          <cell r="AT108">
            <v>75034.689999999988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295762.2</v>
          </cell>
          <cell r="BB108">
            <v>47934.92</v>
          </cell>
          <cell r="BC108">
            <v>6241580.8500000024</v>
          </cell>
          <cell r="BD108">
            <v>995701.35999999987</v>
          </cell>
          <cell r="BE108">
            <v>2034199.4400000004</v>
          </cell>
          <cell r="BF108">
            <v>40632892.550000004</v>
          </cell>
        </row>
        <row r="109">
          <cell r="F109" t="str">
            <v>17408</v>
          </cell>
          <cell r="G109">
            <v>123207295.42</v>
          </cell>
          <cell r="H109">
            <v>122325.01999999999</v>
          </cell>
          <cell r="I109">
            <v>171918.81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23187874.510000002</v>
          </cell>
          <cell r="Q109">
            <v>802584.66</v>
          </cell>
          <cell r="R109">
            <v>3394880.23</v>
          </cell>
          <cell r="S109">
            <v>0</v>
          </cell>
          <cell r="T109">
            <v>0</v>
          </cell>
          <cell r="U109">
            <v>0</v>
          </cell>
          <cell r="V109">
            <v>6080318.9199999999</v>
          </cell>
          <cell r="W109">
            <v>1037324.9700000001</v>
          </cell>
          <cell r="X109">
            <v>108589.65999999999</v>
          </cell>
          <cell r="Y109">
            <v>0</v>
          </cell>
          <cell r="Z109">
            <v>0</v>
          </cell>
          <cell r="AA109">
            <v>0</v>
          </cell>
          <cell r="AB109">
            <v>3662188.27</v>
          </cell>
          <cell r="AC109">
            <v>580939.82000000007</v>
          </cell>
          <cell r="AD109">
            <v>0</v>
          </cell>
          <cell r="AE109">
            <v>0</v>
          </cell>
          <cell r="AF109">
            <v>5766378.0600000005</v>
          </cell>
          <cell r="AG109">
            <v>0</v>
          </cell>
          <cell r="AH109">
            <v>0</v>
          </cell>
          <cell r="AI109">
            <v>1863386.0599999996</v>
          </cell>
          <cell r="AJ109">
            <v>0</v>
          </cell>
          <cell r="AK109">
            <v>612043.23</v>
          </cell>
          <cell r="AL109">
            <v>0</v>
          </cell>
          <cell r="AM109">
            <v>457394.63</v>
          </cell>
          <cell r="AN109">
            <v>3442537.6699999995</v>
          </cell>
          <cell r="AO109">
            <v>0</v>
          </cell>
          <cell r="AP109">
            <v>28650.739999999998</v>
          </cell>
          <cell r="AQ109">
            <v>251574.77000000002</v>
          </cell>
          <cell r="AR109">
            <v>0</v>
          </cell>
          <cell r="AS109">
            <v>18351.439999999999</v>
          </cell>
          <cell r="AT109">
            <v>322164.27</v>
          </cell>
          <cell r="AU109">
            <v>0</v>
          </cell>
          <cell r="AV109">
            <v>0</v>
          </cell>
          <cell r="AW109">
            <v>0</v>
          </cell>
          <cell r="AX109">
            <v>919208.64</v>
          </cell>
          <cell r="AY109">
            <v>0</v>
          </cell>
          <cell r="AZ109">
            <v>0</v>
          </cell>
          <cell r="BA109">
            <v>0</v>
          </cell>
          <cell r="BB109">
            <v>1182640.1200000001</v>
          </cell>
          <cell r="BC109">
            <v>23252520.93</v>
          </cell>
          <cell r="BD109">
            <v>7083559.1199999992</v>
          </cell>
          <cell r="BE109">
            <v>7801675.3099999987</v>
          </cell>
          <cell r="BF109">
            <v>215358325.27999997</v>
          </cell>
        </row>
        <row r="110">
          <cell r="F110" t="str">
            <v>17409</v>
          </cell>
          <cell r="G110">
            <v>55802838.660000011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10683372.669999998</v>
          </cell>
          <cell r="Q110">
            <v>490548.48000000004</v>
          </cell>
          <cell r="R110">
            <v>2971197.42</v>
          </cell>
          <cell r="S110">
            <v>0</v>
          </cell>
          <cell r="T110">
            <v>0</v>
          </cell>
          <cell r="U110">
            <v>0</v>
          </cell>
          <cell r="V110">
            <v>2961859.3899999997</v>
          </cell>
          <cell r="W110">
            <v>203715.84</v>
          </cell>
          <cell r="X110">
            <v>25008.69</v>
          </cell>
          <cell r="Y110">
            <v>0</v>
          </cell>
          <cell r="Z110">
            <v>0</v>
          </cell>
          <cell r="AA110">
            <v>0</v>
          </cell>
          <cell r="AB110">
            <v>360323.12999999995</v>
          </cell>
          <cell r="AC110">
            <v>125175.67</v>
          </cell>
          <cell r="AD110">
            <v>0</v>
          </cell>
          <cell r="AE110">
            <v>0</v>
          </cell>
          <cell r="AF110">
            <v>587030.55000000005</v>
          </cell>
          <cell r="AG110">
            <v>0</v>
          </cell>
          <cell r="AH110">
            <v>0</v>
          </cell>
          <cell r="AI110">
            <v>484600.69</v>
          </cell>
          <cell r="AJ110">
            <v>0</v>
          </cell>
          <cell r="AK110">
            <v>0</v>
          </cell>
          <cell r="AL110">
            <v>0</v>
          </cell>
          <cell r="AM110">
            <v>30404.289999999997</v>
          </cell>
          <cell r="AN110">
            <v>436229.94999999995</v>
          </cell>
          <cell r="AO110">
            <v>0</v>
          </cell>
          <cell r="AP110">
            <v>0</v>
          </cell>
          <cell r="AQ110">
            <v>89970.61</v>
          </cell>
          <cell r="AR110">
            <v>0</v>
          </cell>
          <cell r="AS110">
            <v>15697.92</v>
          </cell>
          <cell r="AT110">
            <v>202868.44000000003</v>
          </cell>
          <cell r="AU110">
            <v>0</v>
          </cell>
          <cell r="AV110">
            <v>0</v>
          </cell>
          <cell r="AW110">
            <v>0</v>
          </cell>
          <cell r="AX110">
            <v>296188.27</v>
          </cell>
          <cell r="AY110">
            <v>0</v>
          </cell>
          <cell r="AZ110">
            <v>46846.37</v>
          </cell>
          <cell r="BA110">
            <v>961259.11</v>
          </cell>
          <cell r="BB110">
            <v>86768.18</v>
          </cell>
          <cell r="BC110">
            <v>13639741.440000001</v>
          </cell>
          <cell r="BD110">
            <v>1671847.1000000003</v>
          </cell>
          <cell r="BE110">
            <v>4278141.9300000006</v>
          </cell>
          <cell r="BF110">
            <v>96451634.800000012</v>
          </cell>
        </row>
        <row r="111">
          <cell r="F111" t="str">
            <v>17410</v>
          </cell>
          <cell r="G111">
            <v>46777713.639999993</v>
          </cell>
          <cell r="H111">
            <v>1506509.25</v>
          </cell>
          <cell r="I111">
            <v>127506.3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9426114.6400000025</v>
          </cell>
          <cell r="Q111">
            <v>575982.93999999994</v>
          </cell>
          <cell r="R111">
            <v>1337226.0400000003</v>
          </cell>
          <cell r="S111">
            <v>0</v>
          </cell>
          <cell r="T111">
            <v>0</v>
          </cell>
          <cell r="U111">
            <v>0</v>
          </cell>
          <cell r="V111">
            <v>1735668.2899999996</v>
          </cell>
          <cell r="W111">
            <v>185454.52</v>
          </cell>
          <cell r="X111">
            <v>21943.11</v>
          </cell>
          <cell r="Y111">
            <v>0</v>
          </cell>
          <cell r="Z111">
            <v>0</v>
          </cell>
          <cell r="AA111">
            <v>0</v>
          </cell>
          <cell r="AB111">
            <v>289470.88</v>
          </cell>
          <cell r="AC111">
            <v>109483.99</v>
          </cell>
          <cell r="AD111">
            <v>0</v>
          </cell>
          <cell r="AE111">
            <v>0</v>
          </cell>
          <cell r="AF111">
            <v>366163.48999999993</v>
          </cell>
          <cell r="AG111">
            <v>0</v>
          </cell>
          <cell r="AH111">
            <v>0</v>
          </cell>
          <cell r="AI111">
            <v>415309.01</v>
          </cell>
          <cell r="AJ111">
            <v>0</v>
          </cell>
          <cell r="AK111">
            <v>0</v>
          </cell>
          <cell r="AL111">
            <v>0</v>
          </cell>
          <cell r="AM111">
            <v>34693.78</v>
          </cell>
          <cell r="AN111">
            <v>222339.59000000003</v>
          </cell>
          <cell r="AO111">
            <v>0</v>
          </cell>
          <cell r="AP111">
            <v>0</v>
          </cell>
          <cell r="AQ111">
            <v>0</v>
          </cell>
          <cell r="AR111">
            <v>57915.94</v>
          </cell>
          <cell r="AS111">
            <v>53401.909999999996</v>
          </cell>
          <cell r="AT111">
            <v>465293.47000000009</v>
          </cell>
          <cell r="AU111">
            <v>0</v>
          </cell>
          <cell r="AV111">
            <v>0</v>
          </cell>
          <cell r="AW111">
            <v>0</v>
          </cell>
          <cell r="AX111">
            <v>354135.02</v>
          </cell>
          <cell r="AY111">
            <v>0</v>
          </cell>
          <cell r="AZ111">
            <v>0</v>
          </cell>
          <cell r="BA111">
            <v>71056.459999999992</v>
          </cell>
          <cell r="BB111">
            <v>296359.63</v>
          </cell>
          <cell r="BC111">
            <v>11478014.230000002</v>
          </cell>
          <cell r="BD111">
            <v>1814661.4199999997</v>
          </cell>
          <cell r="BE111">
            <v>3680714.08</v>
          </cell>
          <cell r="BF111">
            <v>81403131.629999995</v>
          </cell>
        </row>
        <row r="112">
          <cell r="F112" t="str">
            <v>17411</v>
          </cell>
          <cell r="G112">
            <v>149442485.97000003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20055389.549999997</v>
          </cell>
          <cell r="Q112">
            <v>945014.1</v>
          </cell>
          <cell r="R112">
            <v>4653809.16</v>
          </cell>
          <cell r="S112">
            <v>0</v>
          </cell>
          <cell r="T112">
            <v>0</v>
          </cell>
          <cell r="U112">
            <v>0</v>
          </cell>
          <cell r="V112">
            <v>5580620.6300000008</v>
          </cell>
          <cell r="W112">
            <v>360745.77</v>
          </cell>
          <cell r="X112">
            <v>91853.680000000008</v>
          </cell>
          <cell r="Y112">
            <v>0</v>
          </cell>
          <cell r="Z112">
            <v>0</v>
          </cell>
          <cell r="AA112">
            <v>0</v>
          </cell>
          <cell r="AB112">
            <v>653951.42999999993</v>
          </cell>
          <cell r="AC112">
            <v>357915.28</v>
          </cell>
          <cell r="AD112">
            <v>0</v>
          </cell>
          <cell r="AE112">
            <v>0</v>
          </cell>
          <cell r="AF112">
            <v>1105409.6700000002</v>
          </cell>
          <cell r="AG112">
            <v>1723340.9100000001</v>
          </cell>
          <cell r="AH112">
            <v>363743.19</v>
          </cell>
          <cell r="AI112">
            <v>1325493.7700000003</v>
          </cell>
          <cell r="AJ112">
            <v>0</v>
          </cell>
          <cell r="AK112">
            <v>0</v>
          </cell>
          <cell r="AL112">
            <v>0</v>
          </cell>
          <cell r="AM112">
            <v>168313.75</v>
          </cell>
          <cell r="AN112">
            <v>2141906.5000000005</v>
          </cell>
          <cell r="AO112">
            <v>0</v>
          </cell>
          <cell r="AP112">
            <v>0</v>
          </cell>
          <cell r="AQ112">
            <v>213916.10000000003</v>
          </cell>
          <cell r="AR112">
            <v>76235.55</v>
          </cell>
          <cell r="AS112">
            <v>194157.37000000002</v>
          </cell>
          <cell r="AT112">
            <v>466998.71</v>
          </cell>
          <cell r="AU112">
            <v>0</v>
          </cell>
          <cell r="AV112">
            <v>0</v>
          </cell>
          <cell r="AW112">
            <v>0</v>
          </cell>
          <cell r="AX112">
            <v>2129769.8299999996</v>
          </cell>
          <cell r="AY112">
            <v>0</v>
          </cell>
          <cell r="AZ112">
            <v>0</v>
          </cell>
          <cell r="BA112">
            <v>10253577.720000001</v>
          </cell>
          <cell r="BB112">
            <v>0</v>
          </cell>
          <cell r="BC112">
            <v>28651335.179999996</v>
          </cell>
          <cell r="BD112">
            <v>4835605.3500000015</v>
          </cell>
          <cell r="BE112">
            <v>9859272.0600000005</v>
          </cell>
          <cell r="BF112">
            <v>245650861.23000008</v>
          </cell>
        </row>
        <row r="113">
          <cell r="F113" t="str">
            <v>17412</v>
          </cell>
          <cell r="G113">
            <v>72464001.119999975</v>
          </cell>
          <cell r="H113">
            <v>699317.20000000007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16024291.709999999</v>
          </cell>
          <cell r="Q113">
            <v>721843.38</v>
          </cell>
          <cell r="R113">
            <v>2230037.0699999998</v>
          </cell>
          <cell r="S113">
            <v>0</v>
          </cell>
          <cell r="T113">
            <v>510464.59</v>
          </cell>
          <cell r="U113">
            <v>0</v>
          </cell>
          <cell r="V113">
            <v>2539196.1499999994</v>
          </cell>
          <cell r="W113">
            <v>235725.66</v>
          </cell>
          <cell r="X113">
            <v>39110</v>
          </cell>
          <cell r="Y113">
            <v>0</v>
          </cell>
          <cell r="Z113">
            <v>0</v>
          </cell>
          <cell r="AA113">
            <v>0</v>
          </cell>
          <cell r="AB113">
            <v>799992.18000000017</v>
          </cell>
          <cell r="AC113">
            <v>188151.72</v>
          </cell>
          <cell r="AD113">
            <v>0</v>
          </cell>
          <cell r="AE113">
            <v>0</v>
          </cell>
          <cell r="AF113">
            <v>1291176.3599999999</v>
          </cell>
          <cell r="AG113">
            <v>0</v>
          </cell>
          <cell r="AH113">
            <v>0</v>
          </cell>
          <cell r="AI113">
            <v>833430.84</v>
          </cell>
          <cell r="AJ113">
            <v>0</v>
          </cell>
          <cell r="AK113">
            <v>916864.4</v>
          </cell>
          <cell r="AL113">
            <v>0</v>
          </cell>
          <cell r="AM113">
            <v>95740.2</v>
          </cell>
          <cell r="AN113">
            <v>955452.94999999984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89411.83</v>
          </cell>
          <cell r="AT113">
            <v>195617.54999999996</v>
          </cell>
          <cell r="AU113">
            <v>0</v>
          </cell>
          <cell r="AV113">
            <v>0</v>
          </cell>
          <cell r="AW113">
            <v>0</v>
          </cell>
          <cell r="AX113">
            <v>4358.18</v>
          </cell>
          <cell r="AY113">
            <v>2750</v>
          </cell>
          <cell r="AZ113">
            <v>0</v>
          </cell>
          <cell r="BA113">
            <v>3854599.3200000003</v>
          </cell>
          <cell r="BB113">
            <v>708833.27999999991</v>
          </cell>
          <cell r="BC113">
            <v>14644909.919999996</v>
          </cell>
          <cell r="BD113">
            <v>2551790.6</v>
          </cell>
          <cell r="BE113">
            <v>4251202.32</v>
          </cell>
          <cell r="BF113">
            <v>126848268.53</v>
          </cell>
        </row>
        <row r="114">
          <cell r="F114" t="str">
            <v>17414</v>
          </cell>
          <cell r="G114">
            <v>220072795.68000007</v>
          </cell>
          <cell r="H114">
            <v>669110.91000000015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42463214.409999996</v>
          </cell>
          <cell r="Q114">
            <v>2018895.48</v>
          </cell>
          <cell r="R114">
            <v>6956295</v>
          </cell>
          <cell r="S114">
            <v>0</v>
          </cell>
          <cell r="T114">
            <v>0</v>
          </cell>
          <cell r="U114">
            <v>0</v>
          </cell>
          <cell r="V114">
            <v>6772496.8300000001</v>
          </cell>
          <cell r="W114">
            <v>1571149.5</v>
          </cell>
          <cell r="X114">
            <v>86513</v>
          </cell>
          <cell r="Y114">
            <v>0</v>
          </cell>
          <cell r="Z114">
            <v>2824971.27</v>
          </cell>
          <cell r="AA114">
            <v>24786</v>
          </cell>
          <cell r="AB114">
            <v>963875.78</v>
          </cell>
          <cell r="AC114">
            <v>365096</v>
          </cell>
          <cell r="AD114">
            <v>0</v>
          </cell>
          <cell r="AE114">
            <v>0</v>
          </cell>
          <cell r="AF114">
            <v>1640564.95</v>
          </cell>
          <cell r="AG114">
            <v>0</v>
          </cell>
          <cell r="AH114">
            <v>0</v>
          </cell>
          <cell r="AI114">
            <v>1602283.33</v>
          </cell>
          <cell r="AJ114">
            <v>0</v>
          </cell>
          <cell r="AK114">
            <v>588650.00999999989</v>
          </cell>
          <cell r="AL114">
            <v>0</v>
          </cell>
          <cell r="AM114">
            <v>337560.97</v>
          </cell>
          <cell r="AN114">
            <v>5524975.25</v>
          </cell>
          <cell r="AO114">
            <v>0</v>
          </cell>
          <cell r="AP114">
            <v>74866.999999999985</v>
          </cell>
          <cell r="AQ114">
            <v>496517.35</v>
          </cell>
          <cell r="AR114">
            <v>0</v>
          </cell>
          <cell r="AS114">
            <v>242240.52000000002</v>
          </cell>
          <cell r="AT114">
            <v>1349425.1199999999</v>
          </cell>
          <cell r="AU114">
            <v>0</v>
          </cell>
          <cell r="AV114">
            <v>0</v>
          </cell>
          <cell r="AW114">
            <v>0</v>
          </cell>
          <cell r="AX114">
            <v>1988262.9999999998</v>
          </cell>
          <cell r="AY114">
            <v>0</v>
          </cell>
          <cell r="AZ114">
            <v>0</v>
          </cell>
          <cell r="BA114">
            <v>1236747.2</v>
          </cell>
          <cell r="BB114">
            <v>1049133.23</v>
          </cell>
          <cell r="BC114">
            <v>35767843.170000024</v>
          </cell>
          <cell r="BD114">
            <v>8956967.0099999998</v>
          </cell>
          <cell r="BE114">
            <v>9881927.8599999975</v>
          </cell>
          <cell r="BF114">
            <v>355527165.82999998</v>
          </cell>
        </row>
        <row r="115">
          <cell r="F115" t="str">
            <v>17415</v>
          </cell>
          <cell r="G115">
            <v>193515378.71000001</v>
          </cell>
          <cell r="H115">
            <v>421641.01000000007</v>
          </cell>
          <cell r="I115">
            <v>2310992.5799999996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56653.869999999995</v>
          </cell>
          <cell r="O115">
            <v>0</v>
          </cell>
          <cell r="P115">
            <v>40788584.599999987</v>
          </cell>
          <cell r="Q115">
            <v>1493113.1099999999</v>
          </cell>
          <cell r="R115">
            <v>5504295.8900000006</v>
          </cell>
          <cell r="S115">
            <v>0</v>
          </cell>
          <cell r="T115">
            <v>0</v>
          </cell>
          <cell r="U115">
            <v>0</v>
          </cell>
          <cell r="V115">
            <v>9246874.3499999978</v>
          </cell>
          <cell r="W115">
            <v>1087441.2400000002</v>
          </cell>
          <cell r="X115">
            <v>164896.99999999997</v>
          </cell>
          <cell r="Y115">
            <v>92558.730000000025</v>
          </cell>
          <cell r="Z115">
            <v>0</v>
          </cell>
          <cell r="AA115">
            <v>0</v>
          </cell>
          <cell r="AB115">
            <v>5669005.5599999996</v>
          </cell>
          <cell r="AC115">
            <v>715356.29</v>
          </cell>
          <cell r="AD115">
            <v>0</v>
          </cell>
          <cell r="AE115">
            <v>0</v>
          </cell>
          <cell r="AF115">
            <v>8406304.040000001</v>
          </cell>
          <cell r="AG115">
            <v>0</v>
          </cell>
          <cell r="AH115">
            <v>0</v>
          </cell>
          <cell r="AI115">
            <v>2326689.4800000004</v>
          </cell>
          <cell r="AJ115">
            <v>96368.83</v>
          </cell>
          <cell r="AK115">
            <v>0</v>
          </cell>
          <cell r="AL115">
            <v>0</v>
          </cell>
          <cell r="AM115">
            <v>835026.89999999991</v>
          </cell>
          <cell r="AN115">
            <v>6590709.7999999998</v>
          </cell>
          <cell r="AO115">
            <v>0</v>
          </cell>
          <cell r="AP115">
            <v>70241.160000000018</v>
          </cell>
          <cell r="AQ115">
            <v>366291.13000000006</v>
          </cell>
          <cell r="AR115">
            <v>0</v>
          </cell>
          <cell r="AS115">
            <v>0</v>
          </cell>
          <cell r="AT115">
            <v>577718.43999999983</v>
          </cell>
          <cell r="AU115">
            <v>0</v>
          </cell>
          <cell r="AV115">
            <v>0</v>
          </cell>
          <cell r="AW115">
            <v>0</v>
          </cell>
          <cell r="AX115">
            <v>426300.98000000004</v>
          </cell>
          <cell r="AY115">
            <v>0</v>
          </cell>
          <cell r="AZ115">
            <v>0</v>
          </cell>
          <cell r="BA115">
            <v>0</v>
          </cell>
          <cell r="BB115">
            <v>404306.76</v>
          </cell>
          <cell r="BC115">
            <v>39402670.529999986</v>
          </cell>
          <cell r="BD115">
            <v>10170709.02</v>
          </cell>
          <cell r="BE115">
            <v>11430689.610000001</v>
          </cell>
          <cell r="BF115">
            <v>342170819.62</v>
          </cell>
        </row>
        <row r="116">
          <cell r="F116" t="str">
            <v>17417</v>
          </cell>
          <cell r="G116">
            <v>162979245.46000001</v>
          </cell>
          <cell r="H116">
            <v>1055119.7</v>
          </cell>
          <cell r="I116">
            <v>145155.95000000001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39897639.119999997</v>
          </cell>
          <cell r="Q116">
            <v>1633557.52</v>
          </cell>
          <cell r="R116">
            <v>5608977.5699999994</v>
          </cell>
          <cell r="S116">
            <v>0</v>
          </cell>
          <cell r="T116">
            <v>0</v>
          </cell>
          <cell r="U116">
            <v>0</v>
          </cell>
          <cell r="V116">
            <v>5123007.3100000005</v>
          </cell>
          <cell r="W116">
            <v>1452996.1500000001</v>
          </cell>
          <cell r="X116">
            <v>63244.630000000005</v>
          </cell>
          <cell r="Y116">
            <v>0</v>
          </cell>
          <cell r="Z116">
            <v>0</v>
          </cell>
          <cell r="AA116">
            <v>0</v>
          </cell>
          <cell r="AB116">
            <v>635595.62000000011</v>
          </cell>
          <cell r="AC116">
            <v>322212.94999999995</v>
          </cell>
          <cell r="AD116">
            <v>0</v>
          </cell>
          <cell r="AE116">
            <v>0</v>
          </cell>
          <cell r="AF116">
            <v>1659430.1099999999</v>
          </cell>
          <cell r="AG116">
            <v>179442.58999999997</v>
          </cell>
          <cell r="AH116">
            <v>20829.54</v>
          </cell>
          <cell r="AI116">
            <v>1333345.29</v>
          </cell>
          <cell r="AJ116">
            <v>0</v>
          </cell>
          <cell r="AK116">
            <v>439179.93</v>
          </cell>
          <cell r="AL116">
            <v>0</v>
          </cell>
          <cell r="AM116">
            <v>214936.2</v>
          </cell>
          <cell r="AN116">
            <v>2735795.6499999994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139590.27000000002</v>
          </cell>
          <cell r="AT116">
            <v>523269.59</v>
          </cell>
          <cell r="AU116">
            <v>0</v>
          </cell>
          <cell r="AV116">
            <v>0</v>
          </cell>
          <cell r="AW116">
            <v>0</v>
          </cell>
          <cell r="AX116">
            <v>2272505.4999999995</v>
          </cell>
          <cell r="AY116">
            <v>0</v>
          </cell>
          <cell r="AZ116">
            <v>2307.35</v>
          </cell>
          <cell r="BA116">
            <v>0</v>
          </cell>
          <cell r="BB116">
            <v>885851.83000000007</v>
          </cell>
          <cell r="BC116">
            <v>30935446.559999995</v>
          </cell>
          <cell r="BD116">
            <v>7056559.0499999998</v>
          </cell>
          <cell r="BE116">
            <v>9867854.370000001</v>
          </cell>
          <cell r="BF116">
            <v>277183095.81</v>
          </cell>
        </row>
        <row r="117">
          <cell r="F117" t="str">
            <v>17902</v>
          </cell>
          <cell r="G117">
            <v>2185286.31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222581.52</v>
          </cell>
          <cell r="Q117">
            <v>0</v>
          </cell>
          <cell r="R117">
            <v>30989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49403</v>
          </cell>
          <cell r="AC117">
            <v>0</v>
          </cell>
          <cell r="AD117">
            <v>0</v>
          </cell>
          <cell r="AE117">
            <v>0</v>
          </cell>
          <cell r="AF117">
            <v>38245.83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32250.55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6758.62</v>
          </cell>
          <cell r="AU117">
            <v>0</v>
          </cell>
          <cell r="AV117">
            <v>0</v>
          </cell>
          <cell r="AW117">
            <v>0</v>
          </cell>
          <cell r="AX117">
            <v>58202.459999999992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1292842.98</v>
          </cell>
          <cell r="BD117">
            <v>92749.93</v>
          </cell>
          <cell r="BE117">
            <v>174867.4</v>
          </cell>
          <cell r="BF117">
            <v>4184177.6</v>
          </cell>
        </row>
        <row r="118">
          <cell r="F118" t="str">
            <v>17903</v>
          </cell>
          <cell r="G118">
            <v>3824246.5800000005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114515.18999999999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289496.34999999998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75745.41</v>
          </cell>
          <cell r="BE118">
            <v>178335.59</v>
          </cell>
          <cell r="BF118">
            <v>4482339.12</v>
          </cell>
        </row>
        <row r="119">
          <cell r="F119" t="str">
            <v>17905</v>
          </cell>
          <cell r="G119">
            <v>1575117.78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220547.92</v>
          </cell>
          <cell r="Q119">
            <v>0</v>
          </cell>
          <cell r="R119">
            <v>34243.990000000005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47145</v>
          </cell>
          <cell r="AC119">
            <v>0</v>
          </cell>
          <cell r="AD119">
            <v>0</v>
          </cell>
          <cell r="AE119">
            <v>0</v>
          </cell>
          <cell r="AF119">
            <v>32918.47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17908.349999999999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3564.74</v>
          </cell>
          <cell r="AU119">
            <v>0</v>
          </cell>
          <cell r="AV119">
            <v>0</v>
          </cell>
          <cell r="AW119">
            <v>0</v>
          </cell>
          <cell r="AX119">
            <v>33096.04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1587982.8200000003</v>
          </cell>
          <cell r="BD119">
            <v>88458</v>
          </cell>
          <cell r="BE119">
            <v>205790.57</v>
          </cell>
          <cell r="BF119">
            <v>3846773.68</v>
          </cell>
        </row>
        <row r="120">
          <cell r="F120" t="str">
            <v>17906</v>
          </cell>
          <cell r="G120">
            <v>1941760.37</v>
          </cell>
          <cell r="H120">
            <v>13.94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458128.05999999994</v>
          </cell>
          <cell r="Q120">
            <v>0</v>
          </cell>
          <cell r="R120">
            <v>35391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63050.17</v>
          </cell>
          <cell r="AC120">
            <v>4761</v>
          </cell>
          <cell r="AD120">
            <v>0</v>
          </cell>
          <cell r="AE120">
            <v>0</v>
          </cell>
          <cell r="AF120">
            <v>36019.479999999996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30206.53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3737.1099999999997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15584.7</v>
          </cell>
          <cell r="BB120">
            <v>75246.720000000001</v>
          </cell>
          <cell r="BC120">
            <v>690724.55999999994</v>
          </cell>
          <cell r="BD120">
            <v>74068.3</v>
          </cell>
          <cell r="BE120">
            <v>226313.87</v>
          </cell>
          <cell r="BF120">
            <v>3655005.81</v>
          </cell>
        </row>
        <row r="121">
          <cell r="F121" t="str">
            <v>17908</v>
          </cell>
          <cell r="G121">
            <v>1878679.51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213235.7</v>
          </cell>
          <cell r="Q121">
            <v>0</v>
          </cell>
          <cell r="R121">
            <v>41287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101999.96</v>
          </cell>
          <cell r="AC121">
            <v>0</v>
          </cell>
          <cell r="AD121">
            <v>0</v>
          </cell>
          <cell r="AE121">
            <v>0</v>
          </cell>
          <cell r="AF121">
            <v>152086.5</v>
          </cell>
          <cell r="AG121">
            <v>0</v>
          </cell>
          <cell r="AH121">
            <v>0</v>
          </cell>
          <cell r="AI121">
            <v>20259.239999999998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130722.44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323210.03999999998</v>
          </cell>
          <cell r="BD121">
            <v>180557.6</v>
          </cell>
          <cell r="BE121">
            <v>298078.5</v>
          </cell>
          <cell r="BF121">
            <v>3340116.49</v>
          </cell>
        </row>
        <row r="122">
          <cell r="F122" t="str">
            <v>17910</v>
          </cell>
          <cell r="G122">
            <v>1940607.2799999998</v>
          </cell>
          <cell r="H122">
            <v>22.02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389101.86</v>
          </cell>
          <cell r="Q122">
            <v>0</v>
          </cell>
          <cell r="R122">
            <v>30731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40508.240000000005</v>
          </cell>
          <cell r="AC122">
            <v>4303</v>
          </cell>
          <cell r="AD122">
            <v>0</v>
          </cell>
          <cell r="AE122">
            <v>0</v>
          </cell>
          <cell r="AF122">
            <v>27750.1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7907.579999999999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3419.07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46434.91</v>
          </cell>
          <cell r="BC122">
            <v>508215.32</v>
          </cell>
          <cell r="BD122">
            <v>95587.42</v>
          </cell>
          <cell r="BE122">
            <v>265874.15999999997</v>
          </cell>
          <cell r="BF122">
            <v>3360461.96</v>
          </cell>
        </row>
        <row r="123">
          <cell r="F123" t="str">
            <v>18100</v>
          </cell>
          <cell r="G123">
            <v>31457641.920000002</v>
          </cell>
          <cell r="H123">
            <v>1078171.6199999999</v>
          </cell>
          <cell r="I123">
            <v>371971.36999999994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7453263.8599999994</v>
          </cell>
          <cell r="Q123">
            <v>640886.73</v>
          </cell>
          <cell r="R123">
            <v>972115.3</v>
          </cell>
          <cell r="S123">
            <v>0</v>
          </cell>
          <cell r="T123">
            <v>0</v>
          </cell>
          <cell r="U123">
            <v>0</v>
          </cell>
          <cell r="V123">
            <v>2044759.9799999997</v>
          </cell>
          <cell r="W123">
            <v>962343</v>
          </cell>
          <cell r="X123">
            <v>36684.43</v>
          </cell>
          <cell r="Y123">
            <v>0</v>
          </cell>
          <cell r="Z123">
            <v>2283535.84</v>
          </cell>
          <cell r="AA123">
            <v>19099</v>
          </cell>
          <cell r="AB123">
            <v>1028386.0899999999</v>
          </cell>
          <cell r="AC123">
            <v>212150.91</v>
          </cell>
          <cell r="AD123">
            <v>0</v>
          </cell>
          <cell r="AE123">
            <v>0</v>
          </cell>
          <cell r="AF123">
            <v>2368846.6</v>
          </cell>
          <cell r="AG123">
            <v>0</v>
          </cell>
          <cell r="AH123">
            <v>0</v>
          </cell>
          <cell r="AI123">
            <v>651051.72999999986</v>
          </cell>
          <cell r="AJ123">
            <v>0</v>
          </cell>
          <cell r="AK123">
            <v>0</v>
          </cell>
          <cell r="AL123">
            <v>0</v>
          </cell>
          <cell r="AM123">
            <v>13411.689999999999</v>
          </cell>
          <cell r="AN123">
            <v>330766.42000000004</v>
          </cell>
          <cell r="AO123">
            <v>0</v>
          </cell>
          <cell r="AP123">
            <v>9306.57</v>
          </cell>
          <cell r="AQ123">
            <v>0</v>
          </cell>
          <cell r="AR123">
            <v>0</v>
          </cell>
          <cell r="AS123">
            <v>18253.009999999998</v>
          </cell>
          <cell r="AT123">
            <v>95157.610000000015</v>
          </cell>
          <cell r="AU123">
            <v>0</v>
          </cell>
          <cell r="AV123">
            <v>0</v>
          </cell>
          <cell r="AW123">
            <v>0</v>
          </cell>
          <cell r="AX123">
            <v>1693245.4000000001</v>
          </cell>
          <cell r="AY123">
            <v>0</v>
          </cell>
          <cell r="AZ123">
            <v>0</v>
          </cell>
          <cell r="BA123">
            <v>0</v>
          </cell>
          <cell r="BB123">
            <v>292255</v>
          </cell>
          <cell r="BC123">
            <v>10838067.01</v>
          </cell>
          <cell r="BD123">
            <v>2098380.9400000004</v>
          </cell>
          <cell r="BE123">
            <v>1861730.9700000002</v>
          </cell>
          <cell r="BF123">
            <v>68831482.999999985</v>
          </cell>
        </row>
        <row r="124">
          <cell r="F124" t="str">
            <v>18303</v>
          </cell>
          <cell r="G124">
            <v>25904879.079999998</v>
          </cell>
          <cell r="H124">
            <v>303339.57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6153182.6899999995</v>
          </cell>
          <cell r="Q124">
            <v>62038.7</v>
          </cell>
          <cell r="R124">
            <v>878889.08000000007</v>
          </cell>
          <cell r="S124">
            <v>0</v>
          </cell>
          <cell r="T124">
            <v>0</v>
          </cell>
          <cell r="U124">
            <v>0</v>
          </cell>
          <cell r="V124">
            <v>1910107.4899999995</v>
          </cell>
          <cell r="W124">
            <v>698037.97999999986</v>
          </cell>
          <cell r="X124">
            <v>13834.22</v>
          </cell>
          <cell r="Y124">
            <v>0</v>
          </cell>
          <cell r="Z124">
            <v>0</v>
          </cell>
          <cell r="AA124">
            <v>0</v>
          </cell>
          <cell r="AB124">
            <v>249429.66</v>
          </cell>
          <cell r="AC124">
            <v>117320.36</v>
          </cell>
          <cell r="AD124">
            <v>0</v>
          </cell>
          <cell r="AE124">
            <v>0</v>
          </cell>
          <cell r="AF124">
            <v>150309.18</v>
          </cell>
          <cell r="AG124">
            <v>0</v>
          </cell>
          <cell r="AH124">
            <v>0</v>
          </cell>
          <cell r="AI124">
            <v>261220.52000000002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74248.009999999995</v>
          </cell>
          <cell r="AO124">
            <v>0</v>
          </cell>
          <cell r="AP124">
            <v>31604.430000000004</v>
          </cell>
          <cell r="AQ124">
            <v>0</v>
          </cell>
          <cell r="AR124">
            <v>0</v>
          </cell>
          <cell r="AS124">
            <v>0</v>
          </cell>
          <cell r="AT124">
            <v>77987.81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42870.75</v>
          </cell>
          <cell r="BC124">
            <v>7415161.5100000007</v>
          </cell>
          <cell r="BD124">
            <v>1032464.89</v>
          </cell>
          <cell r="BE124">
            <v>1577386.9099999997</v>
          </cell>
          <cell r="BF124">
            <v>46954312.839999989</v>
          </cell>
        </row>
        <row r="125">
          <cell r="F125" t="str">
            <v>18400</v>
          </cell>
          <cell r="G125">
            <v>40681935.020000003</v>
          </cell>
          <cell r="H125">
            <v>499187.08999999997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9228409.8899999987</v>
          </cell>
          <cell r="Q125">
            <v>405101.52</v>
          </cell>
          <cell r="R125">
            <v>1239560</v>
          </cell>
          <cell r="S125">
            <v>0</v>
          </cell>
          <cell r="T125">
            <v>0</v>
          </cell>
          <cell r="U125">
            <v>155685.94000000003</v>
          </cell>
          <cell r="V125">
            <v>2094763.6499999997</v>
          </cell>
          <cell r="W125">
            <v>579746.70000000007</v>
          </cell>
          <cell r="X125">
            <v>26340.639999999999</v>
          </cell>
          <cell r="Y125">
            <v>0</v>
          </cell>
          <cell r="Z125">
            <v>0</v>
          </cell>
          <cell r="AA125">
            <v>0</v>
          </cell>
          <cell r="AB125">
            <v>547837.26</v>
          </cell>
          <cell r="AC125">
            <v>100819.95000000001</v>
          </cell>
          <cell r="AD125">
            <v>0</v>
          </cell>
          <cell r="AE125">
            <v>0</v>
          </cell>
          <cell r="AF125">
            <v>1118120.6699999997</v>
          </cell>
          <cell r="AG125">
            <v>0</v>
          </cell>
          <cell r="AH125">
            <v>0</v>
          </cell>
          <cell r="AI125">
            <v>279007.44999999995</v>
          </cell>
          <cell r="AJ125">
            <v>0</v>
          </cell>
          <cell r="AK125">
            <v>0</v>
          </cell>
          <cell r="AL125">
            <v>139801.28</v>
          </cell>
          <cell r="AM125">
            <v>24217.73</v>
          </cell>
          <cell r="AN125">
            <v>278334.03999999998</v>
          </cell>
          <cell r="AO125">
            <v>0</v>
          </cell>
          <cell r="AP125">
            <v>101149.96</v>
          </cell>
          <cell r="AQ125">
            <v>0</v>
          </cell>
          <cell r="AR125">
            <v>0</v>
          </cell>
          <cell r="AS125">
            <v>10865.669999999998</v>
          </cell>
          <cell r="AT125">
            <v>118234.63</v>
          </cell>
          <cell r="AU125">
            <v>0</v>
          </cell>
          <cell r="AV125">
            <v>0</v>
          </cell>
          <cell r="AW125">
            <v>0</v>
          </cell>
          <cell r="AX125">
            <v>299.69</v>
          </cell>
          <cell r="AY125">
            <v>0</v>
          </cell>
          <cell r="AZ125">
            <v>59068.41</v>
          </cell>
          <cell r="BA125">
            <v>0</v>
          </cell>
          <cell r="BB125">
            <v>512449.91000000003</v>
          </cell>
          <cell r="BC125">
            <v>13409407.250000002</v>
          </cell>
          <cell r="BD125">
            <v>1936865.6</v>
          </cell>
          <cell r="BE125">
            <v>3613208.48</v>
          </cell>
          <cell r="BF125">
            <v>77160418.430000007</v>
          </cell>
        </row>
        <row r="126">
          <cell r="F126" t="str">
            <v>18401</v>
          </cell>
          <cell r="G126">
            <v>75128885.040000007</v>
          </cell>
          <cell r="H126">
            <v>2226624.0100000002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21030789.640000001</v>
          </cell>
          <cell r="Q126">
            <v>974630.54999999993</v>
          </cell>
          <cell r="R126">
            <v>2290417.85</v>
          </cell>
          <cell r="S126">
            <v>0</v>
          </cell>
          <cell r="T126">
            <v>0</v>
          </cell>
          <cell r="U126">
            <v>585021.78</v>
          </cell>
          <cell r="V126">
            <v>4304788.5100000007</v>
          </cell>
          <cell r="W126">
            <v>847871.54999999993</v>
          </cell>
          <cell r="X126">
            <v>51389</v>
          </cell>
          <cell r="Y126">
            <v>0</v>
          </cell>
          <cell r="Z126">
            <v>0</v>
          </cell>
          <cell r="AA126">
            <v>0</v>
          </cell>
          <cell r="AB126">
            <v>946569.00000000012</v>
          </cell>
          <cell r="AC126">
            <v>369891.29999999993</v>
          </cell>
          <cell r="AD126">
            <v>0</v>
          </cell>
          <cell r="AE126">
            <v>0</v>
          </cell>
          <cell r="AF126">
            <v>1982505.0500000005</v>
          </cell>
          <cell r="AG126">
            <v>0</v>
          </cell>
          <cell r="AH126">
            <v>0</v>
          </cell>
          <cell r="AI126">
            <v>662844.54999999993</v>
          </cell>
          <cell r="AJ126">
            <v>0</v>
          </cell>
          <cell r="AK126">
            <v>0</v>
          </cell>
          <cell r="AL126">
            <v>0</v>
          </cell>
          <cell r="AM126">
            <v>34939.589999999997</v>
          </cell>
          <cell r="AN126">
            <v>479786.81000000006</v>
          </cell>
          <cell r="AO126">
            <v>0</v>
          </cell>
          <cell r="AP126">
            <v>46524.33</v>
          </cell>
          <cell r="AQ126">
            <v>0</v>
          </cell>
          <cell r="AR126">
            <v>0</v>
          </cell>
          <cell r="AS126">
            <v>129903.31000000001</v>
          </cell>
          <cell r="AT126">
            <v>236359.96999999997</v>
          </cell>
          <cell r="AU126">
            <v>0</v>
          </cell>
          <cell r="AV126">
            <v>0</v>
          </cell>
          <cell r="AW126">
            <v>0</v>
          </cell>
          <cell r="AX126">
            <v>1314827.7600000002</v>
          </cell>
          <cell r="AY126">
            <v>0</v>
          </cell>
          <cell r="AZ126">
            <v>236616.2</v>
          </cell>
          <cell r="BA126">
            <v>0</v>
          </cell>
          <cell r="BB126">
            <v>911231.03000000014</v>
          </cell>
          <cell r="BC126">
            <v>18545796.029999994</v>
          </cell>
          <cell r="BD126">
            <v>3931300.43</v>
          </cell>
          <cell r="BE126">
            <v>5991191.9399999995</v>
          </cell>
          <cell r="BF126">
            <v>143260705.23000002</v>
          </cell>
        </row>
        <row r="127">
          <cell r="F127" t="str">
            <v>18402</v>
          </cell>
          <cell r="G127">
            <v>64955187.930000015</v>
          </cell>
          <cell r="H127">
            <v>2507717.89</v>
          </cell>
          <cell r="I127">
            <v>157208.4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14247747.339999998</v>
          </cell>
          <cell r="Q127">
            <v>730581.59000000008</v>
          </cell>
          <cell r="R127">
            <v>1987245.8</v>
          </cell>
          <cell r="S127">
            <v>0</v>
          </cell>
          <cell r="T127">
            <v>0</v>
          </cell>
          <cell r="U127">
            <v>14158.52</v>
          </cell>
          <cell r="V127">
            <v>4709073.54</v>
          </cell>
          <cell r="W127">
            <v>1199327.47</v>
          </cell>
          <cell r="X127">
            <v>64770.47</v>
          </cell>
          <cell r="Y127">
            <v>0</v>
          </cell>
          <cell r="Z127">
            <v>0</v>
          </cell>
          <cell r="AA127">
            <v>0</v>
          </cell>
          <cell r="AB127">
            <v>1624290.5</v>
          </cell>
          <cell r="AC127">
            <v>156462.66999999998</v>
          </cell>
          <cell r="AD127">
            <v>0</v>
          </cell>
          <cell r="AE127">
            <v>0</v>
          </cell>
          <cell r="AF127">
            <v>2306451.0600000005</v>
          </cell>
          <cell r="AG127">
            <v>0</v>
          </cell>
          <cell r="AH127">
            <v>0</v>
          </cell>
          <cell r="AI127">
            <v>486512.79</v>
          </cell>
          <cell r="AJ127">
            <v>0</v>
          </cell>
          <cell r="AK127">
            <v>21166.999999999996</v>
          </cell>
          <cell r="AL127">
            <v>0</v>
          </cell>
          <cell r="AM127">
            <v>20417.809999999998</v>
          </cell>
          <cell r="AN127">
            <v>185310.60000000003</v>
          </cell>
          <cell r="AO127">
            <v>0</v>
          </cell>
          <cell r="AP127">
            <v>34968.699999999997</v>
          </cell>
          <cell r="AQ127">
            <v>0</v>
          </cell>
          <cell r="AR127">
            <v>0</v>
          </cell>
          <cell r="AS127">
            <v>53020.86</v>
          </cell>
          <cell r="AT127">
            <v>1095681.5100000005</v>
          </cell>
          <cell r="AU127">
            <v>0</v>
          </cell>
          <cell r="AV127">
            <v>0</v>
          </cell>
          <cell r="AW127">
            <v>0</v>
          </cell>
          <cell r="AX127">
            <v>182797.47999999998</v>
          </cell>
          <cell r="AY127">
            <v>0</v>
          </cell>
          <cell r="AZ127">
            <v>15807.66</v>
          </cell>
          <cell r="BA127">
            <v>0</v>
          </cell>
          <cell r="BB127">
            <v>1093823.2999999998</v>
          </cell>
          <cell r="BC127">
            <v>17194193.949999999</v>
          </cell>
          <cell r="BD127">
            <v>3766527.47</v>
          </cell>
          <cell r="BE127">
            <v>5810511.3199999994</v>
          </cell>
          <cell r="BF127">
            <v>124620963.63000003</v>
          </cell>
        </row>
        <row r="128">
          <cell r="F128" t="str">
            <v>18902</v>
          </cell>
          <cell r="G128">
            <v>1311490.1599999999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50897.270000000004</v>
          </cell>
          <cell r="Q128">
            <v>0</v>
          </cell>
          <cell r="R128">
            <v>58236.74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21637.940000000002</v>
          </cell>
          <cell r="AC128">
            <v>0</v>
          </cell>
          <cell r="AD128">
            <v>0</v>
          </cell>
          <cell r="AE128">
            <v>0</v>
          </cell>
          <cell r="AF128">
            <v>26036.080000000002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32248.59</v>
          </cell>
          <cell r="BF128">
            <v>1500546.78</v>
          </cell>
        </row>
        <row r="129">
          <cell r="F129" t="str">
            <v>19007</v>
          </cell>
          <cell r="G129">
            <v>329380.94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66867.490000000005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9059.3799999999992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114578.35</v>
          </cell>
          <cell r="BD129">
            <v>0</v>
          </cell>
          <cell r="BE129">
            <v>0</v>
          </cell>
          <cell r="BF129">
            <v>519886.16000000003</v>
          </cell>
        </row>
        <row r="130">
          <cell r="F130" t="str">
            <v>19028</v>
          </cell>
          <cell r="G130">
            <v>1613119.6600000006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115605.16999999998</v>
          </cell>
          <cell r="Q130">
            <v>0</v>
          </cell>
          <cell r="R130">
            <v>18920.34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19630.04</v>
          </cell>
          <cell r="AC130">
            <v>0</v>
          </cell>
          <cell r="AD130">
            <v>0</v>
          </cell>
          <cell r="AE130">
            <v>0</v>
          </cell>
          <cell r="AF130">
            <v>53024.22</v>
          </cell>
          <cell r="AG130">
            <v>0</v>
          </cell>
          <cell r="AH130">
            <v>0</v>
          </cell>
          <cell r="AI130">
            <v>4023.4900000000002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13072.27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15112.960000000001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697425.90999999992</v>
          </cell>
          <cell r="BD130">
            <v>97552.279999999984</v>
          </cell>
          <cell r="BE130">
            <v>97542.69</v>
          </cell>
          <cell r="BF130">
            <v>2745029.0300000003</v>
          </cell>
        </row>
        <row r="131">
          <cell r="F131" t="str">
            <v>19400</v>
          </cell>
          <cell r="G131">
            <v>1897163.8900000004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247195.87</v>
          </cell>
          <cell r="Q131">
            <v>2387.25</v>
          </cell>
          <cell r="R131">
            <v>29684.83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46221.22</v>
          </cell>
          <cell r="AC131">
            <v>3451.5</v>
          </cell>
          <cell r="AD131">
            <v>0</v>
          </cell>
          <cell r="AE131">
            <v>0</v>
          </cell>
          <cell r="AF131">
            <v>23753.15</v>
          </cell>
          <cell r="AG131">
            <v>0</v>
          </cell>
          <cell r="AH131">
            <v>0</v>
          </cell>
          <cell r="AI131">
            <v>19730.45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262.55</v>
          </cell>
          <cell r="AY131">
            <v>0</v>
          </cell>
          <cell r="AZ131">
            <v>0</v>
          </cell>
          <cell r="BA131">
            <v>0</v>
          </cell>
          <cell r="BB131">
            <v>108.77</v>
          </cell>
          <cell r="BC131">
            <v>870398.24999999977</v>
          </cell>
          <cell r="BD131">
            <v>97824.470000000016</v>
          </cell>
          <cell r="BE131">
            <v>134306.71000000002</v>
          </cell>
          <cell r="BF131">
            <v>3372488.9100000006</v>
          </cell>
        </row>
        <row r="132">
          <cell r="F132" t="str">
            <v>19401</v>
          </cell>
          <cell r="G132">
            <v>20854911.240000002</v>
          </cell>
          <cell r="H132">
            <v>120584.29000000001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4427059.34</v>
          </cell>
          <cell r="Q132">
            <v>353196.11</v>
          </cell>
          <cell r="R132">
            <v>597071.85</v>
          </cell>
          <cell r="S132">
            <v>0</v>
          </cell>
          <cell r="T132">
            <v>0</v>
          </cell>
          <cell r="U132">
            <v>0</v>
          </cell>
          <cell r="V132">
            <v>1042882.25</v>
          </cell>
          <cell r="W132">
            <v>63059.4</v>
          </cell>
          <cell r="X132">
            <v>20341.519999999997</v>
          </cell>
          <cell r="Y132">
            <v>0</v>
          </cell>
          <cell r="Z132">
            <v>0</v>
          </cell>
          <cell r="AA132">
            <v>0</v>
          </cell>
          <cell r="AB132">
            <v>622210.95000000007</v>
          </cell>
          <cell r="AC132">
            <v>103269.76000000001</v>
          </cell>
          <cell r="AD132">
            <v>20024.920000000002</v>
          </cell>
          <cell r="AE132">
            <v>0</v>
          </cell>
          <cell r="AF132">
            <v>748907.91</v>
          </cell>
          <cell r="AG132">
            <v>0</v>
          </cell>
          <cell r="AH132">
            <v>0</v>
          </cell>
          <cell r="AI132">
            <v>144380.46999999997</v>
          </cell>
          <cell r="AJ132">
            <v>0</v>
          </cell>
          <cell r="AK132">
            <v>0</v>
          </cell>
          <cell r="AL132">
            <v>0</v>
          </cell>
          <cell r="AM132">
            <v>28276.21</v>
          </cell>
          <cell r="AN132">
            <v>282685.90000000002</v>
          </cell>
          <cell r="AO132">
            <v>0</v>
          </cell>
          <cell r="AP132">
            <v>0</v>
          </cell>
          <cell r="AQ132">
            <v>121170.40000000001</v>
          </cell>
          <cell r="AR132">
            <v>0</v>
          </cell>
          <cell r="AS132">
            <v>0</v>
          </cell>
          <cell r="AT132">
            <v>79047.210000000006</v>
          </cell>
          <cell r="AU132">
            <v>0</v>
          </cell>
          <cell r="AV132">
            <v>0</v>
          </cell>
          <cell r="AW132">
            <v>0</v>
          </cell>
          <cell r="AX132">
            <v>47486.950000000004</v>
          </cell>
          <cell r="AY132">
            <v>0</v>
          </cell>
          <cell r="AZ132">
            <v>156748.64000000001</v>
          </cell>
          <cell r="BA132">
            <v>0</v>
          </cell>
          <cell r="BB132">
            <v>30009.88</v>
          </cell>
          <cell r="BC132">
            <v>6523221.8099999996</v>
          </cell>
          <cell r="BD132">
            <v>1022560.6299999999</v>
          </cell>
          <cell r="BE132">
            <v>1502311.5900000003</v>
          </cell>
          <cell r="BF132">
            <v>38911419.230000004</v>
          </cell>
        </row>
        <row r="133">
          <cell r="F133" t="str">
            <v>19403</v>
          </cell>
          <cell r="G133">
            <v>4182680.3799999994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826052.98</v>
          </cell>
          <cell r="Q133">
            <v>16415.72</v>
          </cell>
          <cell r="R133">
            <v>109017.1</v>
          </cell>
          <cell r="S133">
            <v>0</v>
          </cell>
          <cell r="T133">
            <v>0</v>
          </cell>
          <cell r="U133">
            <v>0</v>
          </cell>
          <cell r="V133">
            <v>254579.74</v>
          </cell>
          <cell r="W133">
            <v>100552.37000000001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79979.960000000006</v>
          </cell>
          <cell r="AC133">
            <v>12125.85</v>
          </cell>
          <cell r="AD133">
            <v>0</v>
          </cell>
          <cell r="AE133">
            <v>0</v>
          </cell>
          <cell r="AF133">
            <v>157157.05000000002</v>
          </cell>
          <cell r="AG133">
            <v>124338.84000000001</v>
          </cell>
          <cell r="AH133">
            <v>10621.96</v>
          </cell>
          <cell r="AI133">
            <v>11941.2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37859.589999999997</v>
          </cell>
          <cell r="AO133">
            <v>0</v>
          </cell>
          <cell r="AP133">
            <v>0</v>
          </cell>
          <cell r="AQ133">
            <v>956.28</v>
          </cell>
          <cell r="AR133">
            <v>0</v>
          </cell>
          <cell r="AS133">
            <v>0</v>
          </cell>
          <cell r="AT133">
            <v>4665.05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1733209.4</v>
          </cell>
          <cell r="BD133">
            <v>261204.12</v>
          </cell>
          <cell r="BE133">
            <v>356383.23000000004</v>
          </cell>
          <cell r="BF133">
            <v>8279740.8199999994</v>
          </cell>
        </row>
        <row r="134">
          <cell r="F134" t="str">
            <v>19404</v>
          </cell>
          <cell r="G134">
            <v>5865225.129999999</v>
          </cell>
          <cell r="H134">
            <v>174071.55000000002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1000419.8500000001</v>
          </cell>
          <cell r="Q134">
            <v>45303.59</v>
          </cell>
          <cell r="R134">
            <v>231012.09</v>
          </cell>
          <cell r="S134">
            <v>0</v>
          </cell>
          <cell r="T134">
            <v>0</v>
          </cell>
          <cell r="U134">
            <v>0</v>
          </cell>
          <cell r="V134">
            <v>374805.81</v>
          </cell>
          <cell r="W134">
            <v>44483</v>
          </cell>
          <cell r="X134">
            <v>6265.97</v>
          </cell>
          <cell r="Y134">
            <v>0</v>
          </cell>
          <cell r="Z134">
            <v>0</v>
          </cell>
          <cell r="AA134">
            <v>0</v>
          </cell>
          <cell r="AB134">
            <v>217067.49999999997</v>
          </cell>
          <cell r="AC134">
            <v>69801.890000000014</v>
          </cell>
          <cell r="AD134">
            <v>0</v>
          </cell>
          <cell r="AE134">
            <v>0</v>
          </cell>
          <cell r="AF134">
            <v>163854.47</v>
          </cell>
          <cell r="AG134">
            <v>0</v>
          </cell>
          <cell r="AH134">
            <v>0</v>
          </cell>
          <cell r="AI134">
            <v>31624.410000000003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17111.39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6061.94</v>
          </cell>
          <cell r="AU134">
            <v>0</v>
          </cell>
          <cell r="AV134">
            <v>0</v>
          </cell>
          <cell r="AW134">
            <v>0</v>
          </cell>
          <cell r="AX134">
            <v>45519.72</v>
          </cell>
          <cell r="AY134">
            <v>0</v>
          </cell>
          <cell r="AZ134">
            <v>0</v>
          </cell>
          <cell r="BA134">
            <v>0</v>
          </cell>
          <cell r="BB134">
            <v>866.06</v>
          </cell>
          <cell r="BC134">
            <v>2090870.1700000004</v>
          </cell>
          <cell r="BD134">
            <v>315070.19</v>
          </cell>
          <cell r="BE134">
            <v>411110.40000000002</v>
          </cell>
          <cell r="BF134">
            <v>11110545.129999997</v>
          </cell>
        </row>
        <row r="135">
          <cell r="F135" t="str">
            <v>20094</v>
          </cell>
          <cell r="G135">
            <v>1074449.25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74590.100000000006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81698.789999999994</v>
          </cell>
          <cell r="AC135">
            <v>11372.28</v>
          </cell>
          <cell r="AD135">
            <v>0</v>
          </cell>
          <cell r="AE135">
            <v>0</v>
          </cell>
          <cell r="AF135">
            <v>62087.11</v>
          </cell>
          <cell r="AG135">
            <v>0</v>
          </cell>
          <cell r="AH135">
            <v>0</v>
          </cell>
          <cell r="AI135">
            <v>1978.8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1153</v>
          </cell>
          <cell r="AP135">
            <v>0</v>
          </cell>
          <cell r="AQ135">
            <v>12470.1</v>
          </cell>
          <cell r="AR135">
            <v>600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1560.96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461151.67999999993</v>
          </cell>
          <cell r="BD135">
            <v>77855.210000000021</v>
          </cell>
          <cell r="BE135">
            <v>41007.429999999993</v>
          </cell>
          <cell r="BF135">
            <v>1901974.7100000002</v>
          </cell>
        </row>
        <row r="136">
          <cell r="F136" t="str">
            <v>20203</v>
          </cell>
          <cell r="G136">
            <v>1275924.2800000003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98297.4</v>
          </cell>
          <cell r="Q136">
            <v>0</v>
          </cell>
          <cell r="R136">
            <v>41392.74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19898.45</v>
          </cell>
          <cell r="AC136">
            <v>30178.460000000003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504528.03999999992</v>
          </cell>
          <cell r="BD136">
            <v>0</v>
          </cell>
          <cell r="BE136">
            <v>183673.98</v>
          </cell>
          <cell r="BF136">
            <v>2153893.35</v>
          </cell>
        </row>
        <row r="137">
          <cell r="F137" t="str">
            <v>20215</v>
          </cell>
          <cell r="G137">
            <v>803114.47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71776.320000000007</v>
          </cell>
          <cell r="Q137">
            <v>2654.39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28571.14</v>
          </cell>
          <cell r="AC137">
            <v>27905.88</v>
          </cell>
          <cell r="AD137">
            <v>0</v>
          </cell>
          <cell r="AE137">
            <v>0</v>
          </cell>
          <cell r="AF137">
            <v>9439.52</v>
          </cell>
          <cell r="AG137">
            <v>0</v>
          </cell>
          <cell r="AH137">
            <v>0</v>
          </cell>
          <cell r="AI137">
            <v>142.13999999999999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8743.56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350895.06</v>
          </cell>
          <cell r="BD137">
            <v>58564.409999999996</v>
          </cell>
          <cell r="BE137">
            <v>101444.73</v>
          </cell>
          <cell r="BF137">
            <v>1463251.62</v>
          </cell>
        </row>
        <row r="138">
          <cell r="F138" t="str">
            <v>20400</v>
          </cell>
          <cell r="G138">
            <v>2099149.7399999998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212400.73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53663.06</v>
          </cell>
          <cell r="AC138">
            <v>41309.449999999997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15733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6160.85</v>
          </cell>
          <cell r="AS138">
            <v>0</v>
          </cell>
          <cell r="AT138">
            <v>5784.18</v>
          </cell>
          <cell r="AU138">
            <v>0</v>
          </cell>
          <cell r="AV138">
            <v>0</v>
          </cell>
          <cell r="AW138">
            <v>0</v>
          </cell>
          <cell r="AX138">
            <v>5178.9799999999996</v>
          </cell>
          <cell r="AY138">
            <v>0</v>
          </cell>
          <cell r="AZ138">
            <v>0</v>
          </cell>
          <cell r="BA138">
            <v>0</v>
          </cell>
          <cell r="BB138">
            <v>923.34</v>
          </cell>
          <cell r="BC138">
            <v>685187.1399999999</v>
          </cell>
          <cell r="BD138">
            <v>105608.24</v>
          </cell>
          <cell r="BE138">
            <v>107976.21999999997</v>
          </cell>
          <cell r="BF138">
            <v>3339074.9299999997</v>
          </cell>
        </row>
        <row r="139">
          <cell r="F139" t="str">
            <v>20401</v>
          </cell>
          <cell r="G139">
            <v>1307281.5100000007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65088</v>
          </cell>
          <cell r="Q139">
            <v>3539.19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14600.24</v>
          </cell>
          <cell r="AD139">
            <v>2966.0899999999997</v>
          </cell>
          <cell r="AE139">
            <v>0</v>
          </cell>
          <cell r="AF139">
            <v>25618.09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15326.64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498448.07</v>
          </cell>
          <cell r="BD139">
            <v>103636.61</v>
          </cell>
          <cell r="BE139">
            <v>62446.9</v>
          </cell>
          <cell r="BF139">
            <v>2098951.3400000008</v>
          </cell>
        </row>
        <row r="140">
          <cell r="F140" t="str">
            <v>20402</v>
          </cell>
          <cell r="G140">
            <v>1196387.1600000004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75622.09</v>
          </cell>
          <cell r="Q140">
            <v>4504.42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35870.080000000002</v>
          </cell>
          <cell r="AC140">
            <v>29876.989999999998</v>
          </cell>
          <cell r="AD140">
            <v>0</v>
          </cell>
          <cell r="AE140">
            <v>0</v>
          </cell>
          <cell r="AF140">
            <v>39583.79</v>
          </cell>
          <cell r="AG140">
            <v>0</v>
          </cell>
          <cell r="AH140">
            <v>0</v>
          </cell>
          <cell r="AI140">
            <v>1088.8499999999999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1662.61</v>
          </cell>
          <cell r="AU140">
            <v>0</v>
          </cell>
          <cell r="AV140">
            <v>0</v>
          </cell>
          <cell r="AW140">
            <v>0</v>
          </cell>
          <cell r="AX140">
            <v>84344.94</v>
          </cell>
          <cell r="AY140">
            <v>0</v>
          </cell>
          <cell r="AZ140">
            <v>0</v>
          </cell>
          <cell r="BA140">
            <v>0</v>
          </cell>
          <cell r="BB140">
            <v>52291.41</v>
          </cell>
          <cell r="BC140">
            <v>578540.81999999995</v>
          </cell>
          <cell r="BD140">
            <v>101104.1</v>
          </cell>
          <cell r="BE140">
            <v>114008.98000000001</v>
          </cell>
          <cell r="BF140">
            <v>2314886.2400000007</v>
          </cell>
        </row>
        <row r="141">
          <cell r="F141" t="str">
            <v>20403</v>
          </cell>
          <cell r="G141">
            <v>239252.95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4948.08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17403.019999999997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4923.7299999999996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13021.269999999999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117760.62999999998</v>
          </cell>
          <cell r="BD141">
            <v>22.69</v>
          </cell>
          <cell r="BE141">
            <v>88298.420000000013</v>
          </cell>
          <cell r="BF141">
            <v>485630.78999999992</v>
          </cell>
        </row>
        <row r="142">
          <cell r="F142" t="str">
            <v>20404</v>
          </cell>
          <cell r="G142">
            <v>7126108.5999999987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920706.04</v>
          </cell>
          <cell r="Q142">
            <v>30404.83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685848.03</v>
          </cell>
          <cell r="W142">
            <v>210578.31</v>
          </cell>
          <cell r="X142">
            <v>28002.410000000003</v>
          </cell>
          <cell r="Y142">
            <v>0</v>
          </cell>
          <cell r="Z142">
            <v>0</v>
          </cell>
          <cell r="AA142">
            <v>0</v>
          </cell>
          <cell r="AB142">
            <v>301327.39</v>
          </cell>
          <cell r="AC142">
            <v>89555.51</v>
          </cell>
          <cell r="AD142">
            <v>0</v>
          </cell>
          <cell r="AE142">
            <v>0</v>
          </cell>
          <cell r="AF142">
            <v>495582.76999999996</v>
          </cell>
          <cell r="AG142">
            <v>0</v>
          </cell>
          <cell r="AH142">
            <v>0</v>
          </cell>
          <cell r="AI142">
            <v>141577.01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40314.870000000003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23931.13</v>
          </cell>
          <cell r="AU142">
            <v>0</v>
          </cell>
          <cell r="AV142">
            <v>0</v>
          </cell>
          <cell r="AW142">
            <v>0</v>
          </cell>
          <cell r="AX142">
            <v>217768.25999999998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2095075.1400000004</v>
          </cell>
          <cell r="BD142">
            <v>347307.34000000008</v>
          </cell>
          <cell r="BE142">
            <v>467725.59000000008</v>
          </cell>
          <cell r="BF142">
            <v>13221813.229999999</v>
          </cell>
        </row>
        <row r="143">
          <cell r="F143" t="str">
            <v>20405</v>
          </cell>
          <cell r="G143">
            <v>9089420.3499999996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1618411.6</v>
          </cell>
          <cell r="Q143">
            <v>99177.66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567710.99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199814.04</v>
          </cell>
          <cell r="AC143">
            <v>400377.22000000009</v>
          </cell>
          <cell r="AD143">
            <v>0</v>
          </cell>
          <cell r="AE143">
            <v>0</v>
          </cell>
          <cell r="AF143">
            <v>330429.97000000003</v>
          </cell>
          <cell r="AG143">
            <v>0</v>
          </cell>
          <cell r="AH143">
            <v>0</v>
          </cell>
          <cell r="AI143">
            <v>95076.83</v>
          </cell>
          <cell r="AJ143">
            <v>0</v>
          </cell>
          <cell r="AK143">
            <v>0</v>
          </cell>
          <cell r="AL143">
            <v>0</v>
          </cell>
          <cell r="AM143">
            <v>26464.749999999996</v>
          </cell>
          <cell r="AN143">
            <v>239581.72</v>
          </cell>
          <cell r="AO143">
            <v>0</v>
          </cell>
          <cell r="AP143">
            <v>0</v>
          </cell>
          <cell r="AQ143">
            <v>15514.25</v>
          </cell>
          <cell r="AR143">
            <v>16000</v>
          </cell>
          <cell r="AS143">
            <v>0</v>
          </cell>
          <cell r="AT143">
            <v>24947.27</v>
          </cell>
          <cell r="AU143">
            <v>0</v>
          </cell>
          <cell r="AV143">
            <v>0</v>
          </cell>
          <cell r="AW143">
            <v>0</v>
          </cell>
          <cell r="AX143">
            <v>94028.91</v>
          </cell>
          <cell r="AY143">
            <v>0</v>
          </cell>
          <cell r="AZ143">
            <v>0</v>
          </cell>
          <cell r="BA143">
            <v>36297.57</v>
          </cell>
          <cell r="BB143">
            <v>67691.200000000012</v>
          </cell>
          <cell r="BC143">
            <v>2283427.8600000003</v>
          </cell>
          <cell r="BD143">
            <v>358657.60000000003</v>
          </cell>
          <cell r="BE143">
            <v>597876.6399999999</v>
          </cell>
          <cell r="BF143">
            <v>16160906.430000002</v>
          </cell>
        </row>
        <row r="144">
          <cell r="F144" t="str">
            <v>20406</v>
          </cell>
          <cell r="G144">
            <v>2145699.7399999998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237955.77</v>
          </cell>
          <cell r="Q144">
            <v>15202.74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92330.39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135620.90999999997</v>
          </cell>
          <cell r="AC144">
            <v>21676.62</v>
          </cell>
          <cell r="AD144">
            <v>0</v>
          </cell>
          <cell r="AE144">
            <v>0</v>
          </cell>
          <cell r="AF144">
            <v>90213.72</v>
          </cell>
          <cell r="AG144">
            <v>0</v>
          </cell>
          <cell r="AH144">
            <v>0</v>
          </cell>
          <cell r="AI144">
            <v>72319.87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1877.4</v>
          </cell>
          <cell r="AO144">
            <v>0</v>
          </cell>
          <cell r="AP144">
            <v>100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939816.96000000008</v>
          </cell>
          <cell r="BD144">
            <v>215929.94999999998</v>
          </cell>
          <cell r="BE144">
            <v>223504.7</v>
          </cell>
          <cell r="BF144">
            <v>4192248.7700000009</v>
          </cell>
        </row>
        <row r="145">
          <cell r="F145" t="str">
            <v>21014</v>
          </cell>
          <cell r="G145">
            <v>5145925.9400000004</v>
          </cell>
          <cell r="H145">
            <v>0</v>
          </cell>
          <cell r="I145">
            <v>5499.39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1251110.44</v>
          </cell>
          <cell r="Q145">
            <v>33475.11</v>
          </cell>
          <cell r="R145">
            <v>195426.91</v>
          </cell>
          <cell r="S145">
            <v>0</v>
          </cell>
          <cell r="T145">
            <v>0</v>
          </cell>
          <cell r="U145">
            <v>0</v>
          </cell>
          <cell r="V145">
            <v>323878.48000000004</v>
          </cell>
          <cell r="W145">
            <v>76932.110000000015</v>
          </cell>
          <cell r="X145">
            <v>3589</v>
          </cell>
          <cell r="Y145">
            <v>0</v>
          </cell>
          <cell r="Z145">
            <v>0</v>
          </cell>
          <cell r="AA145">
            <v>0</v>
          </cell>
          <cell r="AB145">
            <v>89270.47</v>
          </cell>
          <cell r="AC145">
            <v>26476.720000000001</v>
          </cell>
          <cell r="AD145">
            <v>0</v>
          </cell>
          <cell r="AE145">
            <v>0</v>
          </cell>
          <cell r="AF145">
            <v>277141.84000000003</v>
          </cell>
          <cell r="AG145">
            <v>0</v>
          </cell>
          <cell r="AH145">
            <v>0</v>
          </cell>
          <cell r="AI145">
            <v>44128.81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29326.309999999998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15808.380000000001</v>
          </cell>
          <cell r="AU145">
            <v>0</v>
          </cell>
          <cell r="AV145">
            <v>0</v>
          </cell>
          <cell r="AW145">
            <v>0</v>
          </cell>
          <cell r="AX145">
            <v>3497.77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1490306.7200000002</v>
          </cell>
          <cell r="BD145">
            <v>253141.88999999998</v>
          </cell>
          <cell r="BE145">
            <v>344559.94</v>
          </cell>
          <cell r="BF145">
            <v>9609496.2299999986</v>
          </cell>
        </row>
        <row r="146">
          <cell r="F146" t="str">
            <v>21036</v>
          </cell>
          <cell r="G146">
            <v>312870.78000000003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101016.91</v>
          </cell>
          <cell r="Q146">
            <v>0</v>
          </cell>
          <cell r="R146">
            <v>7980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27951.699999999997</v>
          </cell>
          <cell r="AC146">
            <v>28674.84</v>
          </cell>
          <cell r="AD146">
            <v>0</v>
          </cell>
          <cell r="AE146">
            <v>0</v>
          </cell>
          <cell r="AF146">
            <v>22680.309999999998</v>
          </cell>
          <cell r="AG146">
            <v>0</v>
          </cell>
          <cell r="AH146">
            <v>0</v>
          </cell>
          <cell r="AI146">
            <v>6509.86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3776.73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526.39</v>
          </cell>
          <cell r="AU146">
            <v>0</v>
          </cell>
          <cell r="AV146">
            <v>0</v>
          </cell>
          <cell r="AW146">
            <v>0</v>
          </cell>
          <cell r="AX146">
            <v>571.21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193707.77999999997</v>
          </cell>
          <cell r="BD146">
            <v>25633.309999999998</v>
          </cell>
          <cell r="BE146">
            <v>18859.669999999998</v>
          </cell>
          <cell r="BF146">
            <v>750759.49000000011</v>
          </cell>
        </row>
        <row r="147">
          <cell r="F147" t="str">
            <v>21206</v>
          </cell>
          <cell r="G147">
            <v>3419432.05</v>
          </cell>
          <cell r="H147">
            <v>38455.24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556456.5</v>
          </cell>
          <cell r="Q147">
            <v>46526.3</v>
          </cell>
          <cell r="R147">
            <v>120924.5</v>
          </cell>
          <cell r="S147">
            <v>0</v>
          </cell>
          <cell r="T147">
            <v>0</v>
          </cell>
          <cell r="U147">
            <v>0</v>
          </cell>
          <cell r="V147">
            <v>205122.9</v>
          </cell>
          <cell r="W147">
            <v>73225.48000000001</v>
          </cell>
          <cell r="X147">
            <v>4573</v>
          </cell>
          <cell r="Y147">
            <v>0</v>
          </cell>
          <cell r="Z147">
            <v>0</v>
          </cell>
          <cell r="AA147">
            <v>0</v>
          </cell>
          <cell r="AB147">
            <v>138267.66</v>
          </cell>
          <cell r="AC147">
            <v>65848.17</v>
          </cell>
          <cell r="AD147">
            <v>30636.47</v>
          </cell>
          <cell r="AE147">
            <v>0</v>
          </cell>
          <cell r="AF147">
            <v>231670.53</v>
          </cell>
          <cell r="AG147">
            <v>0</v>
          </cell>
          <cell r="AH147">
            <v>0</v>
          </cell>
          <cell r="AI147">
            <v>40674.14</v>
          </cell>
          <cell r="AJ147">
            <v>0</v>
          </cell>
          <cell r="AK147">
            <v>0</v>
          </cell>
          <cell r="AL147">
            <v>0</v>
          </cell>
          <cell r="AM147">
            <v>7942.91</v>
          </cell>
          <cell r="AN147">
            <v>64981.599999999999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9759.0400000000009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8195.9500000000007</v>
          </cell>
          <cell r="BC147">
            <v>1354366.2199999997</v>
          </cell>
          <cell r="BD147">
            <v>250065.07</v>
          </cell>
          <cell r="BE147">
            <v>329800.05</v>
          </cell>
          <cell r="BF147">
            <v>6996923.7800000003</v>
          </cell>
        </row>
        <row r="148">
          <cell r="F148" t="str">
            <v>21214</v>
          </cell>
          <cell r="G148">
            <v>2054004.64</v>
          </cell>
          <cell r="H148">
            <v>0</v>
          </cell>
          <cell r="I148">
            <v>611.04999999999995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427042.4499999999</v>
          </cell>
          <cell r="Q148">
            <v>27864</v>
          </cell>
          <cell r="R148">
            <v>92714.06</v>
          </cell>
          <cell r="S148">
            <v>0</v>
          </cell>
          <cell r="T148">
            <v>0</v>
          </cell>
          <cell r="U148">
            <v>0</v>
          </cell>
          <cell r="V148">
            <v>258555.49000000005</v>
          </cell>
          <cell r="W148">
            <v>155484.84</v>
          </cell>
          <cell r="X148">
            <v>2302</v>
          </cell>
          <cell r="Y148">
            <v>0</v>
          </cell>
          <cell r="Z148">
            <v>0</v>
          </cell>
          <cell r="AA148">
            <v>0</v>
          </cell>
          <cell r="AB148">
            <v>121100.64</v>
          </cell>
          <cell r="AC148">
            <v>44601.229999999996</v>
          </cell>
          <cell r="AD148">
            <v>0</v>
          </cell>
          <cell r="AE148">
            <v>0</v>
          </cell>
          <cell r="AF148">
            <v>166111.1</v>
          </cell>
          <cell r="AG148">
            <v>0</v>
          </cell>
          <cell r="AH148">
            <v>0</v>
          </cell>
          <cell r="AI148">
            <v>240.69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3191.58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1029859.2899999999</v>
          </cell>
          <cell r="BD148">
            <v>179005.69</v>
          </cell>
          <cell r="BE148">
            <v>213585.84999999998</v>
          </cell>
          <cell r="BF148">
            <v>4776274.5999999996</v>
          </cell>
        </row>
        <row r="149">
          <cell r="F149" t="str">
            <v>21226</v>
          </cell>
          <cell r="G149">
            <v>4066232.87</v>
          </cell>
          <cell r="H149">
            <v>0</v>
          </cell>
          <cell r="I149">
            <v>15276.15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520485.08000000007</v>
          </cell>
          <cell r="Q149">
            <v>859.07</v>
          </cell>
          <cell r="R149">
            <v>117011</v>
          </cell>
          <cell r="S149">
            <v>0</v>
          </cell>
          <cell r="T149">
            <v>0</v>
          </cell>
          <cell r="U149">
            <v>0</v>
          </cell>
          <cell r="V149">
            <v>268139.89</v>
          </cell>
          <cell r="W149">
            <v>133529.54999999999</v>
          </cell>
          <cell r="X149">
            <v>5259.01</v>
          </cell>
          <cell r="Y149">
            <v>0</v>
          </cell>
          <cell r="Z149">
            <v>0</v>
          </cell>
          <cell r="AA149">
            <v>0</v>
          </cell>
          <cell r="AB149">
            <v>156241.20000000001</v>
          </cell>
          <cell r="AC149">
            <v>78140.009999999995</v>
          </cell>
          <cell r="AD149">
            <v>0</v>
          </cell>
          <cell r="AE149">
            <v>0</v>
          </cell>
          <cell r="AF149">
            <v>96814.83</v>
          </cell>
          <cell r="AG149">
            <v>0</v>
          </cell>
          <cell r="AH149">
            <v>0</v>
          </cell>
          <cell r="AI149">
            <v>47629.71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17991.079999999998</v>
          </cell>
          <cell r="AU149">
            <v>0</v>
          </cell>
          <cell r="AV149">
            <v>0</v>
          </cell>
          <cell r="AW149">
            <v>0</v>
          </cell>
          <cell r="AX149">
            <v>7817.23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1268431.0399999998</v>
          </cell>
          <cell r="BD149">
            <v>262904.61</v>
          </cell>
          <cell r="BE149">
            <v>382686.24</v>
          </cell>
          <cell r="BF149">
            <v>7445448.5700000003</v>
          </cell>
        </row>
        <row r="150">
          <cell r="F150" t="str">
            <v>21232</v>
          </cell>
          <cell r="G150">
            <v>4252647.84</v>
          </cell>
          <cell r="H150">
            <v>198484.86</v>
          </cell>
          <cell r="I150">
            <v>31074.93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1027437.67</v>
          </cell>
          <cell r="Q150">
            <v>56071.94</v>
          </cell>
          <cell r="R150">
            <v>161608</v>
          </cell>
          <cell r="S150">
            <v>0</v>
          </cell>
          <cell r="T150">
            <v>0</v>
          </cell>
          <cell r="U150">
            <v>0</v>
          </cell>
          <cell r="V150">
            <v>310045.18</v>
          </cell>
          <cell r="W150">
            <v>24207.46</v>
          </cell>
          <cell r="X150">
            <v>8887.2000000000007</v>
          </cell>
          <cell r="Y150">
            <v>0</v>
          </cell>
          <cell r="Z150">
            <v>0</v>
          </cell>
          <cell r="AA150">
            <v>0</v>
          </cell>
          <cell r="AB150">
            <v>272432</v>
          </cell>
          <cell r="AC150">
            <v>49757.54</v>
          </cell>
          <cell r="AD150">
            <v>72091.19</v>
          </cell>
          <cell r="AE150">
            <v>0</v>
          </cell>
          <cell r="AF150">
            <v>480318.49999999994</v>
          </cell>
          <cell r="AG150">
            <v>0</v>
          </cell>
          <cell r="AH150">
            <v>0</v>
          </cell>
          <cell r="AI150">
            <v>12983.5</v>
          </cell>
          <cell r="AJ150">
            <v>0</v>
          </cell>
          <cell r="AK150">
            <v>0</v>
          </cell>
          <cell r="AL150">
            <v>0</v>
          </cell>
          <cell r="AM150">
            <v>1734.34</v>
          </cell>
          <cell r="AN150">
            <v>93129.8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16384.010000000002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62426.26</v>
          </cell>
          <cell r="BB150">
            <v>0</v>
          </cell>
          <cell r="BC150">
            <v>1411484.1799999997</v>
          </cell>
          <cell r="BD150">
            <v>449971.29</v>
          </cell>
          <cell r="BE150">
            <v>416622.56</v>
          </cell>
          <cell r="BF150">
            <v>9409800.2499999981</v>
          </cell>
        </row>
        <row r="151">
          <cell r="F151" t="str">
            <v>21234</v>
          </cell>
          <cell r="G151">
            <v>554317.56000000006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163213.72999999998</v>
          </cell>
          <cell r="Q151">
            <v>2388.67</v>
          </cell>
          <cell r="R151">
            <v>63645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36032.39</v>
          </cell>
          <cell r="AC151">
            <v>21637.3</v>
          </cell>
          <cell r="AD151">
            <v>0</v>
          </cell>
          <cell r="AE151">
            <v>0</v>
          </cell>
          <cell r="AF151">
            <v>60266.350000000006</v>
          </cell>
          <cell r="AG151">
            <v>0</v>
          </cell>
          <cell r="AH151">
            <v>0</v>
          </cell>
          <cell r="AI151">
            <v>2299.42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215.03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2039.0100000000002</v>
          </cell>
          <cell r="AU151">
            <v>0</v>
          </cell>
          <cell r="AV151">
            <v>0</v>
          </cell>
          <cell r="AW151">
            <v>0</v>
          </cell>
          <cell r="AX151">
            <v>42121.14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347111.37999999989</v>
          </cell>
          <cell r="BD151">
            <v>90321.249999999985</v>
          </cell>
          <cell r="BE151">
            <v>139040.76</v>
          </cell>
          <cell r="BF151">
            <v>1524648.99</v>
          </cell>
        </row>
        <row r="152">
          <cell r="F152" t="str">
            <v>21237</v>
          </cell>
          <cell r="G152">
            <v>4574737.169999999</v>
          </cell>
          <cell r="H152">
            <v>106790.66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1331514.78</v>
          </cell>
          <cell r="Q152">
            <v>14448</v>
          </cell>
          <cell r="R152">
            <v>184101.46000000002</v>
          </cell>
          <cell r="S152">
            <v>0</v>
          </cell>
          <cell r="T152">
            <v>0</v>
          </cell>
          <cell r="U152">
            <v>0</v>
          </cell>
          <cell r="V152">
            <v>530334.31000000006</v>
          </cell>
          <cell r="W152">
            <v>46783.44</v>
          </cell>
          <cell r="X152">
            <v>3986</v>
          </cell>
          <cell r="Y152">
            <v>0</v>
          </cell>
          <cell r="Z152">
            <v>0</v>
          </cell>
          <cell r="AA152">
            <v>0</v>
          </cell>
          <cell r="AB152">
            <v>129561.15000000002</v>
          </cell>
          <cell r="AC152">
            <v>43686.869999999995</v>
          </cell>
          <cell r="AD152">
            <v>0</v>
          </cell>
          <cell r="AE152">
            <v>0</v>
          </cell>
          <cell r="AF152">
            <v>340415.44999999995</v>
          </cell>
          <cell r="AG152">
            <v>0</v>
          </cell>
          <cell r="AH152">
            <v>0</v>
          </cell>
          <cell r="AI152">
            <v>44966.240000000005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13422.4</v>
          </cell>
          <cell r="AO152">
            <v>0</v>
          </cell>
          <cell r="AP152">
            <v>0</v>
          </cell>
          <cell r="AQ152">
            <v>0</v>
          </cell>
          <cell r="AR152">
            <v>18920</v>
          </cell>
          <cell r="AS152">
            <v>0</v>
          </cell>
          <cell r="AT152">
            <v>16611.210000000003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1564701.0699999998</v>
          </cell>
          <cell r="BD152">
            <v>253768.04</v>
          </cell>
          <cell r="BE152">
            <v>467707.01</v>
          </cell>
          <cell r="BF152">
            <v>9686455.2599999998</v>
          </cell>
        </row>
        <row r="153">
          <cell r="F153" t="str">
            <v>21300</v>
          </cell>
          <cell r="G153">
            <v>4817698.62</v>
          </cell>
          <cell r="H153">
            <v>207040.63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976236</v>
          </cell>
          <cell r="Q153">
            <v>47657.31</v>
          </cell>
          <cell r="R153">
            <v>174638.22</v>
          </cell>
          <cell r="S153">
            <v>0</v>
          </cell>
          <cell r="T153">
            <v>0</v>
          </cell>
          <cell r="U153">
            <v>0</v>
          </cell>
          <cell r="V153">
            <v>581806.40999999992</v>
          </cell>
          <cell r="W153">
            <v>63096.850000000013</v>
          </cell>
          <cell r="X153">
            <v>4700.08</v>
          </cell>
          <cell r="Y153">
            <v>0</v>
          </cell>
          <cell r="Z153">
            <v>0</v>
          </cell>
          <cell r="AA153">
            <v>0</v>
          </cell>
          <cell r="AB153">
            <v>109579.45000000001</v>
          </cell>
          <cell r="AC153">
            <v>42134.079999999994</v>
          </cell>
          <cell r="AD153">
            <v>0</v>
          </cell>
          <cell r="AE153">
            <v>0</v>
          </cell>
          <cell r="AF153">
            <v>394741.81</v>
          </cell>
          <cell r="AG153">
            <v>0</v>
          </cell>
          <cell r="AH153">
            <v>0</v>
          </cell>
          <cell r="AI153">
            <v>90401.680000000008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35244.31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8461.4900000000016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38871</v>
          </cell>
          <cell r="BB153">
            <v>7438.2000000000007</v>
          </cell>
          <cell r="BC153">
            <v>1631303.5799999998</v>
          </cell>
          <cell r="BD153">
            <v>329917.2</v>
          </cell>
          <cell r="BE153">
            <v>514988.33999999997</v>
          </cell>
          <cell r="BF153">
            <v>10075955.259999998</v>
          </cell>
        </row>
        <row r="154">
          <cell r="F154" t="str">
            <v>21301</v>
          </cell>
          <cell r="G154">
            <v>2190923.8500000006</v>
          </cell>
          <cell r="H154">
            <v>0</v>
          </cell>
          <cell r="I154">
            <v>1833.15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428305.33999999997</v>
          </cell>
          <cell r="Q154">
            <v>17140.150000000001</v>
          </cell>
          <cell r="R154">
            <v>57481</v>
          </cell>
          <cell r="S154">
            <v>0</v>
          </cell>
          <cell r="T154">
            <v>0</v>
          </cell>
          <cell r="U154">
            <v>0</v>
          </cell>
          <cell r="V154">
            <v>150566.28</v>
          </cell>
          <cell r="W154">
            <v>62030.97</v>
          </cell>
          <cell r="X154">
            <v>11321</v>
          </cell>
          <cell r="Y154">
            <v>0</v>
          </cell>
          <cell r="Z154">
            <v>0</v>
          </cell>
          <cell r="AA154">
            <v>0</v>
          </cell>
          <cell r="AB154">
            <v>50721.000000000007</v>
          </cell>
          <cell r="AC154">
            <v>43719.86</v>
          </cell>
          <cell r="AD154">
            <v>0</v>
          </cell>
          <cell r="AE154">
            <v>0</v>
          </cell>
          <cell r="AF154">
            <v>159833.85000000003</v>
          </cell>
          <cell r="AG154">
            <v>0</v>
          </cell>
          <cell r="AH154">
            <v>0</v>
          </cell>
          <cell r="AI154">
            <v>3000</v>
          </cell>
          <cell r="AJ154">
            <v>0</v>
          </cell>
          <cell r="AK154">
            <v>73371.859999999986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6203.25</v>
          </cell>
          <cell r="AU154">
            <v>0</v>
          </cell>
          <cell r="AV154">
            <v>0</v>
          </cell>
          <cell r="AW154">
            <v>0</v>
          </cell>
          <cell r="AX154">
            <v>361.54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807317</v>
          </cell>
          <cell r="BD154">
            <v>159672.56000000003</v>
          </cell>
          <cell r="BE154">
            <v>178273.14999999997</v>
          </cell>
          <cell r="BF154">
            <v>4402075.8100000005</v>
          </cell>
        </row>
        <row r="155">
          <cell r="F155" t="str">
            <v>21302</v>
          </cell>
          <cell r="G155">
            <v>18915484.739999995</v>
          </cell>
          <cell r="H155">
            <v>187163.90000000002</v>
          </cell>
          <cell r="I155">
            <v>39595.82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4477941.99</v>
          </cell>
          <cell r="Q155">
            <v>91715.99</v>
          </cell>
          <cell r="R155">
            <v>594629.17000000004</v>
          </cell>
          <cell r="S155">
            <v>0</v>
          </cell>
          <cell r="T155">
            <v>0</v>
          </cell>
          <cell r="U155">
            <v>0</v>
          </cell>
          <cell r="V155">
            <v>1248070.44</v>
          </cell>
          <cell r="W155">
            <v>0</v>
          </cell>
          <cell r="X155">
            <v>67047.03</v>
          </cell>
          <cell r="Y155">
            <v>0</v>
          </cell>
          <cell r="Z155">
            <v>0</v>
          </cell>
          <cell r="AA155">
            <v>0</v>
          </cell>
          <cell r="AB155">
            <v>491036.77000000008</v>
          </cell>
          <cell r="AC155">
            <v>165253.04999999999</v>
          </cell>
          <cell r="AD155">
            <v>25720</v>
          </cell>
          <cell r="AE155">
            <v>0</v>
          </cell>
          <cell r="AF155">
            <v>1054012.58</v>
          </cell>
          <cell r="AG155">
            <v>2616721.11</v>
          </cell>
          <cell r="AH155">
            <v>508498.48000000004</v>
          </cell>
          <cell r="AI155">
            <v>162884.01999999999</v>
          </cell>
          <cell r="AJ155">
            <v>1127.6200000000001</v>
          </cell>
          <cell r="AK155">
            <v>0</v>
          </cell>
          <cell r="AL155">
            <v>0</v>
          </cell>
          <cell r="AM155">
            <v>34055.43</v>
          </cell>
          <cell r="AN155">
            <v>206059.80000000002</v>
          </cell>
          <cell r="AO155">
            <v>0</v>
          </cell>
          <cell r="AP155">
            <v>0</v>
          </cell>
          <cell r="AQ155">
            <v>300997.73</v>
          </cell>
          <cell r="AR155">
            <v>0</v>
          </cell>
          <cell r="AS155">
            <v>0</v>
          </cell>
          <cell r="AT155">
            <v>76623.070000000007</v>
          </cell>
          <cell r="AU155">
            <v>0</v>
          </cell>
          <cell r="AV155">
            <v>0</v>
          </cell>
          <cell r="AW155">
            <v>0</v>
          </cell>
          <cell r="AX155">
            <v>1000.45</v>
          </cell>
          <cell r="AY155">
            <v>0</v>
          </cell>
          <cell r="AZ155">
            <v>0</v>
          </cell>
          <cell r="BA155">
            <v>0</v>
          </cell>
          <cell r="BB155">
            <v>45146.720000000001</v>
          </cell>
          <cell r="BC155">
            <v>5374542.5800000001</v>
          </cell>
          <cell r="BD155">
            <v>1015112.81</v>
          </cell>
          <cell r="BE155">
            <v>1163386.3499999999</v>
          </cell>
          <cell r="BF155">
            <v>38863827.649999999</v>
          </cell>
        </row>
        <row r="156">
          <cell r="F156" t="str">
            <v>21303</v>
          </cell>
          <cell r="G156">
            <v>2965622.0599999991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373309.15</v>
          </cell>
          <cell r="Q156">
            <v>9377.3700000000008</v>
          </cell>
          <cell r="R156">
            <v>125160</v>
          </cell>
          <cell r="S156">
            <v>0</v>
          </cell>
          <cell r="T156">
            <v>0</v>
          </cell>
          <cell r="U156">
            <v>0</v>
          </cell>
          <cell r="V156">
            <v>236680.46000000005</v>
          </cell>
          <cell r="W156">
            <v>44820.229999999996</v>
          </cell>
          <cell r="X156">
            <v>3042</v>
          </cell>
          <cell r="Y156">
            <v>0</v>
          </cell>
          <cell r="Z156">
            <v>0</v>
          </cell>
          <cell r="AA156">
            <v>0</v>
          </cell>
          <cell r="AB156">
            <v>110692.41</v>
          </cell>
          <cell r="AC156">
            <v>16334.320000000002</v>
          </cell>
          <cell r="AD156">
            <v>0</v>
          </cell>
          <cell r="AE156">
            <v>0</v>
          </cell>
          <cell r="AF156">
            <v>171962.78999999998</v>
          </cell>
          <cell r="AG156">
            <v>0</v>
          </cell>
          <cell r="AH156">
            <v>0</v>
          </cell>
          <cell r="AI156">
            <v>50961.32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3263.01</v>
          </cell>
          <cell r="AU156">
            <v>0</v>
          </cell>
          <cell r="AV156">
            <v>0</v>
          </cell>
          <cell r="AW156">
            <v>0</v>
          </cell>
          <cell r="AX156">
            <v>174162.12999999998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996647.06</v>
          </cell>
          <cell r="BD156">
            <v>234381.79</v>
          </cell>
          <cell r="BE156">
            <v>472653.26</v>
          </cell>
          <cell r="BF156">
            <v>5989069.3599999985</v>
          </cell>
        </row>
        <row r="157">
          <cell r="F157" t="str">
            <v>21401</v>
          </cell>
          <cell r="G157">
            <v>22812626.070000008</v>
          </cell>
          <cell r="H157">
            <v>0</v>
          </cell>
          <cell r="I157">
            <v>136949.69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6099552.46</v>
          </cell>
          <cell r="Q157">
            <v>385613.02</v>
          </cell>
          <cell r="R157">
            <v>806162.99999999988</v>
          </cell>
          <cell r="S157">
            <v>0</v>
          </cell>
          <cell r="T157">
            <v>0</v>
          </cell>
          <cell r="U157">
            <v>0</v>
          </cell>
          <cell r="V157">
            <v>1411986.51</v>
          </cell>
          <cell r="W157">
            <v>193529.16999999995</v>
          </cell>
          <cell r="X157">
            <v>30872</v>
          </cell>
          <cell r="Y157">
            <v>0</v>
          </cell>
          <cell r="Z157">
            <v>0</v>
          </cell>
          <cell r="AA157">
            <v>0</v>
          </cell>
          <cell r="AB157">
            <v>1174857.68</v>
          </cell>
          <cell r="AC157">
            <v>276104.61</v>
          </cell>
          <cell r="AD157">
            <v>69096.819999999992</v>
          </cell>
          <cell r="AE157">
            <v>0</v>
          </cell>
          <cell r="AF157">
            <v>1944218.46</v>
          </cell>
          <cell r="AG157">
            <v>0</v>
          </cell>
          <cell r="AH157">
            <v>0</v>
          </cell>
          <cell r="AI157">
            <v>295547.38</v>
          </cell>
          <cell r="AJ157">
            <v>0</v>
          </cell>
          <cell r="AK157">
            <v>0</v>
          </cell>
          <cell r="AL157">
            <v>0</v>
          </cell>
          <cell r="AM157">
            <v>56704.81</v>
          </cell>
          <cell r="AN157">
            <v>425666.04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76837.59</v>
          </cell>
          <cell r="AU157">
            <v>0</v>
          </cell>
          <cell r="AV157">
            <v>0</v>
          </cell>
          <cell r="AW157">
            <v>0</v>
          </cell>
          <cell r="AX157">
            <v>8147.05</v>
          </cell>
          <cell r="AY157">
            <v>0</v>
          </cell>
          <cell r="AZ157">
            <v>0</v>
          </cell>
          <cell r="BA157">
            <v>0</v>
          </cell>
          <cell r="BB157">
            <v>517501.57000000007</v>
          </cell>
          <cell r="BC157">
            <v>6445873.2999999998</v>
          </cell>
          <cell r="BD157">
            <v>1874772.29</v>
          </cell>
          <cell r="BE157">
            <v>2302119.7800000003</v>
          </cell>
          <cell r="BF157">
            <v>47344739.300000012</v>
          </cell>
        </row>
        <row r="158">
          <cell r="F158" t="str">
            <v>22008</v>
          </cell>
          <cell r="G158">
            <v>1110398.47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120608.59999999999</v>
          </cell>
          <cell r="Q158">
            <v>1835</v>
          </cell>
          <cell r="R158">
            <v>22760.28</v>
          </cell>
          <cell r="S158">
            <v>0</v>
          </cell>
          <cell r="T158">
            <v>0</v>
          </cell>
          <cell r="U158">
            <v>0</v>
          </cell>
          <cell r="V158">
            <v>84631.19</v>
          </cell>
          <cell r="W158">
            <v>0</v>
          </cell>
          <cell r="X158">
            <v>12393</v>
          </cell>
          <cell r="Y158">
            <v>0</v>
          </cell>
          <cell r="Z158">
            <v>0</v>
          </cell>
          <cell r="AA158">
            <v>0</v>
          </cell>
          <cell r="AB158">
            <v>26636.3</v>
          </cell>
          <cell r="AC158">
            <v>42716.15</v>
          </cell>
          <cell r="AD158">
            <v>0</v>
          </cell>
          <cell r="AE158">
            <v>0</v>
          </cell>
          <cell r="AF158">
            <v>27636.630000000005</v>
          </cell>
          <cell r="AG158">
            <v>0</v>
          </cell>
          <cell r="AH158">
            <v>0</v>
          </cell>
          <cell r="AI158">
            <v>1458.87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106.52</v>
          </cell>
          <cell r="AS158">
            <v>0</v>
          </cell>
          <cell r="AT158">
            <v>900</v>
          </cell>
          <cell r="AU158">
            <v>0</v>
          </cell>
          <cell r="AV158">
            <v>0</v>
          </cell>
          <cell r="AW158">
            <v>0</v>
          </cell>
          <cell r="AX158">
            <v>7675.119999999999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362804.97000000003</v>
          </cell>
          <cell r="BD158">
            <v>91723.310000000012</v>
          </cell>
          <cell r="BE158">
            <v>122756.46000000002</v>
          </cell>
          <cell r="BF158">
            <v>2037040.8700000003</v>
          </cell>
        </row>
        <row r="159">
          <cell r="F159" t="str">
            <v>22009</v>
          </cell>
          <cell r="G159">
            <v>3500031.26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486814.35</v>
          </cell>
          <cell r="Q159">
            <v>0</v>
          </cell>
          <cell r="R159">
            <v>131492.82</v>
          </cell>
          <cell r="S159">
            <v>0</v>
          </cell>
          <cell r="T159">
            <v>0</v>
          </cell>
          <cell r="U159">
            <v>0</v>
          </cell>
          <cell r="V159">
            <v>242920.8</v>
          </cell>
          <cell r="W159">
            <v>20614.400000000001</v>
          </cell>
          <cell r="X159">
            <v>6041.54</v>
          </cell>
          <cell r="Y159">
            <v>0</v>
          </cell>
          <cell r="Z159">
            <v>0</v>
          </cell>
          <cell r="AA159">
            <v>0</v>
          </cell>
          <cell r="AB159">
            <v>126547</v>
          </cell>
          <cell r="AC159">
            <v>94098.719999999987</v>
          </cell>
          <cell r="AD159">
            <v>0</v>
          </cell>
          <cell r="AE159">
            <v>0</v>
          </cell>
          <cell r="AF159">
            <v>130108.04000000001</v>
          </cell>
          <cell r="AG159">
            <v>0</v>
          </cell>
          <cell r="AH159">
            <v>0</v>
          </cell>
          <cell r="AI159">
            <v>44365.46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13144.07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286.5</v>
          </cell>
          <cell r="AU159">
            <v>0</v>
          </cell>
          <cell r="AV159">
            <v>0</v>
          </cell>
          <cell r="AW159">
            <v>0</v>
          </cell>
          <cell r="AX159">
            <v>18677.420000000002</v>
          </cell>
          <cell r="AY159">
            <v>0</v>
          </cell>
          <cell r="AZ159">
            <v>0</v>
          </cell>
          <cell r="BA159">
            <v>0</v>
          </cell>
          <cell r="BB159">
            <v>44898.090000000004</v>
          </cell>
          <cell r="BC159">
            <v>1554589.58</v>
          </cell>
          <cell r="BD159">
            <v>269738.45999999996</v>
          </cell>
          <cell r="BE159">
            <v>743622.99000000011</v>
          </cell>
          <cell r="BF159">
            <v>7427991.5</v>
          </cell>
        </row>
        <row r="160">
          <cell r="F160" t="str">
            <v>22017</v>
          </cell>
          <cell r="G160">
            <v>1107453.1399999999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105785.92</v>
          </cell>
          <cell r="Q160">
            <v>10269.4</v>
          </cell>
          <cell r="R160">
            <v>25709.93</v>
          </cell>
          <cell r="S160">
            <v>0</v>
          </cell>
          <cell r="T160">
            <v>0</v>
          </cell>
          <cell r="U160">
            <v>0</v>
          </cell>
          <cell r="V160">
            <v>44647.32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42765.02</v>
          </cell>
          <cell r="AC160">
            <v>47879.28</v>
          </cell>
          <cell r="AD160">
            <v>0</v>
          </cell>
          <cell r="AE160">
            <v>0</v>
          </cell>
          <cell r="AF160">
            <v>22376.54</v>
          </cell>
          <cell r="AG160">
            <v>0</v>
          </cell>
          <cell r="AH160">
            <v>0</v>
          </cell>
          <cell r="AI160">
            <v>3376.18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926.77</v>
          </cell>
          <cell r="AS160">
            <v>0</v>
          </cell>
          <cell r="AT160">
            <v>1922</v>
          </cell>
          <cell r="AU160">
            <v>0</v>
          </cell>
          <cell r="AV160">
            <v>0</v>
          </cell>
          <cell r="AW160">
            <v>0</v>
          </cell>
          <cell r="AX160">
            <v>1033.94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516023.53000000014</v>
          </cell>
          <cell r="BD160">
            <v>112742.45</v>
          </cell>
          <cell r="BE160">
            <v>193100.08</v>
          </cell>
          <cell r="BF160">
            <v>2236011.4999999995</v>
          </cell>
        </row>
        <row r="161">
          <cell r="F161" t="str">
            <v>22073</v>
          </cell>
          <cell r="G161">
            <v>1223307.6900000002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177043.19</v>
          </cell>
          <cell r="Q161">
            <v>0</v>
          </cell>
          <cell r="R161">
            <v>16794</v>
          </cell>
          <cell r="S161">
            <v>0</v>
          </cell>
          <cell r="T161">
            <v>0</v>
          </cell>
          <cell r="U161">
            <v>0</v>
          </cell>
          <cell r="V161">
            <v>67290.930000000008</v>
          </cell>
          <cell r="W161">
            <v>12000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34323.65</v>
          </cell>
          <cell r="AC161">
            <v>16960.009999999998</v>
          </cell>
          <cell r="AD161">
            <v>0</v>
          </cell>
          <cell r="AE161">
            <v>0</v>
          </cell>
          <cell r="AF161">
            <v>33534.759999999995</v>
          </cell>
          <cell r="AG161">
            <v>0</v>
          </cell>
          <cell r="AH161">
            <v>0</v>
          </cell>
          <cell r="AI161">
            <v>8370.36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567679.23000000021</v>
          </cell>
          <cell r="BD161">
            <v>87164.290000000008</v>
          </cell>
          <cell r="BE161">
            <v>151986.85999999999</v>
          </cell>
          <cell r="BF161">
            <v>2396454.9700000002</v>
          </cell>
        </row>
        <row r="162">
          <cell r="F162" t="str">
            <v>22105</v>
          </cell>
          <cell r="G162">
            <v>2166336.2499999991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215373.31000000006</v>
          </cell>
          <cell r="Q162">
            <v>4680.99</v>
          </cell>
          <cell r="R162">
            <v>50845.3</v>
          </cell>
          <cell r="S162">
            <v>0</v>
          </cell>
          <cell r="T162">
            <v>0</v>
          </cell>
          <cell r="U162">
            <v>0</v>
          </cell>
          <cell r="V162">
            <v>126386.79999999999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59495.83</v>
          </cell>
          <cell r="AC162">
            <v>33872</v>
          </cell>
          <cell r="AD162">
            <v>0</v>
          </cell>
          <cell r="AE162">
            <v>0</v>
          </cell>
          <cell r="AF162">
            <v>91569.790000000008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483.05</v>
          </cell>
          <cell r="AU162">
            <v>0</v>
          </cell>
          <cell r="AV162">
            <v>0</v>
          </cell>
          <cell r="AW162">
            <v>0</v>
          </cell>
          <cell r="AX162">
            <v>67713.349999999991</v>
          </cell>
          <cell r="AY162">
            <v>0</v>
          </cell>
          <cell r="AZ162">
            <v>0</v>
          </cell>
          <cell r="BA162">
            <v>0</v>
          </cell>
          <cell r="BB162">
            <v>6723.5</v>
          </cell>
          <cell r="BC162">
            <v>736387.9</v>
          </cell>
          <cell r="BD162">
            <v>123838.71</v>
          </cell>
          <cell r="BE162">
            <v>280154.84999999998</v>
          </cell>
          <cell r="BF162">
            <v>3963861.629999999</v>
          </cell>
        </row>
        <row r="163">
          <cell r="F163" t="str">
            <v>22200</v>
          </cell>
          <cell r="G163">
            <v>2074368.3800000006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344358.99</v>
          </cell>
          <cell r="Q163">
            <v>0</v>
          </cell>
          <cell r="R163">
            <v>96437.53</v>
          </cell>
          <cell r="S163">
            <v>0</v>
          </cell>
          <cell r="T163">
            <v>0</v>
          </cell>
          <cell r="U163">
            <v>4310</v>
          </cell>
          <cell r="V163">
            <v>89916.170000000013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28347.13</v>
          </cell>
          <cell r="AC163">
            <v>58483.03</v>
          </cell>
          <cell r="AD163">
            <v>0</v>
          </cell>
          <cell r="AE163">
            <v>0</v>
          </cell>
          <cell r="AF163">
            <v>54980.570000000007</v>
          </cell>
          <cell r="AG163">
            <v>0</v>
          </cell>
          <cell r="AH163">
            <v>0</v>
          </cell>
          <cell r="AI163">
            <v>52412.54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7150.4400000000005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921034.21</v>
          </cell>
          <cell r="BD163">
            <v>129774.37000000001</v>
          </cell>
          <cell r="BE163">
            <v>288724.17000000004</v>
          </cell>
          <cell r="BF163">
            <v>4150297.53</v>
          </cell>
        </row>
        <row r="164">
          <cell r="F164" t="str">
            <v>22204</v>
          </cell>
          <cell r="G164">
            <v>1534758.7700000003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187226.68</v>
          </cell>
          <cell r="Q164">
            <v>0</v>
          </cell>
          <cell r="R164">
            <v>35299.56</v>
          </cell>
          <cell r="S164">
            <v>0</v>
          </cell>
          <cell r="T164">
            <v>0</v>
          </cell>
          <cell r="U164">
            <v>0</v>
          </cell>
          <cell r="V164">
            <v>177355.89</v>
          </cell>
          <cell r="W164">
            <v>14500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20854.150000000001</v>
          </cell>
          <cell r="AC164">
            <v>32224.480000000003</v>
          </cell>
          <cell r="AD164">
            <v>0</v>
          </cell>
          <cell r="AE164">
            <v>0</v>
          </cell>
          <cell r="AF164">
            <v>20701.579999999998</v>
          </cell>
          <cell r="AG164">
            <v>0</v>
          </cell>
          <cell r="AH164">
            <v>0</v>
          </cell>
          <cell r="AI164">
            <v>116.06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3620.61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33209.9</v>
          </cell>
          <cell r="AY164">
            <v>0</v>
          </cell>
          <cell r="AZ164">
            <v>0</v>
          </cell>
          <cell r="BA164">
            <v>0</v>
          </cell>
          <cell r="BB164">
            <v>67792.439999999988</v>
          </cell>
          <cell r="BC164">
            <v>539358.3899999999</v>
          </cell>
          <cell r="BD164">
            <v>147217.38</v>
          </cell>
          <cell r="BE164">
            <v>226027.32000000004</v>
          </cell>
          <cell r="BF164">
            <v>3040263.2100000004</v>
          </cell>
        </row>
        <row r="165">
          <cell r="F165" t="str">
            <v>22207</v>
          </cell>
          <cell r="G165">
            <v>3859832.9899999998</v>
          </cell>
          <cell r="H165">
            <v>3742.5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498669.80999999994</v>
          </cell>
          <cell r="Q165">
            <v>31381.239999999998</v>
          </cell>
          <cell r="R165">
            <v>100684.10999999999</v>
          </cell>
          <cell r="S165">
            <v>0</v>
          </cell>
          <cell r="T165">
            <v>0</v>
          </cell>
          <cell r="U165">
            <v>0</v>
          </cell>
          <cell r="V165">
            <v>478195.67000000004</v>
          </cell>
          <cell r="W165">
            <v>157123.00999999998</v>
          </cell>
          <cell r="X165">
            <v>8751.49</v>
          </cell>
          <cell r="Y165">
            <v>0</v>
          </cell>
          <cell r="Z165">
            <v>0</v>
          </cell>
          <cell r="AA165">
            <v>0</v>
          </cell>
          <cell r="AB165">
            <v>106135.71</v>
          </cell>
          <cell r="AC165">
            <v>99278.41</v>
          </cell>
          <cell r="AD165">
            <v>0</v>
          </cell>
          <cell r="AE165">
            <v>0</v>
          </cell>
          <cell r="AF165">
            <v>314301.05999999994</v>
          </cell>
          <cell r="AG165">
            <v>0</v>
          </cell>
          <cell r="AH165">
            <v>0</v>
          </cell>
          <cell r="AI165">
            <v>59292.33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13611.949999999999</v>
          </cell>
          <cell r="AS165">
            <v>0</v>
          </cell>
          <cell r="AT165">
            <v>10915.34</v>
          </cell>
          <cell r="AU165">
            <v>0</v>
          </cell>
          <cell r="AV165">
            <v>0</v>
          </cell>
          <cell r="AW165">
            <v>0</v>
          </cell>
          <cell r="AX165">
            <v>141760.86000000002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1479321.15</v>
          </cell>
          <cell r="BD165">
            <v>263461.09999999998</v>
          </cell>
          <cell r="BE165">
            <v>361298.96000000008</v>
          </cell>
          <cell r="BF165">
            <v>7987757.6900000004</v>
          </cell>
        </row>
        <row r="166">
          <cell r="F166" t="str">
            <v>23042</v>
          </cell>
          <cell r="G166">
            <v>1617286.03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196756.84000000003</v>
          </cell>
          <cell r="Q166">
            <v>17272.689999999999</v>
          </cell>
          <cell r="R166">
            <v>41180.730000000003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91377.77</v>
          </cell>
          <cell r="AC166">
            <v>60778.19</v>
          </cell>
          <cell r="AD166">
            <v>0</v>
          </cell>
          <cell r="AE166">
            <v>0</v>
          </cell>
          <cell r="AF166">
            <v>51976.409999999996</v>
          </cell>
          <cell r="AG166">
            <v>0</v>
          </cell>
          <cell r="AH166">
            <v>0</v>
          </cell>
          <cell r="AI166">
            <v>9030.0500000000011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885.04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507046.5</v>
          </cell>
          <cell r="BD166">
            <v>64070.31</v>
          </cell>
          <cell r="BE166">
            <v>80332.38</v>
          </cell>
          <cell r="BF166">
            <v>2737992.94</v>
          </cell>
        </row>
        <row r="167">
          <cell r="F167" t="str">
            <v>23054</v>
          </cell>
          <cell r="G167">
            <v>1551752.89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182797.94000000003</v>
          </cell>
          <cell r="Q167">
            <v>18421.669999999998</v>
          </cell>
          <cell r="R167">
            <v>30864.27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63387.94</v>
          </cell>
          <cell r="AC167">
            <v>15467.1</v>
          </cell>
          <cell r="AD167">
            <v>0</v>
          </cell>
          <cell r="AE167">
            <v>0</v>
          </cell>
          <cell r="AF167">
            <v>51075.88</v>
          </cell>
          <cell r="AG167">
            <v>0</v>
          </cell>
          <cell r="AH167">
            <v>0</v>
          </cell>
          <cell r="AI167">
            <v>3760.65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1848.8600000000001</v>
          </cell>
          <cell r="AU167">
            <v>0</v>
          </cell>
          <cell r="AV167">
            <v>0</v>
          </cell>
          <cell r="AW167">
            <v>0</v>
          </cell>
          <cell r="AX167">
            <v>33696.85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561017.28</v>
          </cell>
          <cell r="BD167">
            <v>85371.069999999992</v>
          </cell>
          <cell r="BE167">
            <v>126795.12</v>
          </cell>
          <cell r="BF167">
            <v>2726257.52</v>
          </cell>
        </row>
        <row r="168">
          <cell r="F168" t="str">
            <v>23309</v>
          </cell>
          <cell r="G168">
            <v>29944779.500000004</v>
          </cell>
          <cell r="H168">
            <v>198439.86999999997</v>
          </cell>
          <cell r="I168">
            <v>304929.63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6709643.3100000005</v>
          </cell>
          <cell r="Q168">
            <v>179278.61</v>
          </cell>
          <cell r="R168">
            <v>882774.8899999999</v>
          </cell>
          <cell r="S168">
            <v>0</v>
          </cell>
          <cell r="T168">
            <v>0</v>
          </cell>
          <cell r="U168">
            <v>0</v>
          </cell>
          <cell r="V168">
            <v>2706670.18</v>
          </cell>
          <cell r="W168">
            <v>536150.11</v>
          </cell>
          <cell r="X168">
            <v>46409.96</v>
          </cell>
          <cell r="Y168">
            <v>0</v>
          </cell>
          <cell r="Z168">
            <v>0</v>
          </cell>
          <cell r="AA168">
            <v>0</v>
          </cell>
          <cell r="AB168">
            <v>1095245.5499999998</v>
          </cell>
          <cell r="AC168">
            <v>245200.61</v>
          </cell>
          <cell r="AD168">
            <v>0</v>
          </cell>
          <cell r="AE168">
            <v>0</v>
          </cell>
          <cell r="AF168">
            <v>1942899.0899999999</v>
          </cell>
          <cell r="AG168">
            <v>114126.28999999998</v>
          </cell>
          <cell r="AH168">
            <v>0</v>
          </cell>
          <cell r="AI168">
            <v>437792.17000000004</v>
          </cell>
          <cell r="AJ168">
            <v>0</v>
          </cell>
          <cell r="AK168">
            <v>0</v>
          </cell>
          <cell r="AL168">
            <v>0</v>
          </cell>
          <cell r="AM168">
            <v>66524.86</v>
          </cell>
          <cell r="AN168">
            <v>714560.21000000008</v>
          </cell>
          <cell r="AO168">
            <v>0</v>
          </cell>
          <cell r="AP168">
            <v>71729</v>
          </cell>
          <cell r="AQ168">
            <v>0</v>
          </cell>
          <cell r="AR168">
            <v>0</v>
          </cell>
          <cell r="AS168">
            <v>668.38</v>
          </cell>
          <cell r="AT168">
            <v>98068.07</v>
          </cell>
          <cell r="AU168">
            <v>0</v>
          </cell>
          <cell r="AV168">
            <v>0</v>
          </cell>
          <cell r="AW168">
            <v>0</v>
          </cell>
          <cell r="AX168">
            <v>816658.50999999978</v>
          </cell>
          <cell r="AY168">
            <v>0</v>
          </cell>
          <cell r="AZ168">
            <v>0</v>
          </cell>
          <cell r="BA168">
            <v>0</v>
          </cell>
          <cell r="BB168">
            <v>593482.87</v>
          </cell>
          <cell r="BC168">
            <v>8514332.9400000013</v>
          </cell>
          <cell r="BD168">
            <v>1664665.3699999999</v>
          </cell>
          <cell r="BE168">
            <v>2617055.5099999998</v>
          </cell>
          <cell r="BF168">
            <v>60502085.489999995</v>
          </cell>
        </row>
        <row r="169">
          <cell r="F169" t="str">
            <v>23311</v>
          </cell>
          <cell r="G169">
            <v>1334022.8099999996</v>
          </cell>
          <cell r="H169">
            <v>6257772.4800000004</v>
          </cell>
          <cell r="I169">
            <v>1833.15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1129929.6099999999</v>
          </cell>
          <cell r="Q169">
            <v>3677.46</v>
          </cell>
          <cell r="R169">
            <v>47862.45</v>
          </cell>
          <cell r="S169">
            <v>0</v>
          </cell>
          <cell r="T169">
            <v>0</v>
          </cell>
          <cell r="U169">
            <v>0</v>
          </cell>
          <cell r="V169">
            <v>65745.850000000006</v>
          </cell>
          <cell r="W169">
            <v>27467.200000000001</v>
          </cell>
          <cell r="X169">
            <v>1837</v>
          </cell>
          <cell r="Y169">
            <v>0</v>
          </cell>
          <cell r="Z169">
            <v>0</v>
          </cell>
          <cell r="AA169">
            <v>0</v>
          </cell>
          <cell r="AB169">
            <v>58659</v>
          </cell>
          <cell r="AC169">
            <v>36953.549999999996</v>
          </cell>
          <cell r="AD169">
            <v>0</v>
          </cell>
          <cell r="AE169">
            <v>0</v>
          </cell>
          <cell r="AF169">
            <v>136690.68000000002</v>
          </cell>
          <cell r="AG169">
            <v>0</v>
          </cell>
          <cell r="AH169">
            <v>0</v>
          </cell>
          <cell r="AI169">
            <v>396.13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15626.45</v>
          </cell>
          <cell r="AU169">
            <v>0</v>
          </cell>
          <cell r="AV169">
            <v>0</v>
          </cell>
          <cell r="AW169">
            <v>0</v>
          </cell>
          <cell r="AX169">
            <v>1797.43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735216.24999999988</v>
          </cell>
          <cell r="BD169">
            <v>152338.82999999999</v>
          </cell>
          <cell r="BE169">
            <v>233690.71</v>
          </cell>
          <cell r="BF169">
            <v>10241517.040000001</v>
          </cell>
        </row>
        <row r="170">
          <cell r="F170" t="str">
            <v>23402</v>
          </cell>
          <cell r="G170">
            <v>6048273.8200000003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884810.81999999983</v>
          </cell>
          <cell r="Q170">
            <v>70920.36</v>
          </cell>
          <cell r="R170">
            <v>152780.09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278223.64999999997</v>
          </cell>
          <cell r="AC170">
            <v>32589.350000000002</v>
          </cell>
          <cell r="AD170">
            <v>0</v>
          </cell>
          <cell r="AE170">
            <v>0</v>
          </cell>
          <cell r="AF170">
            <v>363631.62</v>
          </cell>
          <cell r="AG170">
            <v>0</v>
          </cell>
          <cell r="AH170">
            <v>0</v>
          </cell>
          <cell r="AI170">
            <v>12661.49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28410.799999999999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7817.1399999999994</v>
          </cell>
          <cell r="AU170">
            <v>0</v>
          </cell>
          <cell r="AV170">
            <v>0</v>
          </cell>
          <cell r="AW170">
            <v>0</v>
          </cell>
          <cell r="AX170">
            <v>18657.719999999998</v>
          </cell>
          <cell r="AY170">
            <v>0</v>
          </cell>
          <cell r="AZ170">
            <v>0</v>
          </cell>
          <cell r="BA170">
            <v>0</v>
          </cell>
          <cell r="BB170">
            <v>112947.94</v>
          </cell>
          <cell r="BC170">
            <v>1858010.15</v>
          </cell>
          <cell r="BD170">
            <v>347933.95999999996</v>
          </cell>
          <cell r="BE170">
            <v>613257.12</v>
          </cell>
          <cell r="BF170">
            <v>10830926.029999999</v>
          </cell>
        </row>
        <row r="171">
          <cell r="F171" t="str">
            <v>23403</v>
          </cell>
          <cell r="G171">
            <v>13518733.550000006</v>
          </cell>
          <cell r="H171">
            <v>535035.24999999988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2682208.2599999993</v>
          </cell>
          <cell r="Q171">
            <v>116982.88</v>
          </cell>
          <cell r="R171">
            <v>443671.68</v>
          </cell>
          <cell r="S171">
            <v>0</v>
          </cell>
          <cell r="T171">
            <v>0</v>
          </cell>
          <cell r="U171">
            <v>0</v>
          </cell>
          <cell r="V171">
            <v>799493.28</v>
          </cell>
          <cell r="W171">
            <v>390985.02000000008</v>
          </cell>
          <cell r="X171">
            <v>9431.5499999999993</v>
          </cell>
          <cell r="Y171">
            <v>0</v>
          </cell>
          <cell r="Z171">
            <v>0</v>
          </cell>
          <cell r="AA171">
            <v>0</v>
          </cell>
          <cell r="AB171">
            <v>502055.99</v>
          </cell>
          <cell r="AC171">
            <v>109589.38999999998</v>
          </cell>
          <cell r="AD171">
            <v>0</v>
          </cell>
          <cell r="AE171">
            <v>0</v>
          </cell>
          <cell r="AF171">
            <v>805169.54999999993</v>
          </cell>
          <cell r="AG171">
            <v>0</v>
          </cell>
          <cell r="AH171">
            <v>0</v>
          </cell>
          <cell r="AI171">
            <v>106801.64</v>
          </cell>
          <cell r="AJ171">
            <v>0</v>
          </cell>
          <cell r="AK171">
            <v>0</v>
          </cell>
          <cell r="AL171">
            <v>0</v>
          </cell>
          <cell r="AM171">
            <v>23872.67</v>
          </cell>
          <cell r="AN171">
            <v>258219.75000000006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43891.59</v>
          </cell>
          <cell r="AU171">
            <v>0</v>
          </cell>
          <cell r="AV171">
            <v>0</v>
          </cell>
          <cell r="AW171">
            <v>0</v>
          </cell>
          <cell r="AX171">
            <v>7119.3700000000008</v>
          </cell>
          <cell r="AY171">
            <v>0</v>
          </cell>
          <cell r="AZ171">
            <v>0</v>
          </cell>
          <cell r="BA171">
            <v>0</v>
          </cell>
          <cell r="BB171">
            <v>32100.41</v>
          </cell>
          <cell r="BC171">
            <v>5154438.9399999985</v>
          </cell>
          <cell r="BD171">
            <v>1029052.4800000002</v>
          </cell>
          <cell r="BE171">
            <v>1749943.4500000002</v>
          </cell>
          <cell r="BF171">
            <v>28318796.700000007</v>
          </cell>
        </row>
        <row r="172">
          <cell r="F172" t="str">
            <v>23404</v>
          </cell>
          <cell r="G172">
            <v>2980848.2100000004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726933.36999999988</v>
          </cell>
          <cell r="Q172">
            <v>11425.1</v>
          </cell>
          <cell r="R172">
            <v>75895</v>
          </cell>
          <cell r="S172">
            <v>0</v>
          </cell>
          <cell r="T172">
            <v>0</v>
          </cell>
          <cell r="U172">
            <v>10791.5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264843.52000000002</v>
          </cell>
          <cell r="AC172">
            <v>37659.25</v>
          </cell>
          <cell r="AD172">
            <v>0</v>
          </cell>
          <cell r="AE172">
            <v>0</v>
          </cell>
          <cell r="AF172">
            <v>129494.71999999999</v>
          </cell>
          <cell r="AG172">
            <v>0</v>
          </cell>
          <cell r="AH172">
            <v>0</v>
          </cell>
          <cell r="AI172">
            <v>15529.09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26102.800000000003</v>
          </cell>
          <cell r="AQ172">
            <v>0</v>
          </cell>
          <cell r="AR172">
            <v>0</v>
          </cell>
          <cell r="AS172">
            <v>0</v>
          </cell>
          <cell r="AT172">
            <v>624.29999999999995</v>
          </cell>
          <cell r="AU172">
            <v>0</v>
          </cell>
          <cell r="AV172">
            <v>0</v>
          </cell>
          <cell r="AW172">
            <v>0</v>
          </cell>
          <cell r="AX172">
            <v>33184.049999999996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1125636.42</v>
          </cell>
          <cell r="BD172">
            <v>256222.76000000004</v>
          </cell>
          <cell r="BE172">
            <v>510168.8000000001</v>
          </cell>
          <cell r="BF172">
            <v>6205358.8899999987</v>
          </cell>
        </row>
        <row r="173">
          <cell r="F173" t="str">
            <v>24014</v>
          </cell>
          <cell r="G173">
            <v>2009679.81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130758.95999999999</v>
          </cell>
          <cell r="Q173">
            <v>10745.9</v>
          </cell>
          <cell r="R173">
            <v>47009.289999999994</v>
          </cell>
          <cell r="S173">
            <v>0</v>
          </cell>
          <cell r="T173">
            <v>0</v>
          </cell>
          <cell r="U173">
            <v>38349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192036.35999999996</v>
          </cell>
          <cell r="AC173">
            <v>15509.569999999998</v>
          </cell>
          <cell r="AD173">
            <v>0</v>
          </cell>
          <cell r="AE173">
            <v>0</v>
          </cell>
          <cell r="AF173">
            <v>63571.93</v>
          </cell>
          <cell r="AG173">
            <v>0</v>
          </cell>
          <cell r="AH173">
            <v>0</v>
          </cell>
          <cell r="AI173">
            <v>23758.55</v>
          </cell>
          <cell r="AJ173">
            <v>0</v>
          </cell>
          <cell r="AK173">
            <v>0</v>
          </cell>
          <cell r="AL173">
            <v>0</v>
          </cell>
          <cell r="AM173">
            <v>5770.74</v>
          </cell>
          <cell r="AN173">
            <v>0</v>
          </cell>
          <cell r="AO173">
            <v>4318.3100000000004</v>
          </cell>
          <cell r="AP173">
            <v>30448.29</v>
          </cell>
          <cell r="AQ173">
            <v>0</v>
          </cell>
          <cell r="AR173">
            <v>0</v>
          </cell>
          <cell r="AS173">
            <v>0</v>
          </cell>
          <cell r="AT173">
            <v>1350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729045.87</v>
          </cell>
          <cell r="BD173">
            <v>188965.98</v>
          </cell>
          <cell r="BE173">
            <v>185548.21000000002</v>
          </cell>
          <cell r="BF173">
            <v>3676866.77</v>
          </cell>
        </row>
        <row r="174">
          <cell r="F174" t="str">
            <v>24019</v>
          </cell>
          <cell r="G174">
            <v>13227173.729999999</v>
          </cell>
          <cell r="H174">
            <v>20533566.150000002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5102547.7600000007</v>
          </cell>
          <cell r="Q174">
            <v>168351.04</v>
          </cell>
          <cell r="R174">
            <v>1011861.19</v>
          </cell>
          <cell r="S174">
            <v>0</v>
          </cell>
          <cell r="T174">
            <v>0</v>
          </cell>
          <cell r="U174">
            <v>41769.910000000003</v>
          </cell>
          <cell r="V174">
            <v>754352.57000000007</v>
          </cell>
          <cell r="W174">
            <v>73751.140000000014</v>
          </cell>
          <cell r="X174">
            <v>14364.07</v>
          </cell>
          <cell r="Y174">
            <v>0</v>
          </cell>
          <cell r="Z174">
            <v>0</v>
          </cell>
          <cell r="AA174">
            <v>0</v>
          </cell>
          <cell r="AB174">
            <v>527870.99</v>
          </cell>
          <cell r="AC174">
            <v>619480.24000000011</v>
          </cell>
          <cell r="AD174">
            <v>0</v>
          </cell>
          <cell r="AE174">
            <v>0</v>
          </cell>
          <cell r="AF174">
            <v>997228.25000000012</v>
          </cell>
          <cell r="AG174">
            <v>0</v>
          </cell>
          <cell r="AH174">
            <v>0</v>
          </cell>
          <cell r="AI174">
            <v>47785.350000000006</v>
          </cell>
          <cell r="AJ174">
            <v>0</v>
          </cell>
          <cell r="AK174">
            <v>0</v>
          </cell>
          <cell r="AL174">
            <v>0</v>
          </cell>
          <cell r="AM174">
            <v>35106.259999999995</v>
          </cell>
          <cell r="AN174">
            <v>206380.49999999997</v>
          </cell>
          <cell r="AO174">
            <v>23275.290000000005</v>
          </cell>
          <cell r="AP174">
            <v>98781.829999999987</v>
          </cell>
          <cell r="AQ174">
            <v>0</v>
          </cell>
          <cell r="AR174">
            <v>0</v>
          </cell>
          <cell r="AS174">
            <v>0</v>
          </cell>
          <cell r="AT174">
            <v>63662.66</v>
          </cell>
          <cell r="AU174">
            <v>0</v>
          </cell>
          <cell r="AV174">
            <v>0</v>
          </cell>
          <cell r="AW174">
            <v>0</v>
          </cell>
          <cell r="AX174">
            <v>26170.02</v>
          </cell>
          <cell r="AY174">
            <v>0</v>
          </cell>
          <cell r="AZ174">
            <v>0</v>
          </cell>
          <cell r="BA174">
            <v>339120.56</v>
          </cell>
          <cell r="BB174">
            <v>25.94</v>
          </cell>
          <cell r="BC174">
            <v>5938823.5599999996</v>
          </cell>
          <cell r="BD174">
            <v>883490.75</v>
          </cell>
          <cell r="BE174">
            <v>800285.15999999992</v>
          </cell>
          <cell r="BF174">
            <v>51535224.919999994</v>
          </cell>
        </row>
        <row r="175">
          <cell r="F175" t="str">
            <v>24105</v>
          </cell>
          <cell r="G175">
            <v>6929919.0300000021</v>
          </cell>
          <cell r="H175">
            <v>400058.67000000004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1021561.83</v>
          </cell>
          <cell r="Q175">
            <v>80558.39</v>
          </cell>
          <cell r="R175">
            <v>213002.51</v>
          </cell>
          <cell r="S175">
            <v>0</v>
          </cell>
          <cell r="T175">
            <v>0</v>
          </cell>
          <cell r="U175">
            <v>0</v>
          </cell>
          <cell r="V175">
            <v>470696.94999999995</v>
          </cell>
          <cell r="W175">
            <v>64842.419999999991</v>
          </cell>
          <cell r="X175">
            <v>9034.130000000001</v>
          </cell>
          <cell r="Y175">
            <v>0</v>
          </cell>
          <cell r="Z175">
            <v>0</v>
          </cell>
          <cell r="AA175">
            <v>0</v>
          </cell>
          <cell r="AB175">
            <v>361287.65000000008</v>
          </cell>
          <cell r="AC175">
            <v>71760.290000000008</v>
          </cell>
          <cell r="AD175">
            <v>0</v>
          </cell>
          <cell r="AE175">
            <v>0</v>
          </cell>
          <cell r="AF175">
            <v>392675.16</v>
          </cell>
          <cell r="AG175">
            <v>153629.71</v>
          </cell>
          <cell r="AH175">
            <v>0</v>
          </cell>
          <cell r="AI175">
            <v>37766.960000000006</v>
          </cell>
          <cell r="AJ175">
            <v>0</v>
          </cell>
          <cell r="AK175">
            <v>0</v>
          </cell>
          <cell r="AL175">
            <v>0</v>
          </cell>
          <cell r="AM175">
            <v>8801.36</v>
          </cell>
          <cell r="AN175">
            <v>125065.63999999998</v>
          </cell>
          <cell r="AO175">
            <v>2443.77</v>
          </cell>
          <cell r="AP175">
            <v>26828.75</v>
          </cell>
          <cell r="AQ175">
            <v>0</v>
          </cell>
          <cell r="AR175">
            <v>0</v>
          </cell>
          <cell r="AS175">
            <v>0</v>
          </cell>
          <cell r="AT175">
            <v>13048.419999999998</v>
          </cell>
          <cell r="AU175">
            <v>0</v>
          </cell>
          <cell r="AV175">
            <v>0</v>
          </cell>
          <cell r="AW175">
            <v>0</v>
          </cell>
          <cell r="AX175">
            <v>684.36</v>
          </cell>
          <cell r="AY175">
            <v>0</v>
          </cell>
          <cell r="AZ175">
            <v>0</v>
          </cell>
          <cell r="BA175">
            <v>0</v>
          </cell>
          <cell r="BB175">
            <v>5996.55</v>
          </cell>
          <cell r="BC175">
            <v>2180958.6</v>
          </cell>
          <cell r="BD175">
            <v>455218.70999999996</v>
          </cell>
          <cell r="BE175">
            <v>472608.73000000004</v>
          </cell>
          <cell r="BF175">
            <v>13498448.590000004</v>
          </cell>
        </row>
        <row r="176">
          <cell r="F176" t="str">
            <v>24111</v>
          </cell>
          <cell r="G176">
            <v>5245002.8699999992</v>
          </cell>
          <cell r="H176">
            <v>59217.319999999992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1112847.8</v>
          </cell>
          <cell r="Q176">
            <v>120466.37</v>
          </cell>
          <cell r="R176">
            <v>189925.95</v>
          </cell>
          <cell r="S176">
            <v>0</v>
          </cell>
          <cell r="T176">
            <v>0</v>
          </cell>
          <cell r="U176">
            <v>0</v>
          </cell>
          <cell r="V176">
            <v>512153.25000000006</v>
          </cell>
          <cell r="W176">
            <v>0</v>
          </cell>
          <cell r="X176">
            <v>8613.92</v>
          </cell>
          <cell r="Y176">
            <v>0</v>
          </cell>
          <cell r="Z176">
            <v>0</v>
          </cell>
          <cell r="AA176">
            <v>0</v>
          </cell>
          <cell r="AB176">
            <v>736180.64999999991</v>
          </cell>
          <cell r="AC176">
            <v>61771.149999999994</v>
          </cell>
          <cell r="AD176">
            <v>134246.41999999998</v>
          </cell>
          <cell r="AE176">
            <v>0</v>
          </cell>
          <cell r="AF176">
            <v>619072.60999999975</v>
          </cell>
          <cell r="AG176">
            <v>0</v>
          </cell>
          <cell r="AH176">
            <v>0</v>
          </cell>
          <cell r="AI176">
            <v>43151.990000000005</v>
          </cell>
          <cell r="AJ176">
            <v>0</v>
          </cell>
          <cell r="AK176">
            <v>0</v>
          </cell>
          <cell r="AL176">
            <v>0</v>
          </cell>
          <cell r="AM176">
            <v>61029.850000000006</v>
          </cell>
          <cell r="AN176">
            <v>443282.23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8900.42</v>
          </cell>
          <cell r="AU176">
            <v>0</v>
          </cell>
          <cell r="AV176">
            <v>0</v>
          </cell>
          <cell r="AW176">
            <v>0</v>
          </cell>
          <cell r="AX176">
            <v>30951.329999999998</v>
          </cell>
          <cell r="AY176">
            <v>0</v>
          </cell>
          <cell r="AZ176">
            <v>0</v>
          </cell>
          <cell r="BA176">
            <v>0</v>
          </cell>
          <cell r="BB176">
            <v>12747.63</v>
          </cell>
          <cell r="BC176">
            <v>1994135.2100000007</v>
          </cell>
          <cell r="BD176">
            <v>494172.61</v>
          </cell>
          <cell r="BE176">
            <v>172938.56000000006</v>
          </cell>
          <cell r="BF176">
            <v>12060808.140000001</v>
          </cell>
        </row>
        <row r="177">
          <cell r="F177" t="str">
            <v>24122</v>
          </cell>
          <cell r="G177">
            <v>2254939.7399999998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306838.75999999995</v>
          </cell>
          <cell r="Q177">
            <v>14113.04</v>
          </cell>
          <cell r="R177">
            <v>65319.599999999991</v>
          </cell>
          <cell r="S177">
            <v>0</v>
          </cell>
          <cell r="T177">
            <v>0</v>
          </cell>
          <cell r="U177">
            <v>0</v>
          </cell>
          <cell r="V177">
            <v>179264.55</v>
          </cell>
          <cell r="W177">
            <v>0</v>
          </cell>
          <cell r="X177">
            <v>13494.11</v>
          </cell>
          <cell r="Y177">
            <v>0</v>
          </cell>
          <cell r="Z177">
            <v>0</v>
          </cell>
          <cell r="AA177">
            <v>0</v>
          </cell>
          <cell r="AB177">
            <v>120355.73</v>
          </cell>
          <cell r="AC177">
            <v>42124.42</v>
          </cell>
          <cell r="AD177">
            <v>18012.09</v>
          </cell>
          <cell r="AE177">
            <v>0</v>
          </cell>
          <cell r="AF177">
            <v>149895.66</v>
          </cell>
          <cell r="AG177">
            <v>0</v>
          </cell>
          <cell r="AH177">
            <v>0</v>
          </cell>
          <cell r="AI177">
            <v>70957.039999999994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40594.070000000007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5294.13</v>
          </cell>
          <cell r="AU177">
            <v>0</v>
          </cell>
          <cell r="AV177">
            <v>0</v>
          </cell>
          <cell r="AW177">
            <v>0</v>
          </cell>
          <cell r="AX177">
            <v>114761.18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1229999.08</v>
          </cell>
          <cell r="BD177">
            <v>231432.73</v>
          </cell>
          <cell r="BE177">
            <v>143993.32</v>
          </cell>
          <cell r="BF177">
            <v>5001389.25</v>
          </cell>
        </row>
        <row r="178">
          <cell r="F178" t="str">
            <v>24350</v>
          </cell>
          <cell r="G178">
            <v>4715930.21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629708.82999999996</v>
          </cell>
          <cell r="Q178">
            <v>50916.03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271636.69</v>
          </cell>
          <cell r="W178">
            <v>0</v>
          </cell>
          <cell r="X178">
            <v>5499</v>
          </cell>
          <cell r="Y178">
            <v>0</v>
          </cell>
          <cell r="Z178">
            <v>0</v>
          </cell>
          <cell r="AA178">
            <v>0</v>
          </cell>
          <cell r="AB178">
            <v>194200.83</v>
          </cell>
          <cell r="AC178">
            <v>67019.900000000009</v>
          </cell>
          <cell r="AD178">
            <v>0</v>
          </cell>
          <cell r="AE178">
            <v>0</v>
          </cell>
          <cell r="AF178">
            <v>136407.93</v>
          </cell>
          <cell r="AG178">
            <v>0</v>
          </cell>
          <cell r="AH178">
            <v>0</v>
          </cell>
          <cell r="AI178">
            <v>47965.82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12431.02</v>
          </cell>
          <cell r="AO178">
            <v>0</v>
          </cell>
          <cell r="AP178">
            <v>0</v>
          </cell>
          <cell r="AQ178">
            <v>0</v>
          </cell>
          <cell r="AR178">
            <v>14737.68</v>
          </cell>
          <cell r="AS178">
            <v>0</v>
          </cell>
          <cell r="AT178">
            <v>13876.039999999999</v>
          </cell>
          <cell r="AU178">
            <v>0</v>
          </cell>
          <cell r="AV178">
            <v>0</v>
          </cell>
          <cell r="AW178">
            <v>0</v>
          </cell>
          <cell r="AX178">
            <v>209651.39</v>
          </cell>
          <cell r="AY178">
            <v>0</v>
          </cell>
          <cell r="AZ178">
            <v>0</v>
          </cell>
          <cell r="BA178">
            <v>0</v>
          </cell>
          <cell r="BB178">
            <v>16119.91</v>
          </cell>
          <cell r="BC178">
            <v>1523074.5099999995</v>
          </cell>
          <cell r="BD178">
            <v>328219.42999999993</v>
          </cell>
          <cell r="BE178">
            <v>517439.00999999995</v>
          </cell>
          <cell r="BF178">
            <v>8754834.2300000004</v>
          </cell>
        </row>
        <row r="179">
          <cell r="F179" t="str">
            <v>24404</v>
          </cell>
          <cell r="G179">
            <v>7426372.8499999987</v>
          </cell>
          <cell r="H179">
            <v>158509.38999999998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867604.88</v>
          </cell>
          <cell r="Q179">
            <v>96950.71</v>
          </cell>
          <cell r="R179">
            <v>221542.09</v>
          </cell>
          <cell r="S179">
            <v>0</v>
          </cell>
          <cell r="T179">
            <v>0</v>
          </cell>
          <cell r="U179">
            <v>0</v>
          </cell>
          <cell r="V179">
            <v>391882.09</v>
          </cell>
          <cell r="W179">
            <v>0</v>
          </cell>
          <cell r="X179">
            <v>6485.39</v>
          </cell>
          <cell r="Y179">
            <v>0</v>
          </cell>
          <cell r="Z179">
            <v>0</v>
          </cell>
          <cell r="AA179">
            <v>0</v>
          </cell>
          <cell r="AB179">
            <v>245268.87999999998</v>
          </cell>
          <cell r="AC179">
            <v>65084.380000000005</v>
          </cell>
          <cell r="AD179">
            <v>113852.91000000002</v>
          </cell>
          <cell r="AE179">
            <v>0</v>
          </cell>
          <cell r="AF179">
            <v>605314.9800000001</v>
          </cell>
          <cell r="AG179">
            <v>0</v>
          </cell>
          <cell r="AH179">
            <v>0</v>
          </cell>
          <cell r="AI179">
            <v>51098.180000000008</v>
          </cell>
          <cell r="AJ179">
            <v>0</v>
          </cell>
          <cell r="AK179">
            <v>0</v>
          </cell>
          <cell r="AL179">
            <v>0</v>
          </cell>
          <cell r="AM179">
            <v>6911.1299999999992</v>
          </cell>
          <cell r="AN179">
            <v>191891.34000000003</v>
          </cell>
          <cell r="AO179">
            <v>0</v>
          </cell>
          <cell r="AP179">
            <v>0</v>
          </cell>
          <cell r="AQ179">
            <v>0</v>
          </cell>
          <cell r="AR179">
            <v>21135</v>
          </cell>
          <cell r="AS179">
            <v>0</v>
          </cell>
          <cell r="AT179">
            <v>25145.079999999998</v>
          </cell>
          <cell r="AU179">
            <v>0</v>
          </cell>
          <cell r="AV179">
            <v>0</v>
          </cell>
          <cell r="AW179">
            <v>0</v>
          </cell>
          <cell r="AX179">
            <v>8523.119999999999</v>
          </cell>
          <cell r="AY179">
            <v>0</v>
          </cell>
          <cell r="AZ179">
            <v>0</v>
          </cell>
          <cell r="BA179">
            <v>0</v>
          </cell>
          <cell r="BB179">
            <v>31824.87</v>
          </cell>
          <cell r="BC179">
            <v>2840424.0999999996</v>
          </cell>
          <cell r="BD179">
            <v>529277.15999999992</v>
          </cell>
          <cell r="BE179">
            <v>696882.95000000007</v>
          </cell>
          <cell r="BF179">
            <v>14601981.48</v>
          </cell>
        </row>
        <row r="180">
          <cell r="F180" t="str">
            <v>24410</v>
          </cell>
          <cell r="G180">
            <v>3677047.5199999996</v>
          </cell>
          <cell r="H180">
            <v>90969.780000000013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597286.25000000012</v>
          </cell>
          <cell r="Q180">
            <v>21845.769999999997</v>
          </cell>
          <cell r="R180">
            <v>95070.31</v>
          </cell>
          <cell r="S180">
            <v>0</v>
          </cell>
          <cell r="T180">
            <v>0</v>
          </cell>
          <cell r="U180">
            <v>0</v>
          </cell>
          <cell r="V180">
            <v>246061.62</v>
          </cell>
          <cell r="W180">
            <v>65784.7</v>
          </cell>
          <cell r="X180">
            <v>8391</v>
          </cell>
          <cell r="Y180">
            <v>0</v>
          </cell>
          <cell r="Z180">
            <v>0</v>
          </cell>
          <cell r="AA180">
            <v>0</v>
          </cell>
          <cell r="AB180">
            <v>363871.19999999995</v>
          </cell>
          <cell r="AC180">
            <v>38024.769999999997</v>
          </cell>
          <cell r="AD180">
            <v>0</v>
          </cell>
          <cell r="AE180">
            <v>0</v>
          </cell>
          <cell r="AF180">
            <v>308565.14</v>
          </cell>
          <cell r="AG180">
            <v>0</v>
          </cell>
          <cell r="AH180">
            <v>0</v>
          </cell>
          <cell r="AI180">
            <v>27250.59</v>
          </cell>
          <cell r="AJ180">
            <v>0</v>
          </cell>
          <cell r="AK180">
            <v>0</v>
          </cell>
          <cell r="AL180">
            <v>0</v>
          </cell>
          <cell r="AM180">
            <v>11932.06</v>
          </cell>
          <cell r="AN180">
            <v>86101.840000000011</v>
          </cell>
          <cell r="AO180">
            <v>0</v>
          </cell>
          <cell r="AP180">
            <v>0</v>
          </cell>
          <cell r="AQ180">
            <v>131274.38</v>
          </cell>
          <cell r="AR180">
            <v>12977.259999999998</v>
          </cell>
          <cell r="AS180">
            <v>0</v>
          </cell>
          <cell r="AT180">
            <v>1194.9000000000001</v>
          </cell>
          <cell r="AU180">
            <v>0</v>
          </cell>
          <cell r="AV180">
            <v>0</v>
          </cell>
          <cell r="AW180">
            <v>0</v>
          </cell>
          <cell r="AX180">
            <v>53382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1607618.6100000003</v>
          </cell>
          <cell r="BD180">
            <v>312342.51999999996</v>
          </cell>
          <cell r="BE180">
            <v>217991.23</v>
          </cell>
          <cell r="BF180">
            <v>7974983.4499999983</v>
          </cell>
        </row>
        <row r="181">
          <cell r="F181" t="str">
            <v>25101</v>
          </cell>
          <cell r="G181">
            <v>7532818.1599999983</v>
          </cell>
          <cell r="H181">
            <v>151359.79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1683436.52</v>
          </cell>
          <cell r="Q181">
            <v>38448.44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380193.4499999999</v>
          </cell>
          <cell r="W181">
            <v>0</v>
          </cell>
          <cell r="X181">
            <v>7187.4</v>
          </cell>
          <cell r="Y181">
            <v>0</v>
          </cell>
          <cell r="Z181">
            <v>0</v>
          </cell>
          <cell r="AA181">
            <v>0</v>
          </cell>
          <cell r="AB181">
            <v>252621.28000000003</v>
          </cell>
          <cell r="AC181">
            <v>366281.73</v>
          </cell>
          <cell r="AD181">
            <v>41108.689999999995</v>
          </cell>
          <cell r="AE181">
            <v>0</v>
          </cell>
          <cell r="AF181">
            <v>505825.49999999994</v>
          </cell>
          <cell r="AG181">
            <v>0</v>
          </cell>
          <cell r="AH181">
            <v>0</v>
          </cell>
          <cell r="AI181">
            <v>111938.54</v>
          </cell>
          <cell r="AJ181">
            <v>0</v>
          </cell>
          <cell r="AK181">
            <v>0</v>
          </cell>
          <cell r="AL181">
            <v>0</v>
          </cell>
          <cell r="AM181">
            <v>35389.949999999997</v>
          </cell>
          <cell r="AN181">
            <v>58977.54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15309.96</v>
          </cell>
          <cell r="AU181">
            <v>0</v>
          </cell>
          <cell r="AV181">
            <v>0</v>
          </cell>
          <cell r="AW181">
            <v>0</v>
          </cell>
          <cell r="AX181">
            <v>258885.87999999995</v>
          </cell>
          <cell r="AY181">
            <v>0</v>
          </cell>
          <cell r="AZ181">
            <v>0</v>
          </cell>
          <cell r="BA181">
            <v>17123.36</v>
          </cell>
          <cell r="BB181">
            <v>84601.01999999999</v>
          </cell>
          <cell r="BC181">
            <v>2368843.5300000007</v>
          </cell>
          <cell r="BD181">
            <v>534865.62999999989</v>
          </cell>
          <cell r="BE181">
            <v>806902.19</v>
          </cell>
          <cell r="BF181">
            <v>15252118.559999997</v>
          </cell>
        </row>
        <row r="182">
          <cell r="F182" t="str">
            <v>25116</v>
          </cell>
          <cell r="G182">
            <v>3826901.6699999995</v>
          </cell>
          <cell r="H182">
            <v>297176.99</v>
          </cell>
          <cell r="I182">
            <v>611.04999999999995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566508.69000000006</v>
          </cell>
          <cell r="Q182">
            <v>0</v>
          </cell>
          <cell r="R182">
            <v>145263.51</v>
          </cell>
          <cell r="S182">
            <v>0</v>
          </cell>
          <cell r="T182">
            <v>0</v>
          </cell>
          <cell r="U182">
            <v>0</v>
          </cell>
          <cell r="V182">
            <v>363720.98000000004</v>
          </cell>
          <cell r="W182">
            <v>0</v>
          </cell>
          <cell r="X182">
            <v>5200</v>
          </cell>
          <cell r="Y182">
            <v>0</v>
          </cell>
          <cell r="Z182">
            <v>0</v>
          </cell>
          <cell r="AA182">
            <v>0</v>
          </cell>
          <cell r="AB182">
            <v>199024.88</v>
          </cell>
          <cell r="AC182">
            <v>50728.270000000004</v>
          </cell>
          <cell r="AD182">
            <v>0</v>
          </cell>
          <cell r="AE182">
            <v>0</v>
          </cell>
          <cell r="AF182">
            <v>272814.83</v>
          </cell>
          <cell r="AG182">
            <v>0</v>
          </cell>
          <cell r="AH182">
            <v>0</v>
          </cell>
          <cell r="AI182">
            <v>248634.52</v>
          </cell>
          <cell r="AJ182">
            <v>0</v>
          </cell>
          <cell r="AK182">
            <v>0</v>
          </cell>
          <cell r="AL182">
            <v>0</v>
          </cell>
          <cell r="AM182">
            <v>7476.53</v>
          </cell>
          <cell r="AN182">
            <v>80861.069999999992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1854.43</v>
          </cell>
          <cell r="AU182">
            <v>0</v>
          </cell>
          <cell r="AV182">
            <v>0</v>
          </cell>
          <cell r="AW182">
            <v>0</v>
          </cell>
          <cell r="AX182">
            <v>51525.42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1129475.43</v>
          </cell>
          <cell r="BD182">
            <v>333768.77</v>
          </cell>
          <cell r="BE182">
            <v>387065.52</v>
          </cell>
          <cell r="BF182">
            <v>7968612.5599999987</v>
          </cell>
        </row>
        <row r="183">
          <cell r="F183" t="str">
            <v>25118</v>
          </cell>
          <cell r="G183">
            <v>3530678.6799999988</v>
          </cell>
          <cell r="H183">
            <v>166116.68000000002</v>
          </cell>
          <cell r="I183">
            <v>5499.41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696199.33000000019</v>
          </cell>
          <cell r="Q183">
            <v>187483</v>
          </cell>
          <cell r="R183">
            <v>119946</v>
          </cell>
          <cell r="S183">
            <v>0</v>
          </cell>
          <cell r="T183">
            <v>0</v>
          </cell>
          <cell r="U183">
            <v>0</v>
          </cell>
          <cell r="V183">
            <v>262471.92</v>
          </cell>
          <cell r="W183">
            <v>54221.9</v>
          </cell>
          <cell r="X183">
            <v>3953</v>
          </cell>
          <cell r="Y183">
            <v>0</v>
          </cell>
          <cell r="Z183">
            <v>0</v>
          </cell>
          <cell r="AA183">
            <v>0</v>
          </cell>
          <cell r="AB183">
            <v>207288.68000000002</v>
          </cell>
          <cell r="AC183">
            <v>50549.520000000004</v>
          </cell>
          <cell r="AD183">
            <v>0</v>
          </cell>
          <cell r="AE183">
            <v>0</v>
          </cell>
          <cell r="AF183">
            <v>347852.93999999994</v>
          </cell>
          <cell r="AG183">
            <v>0</v>
          </cell>
          <cell r="AH183">
            <v>0</v>
          </cell>
          <cell r="AI183">
            <v>904564.88</v>
          </cell>
          <cell r="AJ183">
            <v>0</v>
          </cell>
          <cell r="AK183">
            <v>0</v>
          </cell>
          <cell r="AL183">
            <v>0</v>
          </cell>
          <cell r="AM183">
            <v>14078</v>
          </cell>
          <cell r="AN183">
            <v>108392.56</v>
          </cell>
          <cell r="AO183">
            <v>0</v>
          </cell>
          <cell r="AP183">
            <v>10090</v>
          </cell>
          <cell r="AQ183">
            <v>0</v>
          </cell>
          <cell r="AR183">
            <v>8554.08</v>
          </cell>
          <cell r="AS183">
            <v>0</v>
          </cell>
          <cell r="AT183">
            <v>10913.23</v>
          </cell>
          <cell r="AU183">
            <v>0</v>
          </cell>
          <cell r="AV183">
            <v>0</v>
          </cell>
          <cell r="AW183">
            <v>0</v>
          </cell>
          <cell r="AX183">
            <v>61466.25</v>
          </cell>
          <cell r="AY183">
            <v>0</v>
          </cell>
          <cell r="AZ183">
            <v>0</v>
          </cell>
          <cell r="BA183">
            <v>84706.880000000005</v>
          </cell>
          <cell r="BB183">
            <v>0</v>
          </cell>
          <cell r="BC183">
            <v>1431747.0199999998</v>
          </cell>
          <cell r="BD183">
            <v>343106.85</v>
          </cell>
          <cell r="BE183">
            <v>383824.83</v>
          </cell>
          <cell r="BF183">
            <v>8993705.6399999987</v>
          </cell>
        </row>
        <row r="184">
          <cell r="F184" t="str">
            <v>25155</v>
          </cell>
          <cell r="G184">
            <v>2440896.21</v>
          </cell>
          <cell r="H184">
            <v>93488.72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357242.62</v>
          </cell>
          <cell r="Q184">
            <v>8928.4</v>
          </cell>
          <cell r="R184">
            <v>20962.59</v>
          </cell>
          <cell r="S184">
            <v>0</v>
          </cell>
          <cell r="T184">
            <v>0</v>
          </cell>
          <cell r="U184">
            <v>0</v>
          </cell>
          <cell r="V184">
            <v>122234.26000000001</v>
          </cell>
          <cell r="W184">
            <v>17794.2</v>
          </cell>
          <cell r="X184">
            <v>67601.179999999993</v>
          </cell>
          <cell r="Y184">
            <v>0</v>
          </cell>
          <cell r="Z184">
            <v>0</v>
          </cell>
          <cell r="AA184">
            <v>0</v>
          </cell>
          <cell r="AB184">
            <v>75821.850000000006</v>
          </cell>
          <cell r="AC184">
            <v>19916.36</v>
          </cell>
          <cell r="AD184">
            <v>23969.46</v>
          </cell>
          <cell r="AE184">
            <v>0</v>
          </cell>
          <cell r="AF184">
            <v>154285.35999999999</v>
          </cell>
          <cell r="AG184">
            <v>1120380.5999999999</v>
          </cell>
          <cell r="AH184">
            <v>185134.66999999998</v>
          </cell>
          <cell r="AI184">
            <v>25512.25</v>
          </cell>
          <cell r="AJ184">
            <v>0</v>
          </cell>
          <cell r="AK184">
            <v>0</v>
          </cell>
          <cell r="AL184">
            <v>0</v>
          </cell>
          <cell r="AM184">
            <v>1055.72</v>
          </cell>
          <cell r="AN184">
            <v>31524.7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2212.02</v>
          </cell>
          <cell r="AU184">
            <v>0</v>
          </cell>
          <cell r="AV184">
            <v>0</v>
          </cell>
          <cell r="AW184">
            <v>0</v>
          </cell>
          <cell r="AX184">
            <v>143731.24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845400.0199999999</v>
          </cell>
          <cell r="BD184">
            <v>191317.13000000003</v>
          </cell>
          <cell r="BE184">
            <v>243480.99</v>
          </cell>
          <cell r="BF184">
            <v>6192890.5499999989</v>
          </cell>
        </row>
        <row r="185">
          <cell r="F185" t="str">
            <v>25160</v>
          </cell>
          <cell r="G185">
            <v>2448557.02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406441.28</v>
          </cell>
          <cell r="Q185">
            <v>869.5</v>
          </cell>
          <cell r="R185">
            <v>73438.079999999987</v>
          </cell>
          <cell r="S185">
            <v>0</v>
          </cell>
          <cell r="T185">
            <v>0</v>
          </cell>
          <cell r="U185">
            <v>0</v>
          </cell>
          <cell r="V185">
            <v>152354.35</v>
          </cell>
          <cell r="W185">
            <v>22835.05</v>
          </cell>
          <cell r="X185">
            <v>3236</v>
          </cell>
          <cell r="Y185">
            <v>0</v>
          </cell>
          <cell r="Z185">
            <v>0</v>
          </cell>
          <cell r="AA185">
            <v>0</v>
          </cell>
          <cell r="AB185">
            <v>122049.53</v>
          </cell>
          <cell r="AC185">
            <v>17642.060000000001</v>
          </cell>
          <cell r="AD185">
            <v>0</v>
          </cell>
          <cell r="AE185">
            <v>0</v>
          </cell>
          <cell r="AF185">
            <v>78528.800000000017</v>
          </cell>
          <cell r="AG185">
            <v>0</v>
          </cell>
          <cell r="AH185">
            <v>0</v>
          </cell>
          <cell r="AI185">
            <v>131461.61000000002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9886.39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8159.4500000000007</v>
          </cell>
          <cell r="AU185">
            <v>8321.77</v>
          </cell>
          <cell r="AV185">
            <v>0</v>
          </cell>
          <cell r="AW185">
            <v>0</v>
          </cell>
          <cell r="AX185">
            <v>13268.31</v>
          </cell>
          <cell r="AY185">
            <v>0</v>
          </cell>
          <cell r="AZ185">
            <v>0</v>
          </cell>
          <cell r="BA185">
            <v>47114.39</v>
          </cell>
          <cell r="BB185">
            <v>0</v>
          </cell>
          <cell r="BC185">
            <v>988611.48</v>
          </cell>
          <cell r="BD185">
            <v>236625.83</v>
          </cell>
          <cell r="BE185">
            <v>436896.99</v>
          </cell>
          <cell r="BF185">
            <v>5206297.8900000006</v>
          </cell>
        </row>
        <row r="186">
          <cell r="F186" t="str">
            <v>25200</v>
          </cell>
          <cell r="G186">
            <v>973812.09999999986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45647.979999999996</v>
          </cell>
          <cell r="Q186">
            <v>0</v>
          </cell>
          <cell r="R186">
            <v>7472.35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19018</v>
          </cell>
          <cell r="AC186">
            <v>4768.4399999999996</v>
          </cell>
          <cell r="AD186">
            <v>0</v>
          </cell>
          <cell r="AE186">
            <v>0</v>
          </cell>
          <cell r="AF186">
            <v>41467.53</v>
          </cell>
          <cell r="AG186">
            <v>0</v>
          </cell>
          <cell r="AH186">
            <v>0</v>
          </cell>
          <cell r="AI186">
            <v>12804.01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6753.5300000000007</v>
          </cell>
          <cell r="BC186">
            <v>510802.07</v>
          </cell>
          <cell r="BD186">
            <v>93827.93</v>
          </cell>
          <cell r="BE186">
            <v>132553.43</v>
          </cell>
          <cell r="BF186">
            <v>1848927.3699999999</v>
          </cell>
        </row>
        <row r="187">
          <cell r="F187" t="str">
            <v>26056</v>
          </cell>
          <cell r="G187">
            <v>6320424.6700000009</v>
          </cell>
          <cell r="H187">
            <v>152484.89000000001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1342468.9900000002</v>
          </cell>
          <cell r="Q187">
            <v>24386.93</v>
          </cell>
          <cell r="R187">
            <v>311876.64999999997</v>
          </cell>
          <cell r="S187">
            <v>0</v>
          </cell>
          <cell r="T187">
            <v>0</v>
          </cell>
          <cell r="U187">
            <v>0</v>
          </cell>
          <cell r="V187">
            <v>521887.35</v>
          </cell>
          <cell r="W187">
            <v>50704.19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492341.69000000006</v>
          </cell>
          <cell r="AC187">
            <v>333109.78999999998</v>
          </cell>
          <cell r="AD187">
            <v>0</v>
          </cell>
          <cell r="AE187">
            <v>0</v>
          </cell>
          <cell r="AF187">
            <v>560672.71</v>
          </cell>
          <cell r="AG187">
            <v>0</v>
          </cell>
          <cell r="AH187">
            <v>0</v>
          </cell>
          <cell r="AI187">
            <v>42779.51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24211.77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109.69</v>
          </cell>
          <cell r="BC187">
            <v>2379926.1300000004</v>
          </cell>
          <cell r="BD187">
            <v>659696.87000000011</v>
          </cell>
          <cell r="BE187">
            <v>837776.46</v>
          </cell>
          <cell r="BF187">
            <v>14054858.289999999</v>
          </cell>
        </row>
        <row r="188">
          <cell r="F188" t="str">
            <v>26059</v>
          </cell>
          <cell r="G188">
            <v>2061210.5300000003</v>
          </cell>
          <cell r="H188">
            <v>15021.18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274648.10000000003</v>
          </cell>
          <cell r="Q188">
            <v>1002.15</v>
          </cell>
          <cell r="R188">
            <v>46896.9</v>
          </cell>
          <cell r="S188">
            <v>0</v>
          </cell>
          <cell r="T188">
            <v>0</v>
          </cell>
          <cell r="U188">
            <v>10547.699999999999</v>
          </cell>
          <cell r="V188">
            <v>106636.03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118539.6</v>
          </cell>
          <cell r="AC188">
            <v>11960.01</v>
          </cell>
          <cell r="AD188">
            <v>0</v>
          </cell>
          <cell r="AE188">
            <v>0</v>
          </cell>
          <cell r="AF188">
            <v>114936.94999999998</v>
          </cell>
          <cell r="AG188">
            <v>0</v>
          </cell>
          <cell r="AH188">
            <v>0</v>
          </cell>
          <cell r="AI188">
            <v>445.2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27667.699999999997</v>
          </cell>
          <cell r="AQ188">
            <v>3074.19</v>
          </cell>
          <cell r="AR188">
            <v>13160.53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21531.85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856678.23999999976</v>
          </cell>
          <cell r="BD188">
            <v>144951.22</v>
          </cell>
          <cell r="BE188">
            <v>182535.38999999998</v>
          </cell>
          <cell r="BF188">
            <v>4011443.47</v>
          </cell>
        </row>
        <row r="189">
          <cell r="F189" t="str">
            <v>26070</v>
          </cell>
          <cell r="G189">
            <v>1899871.4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389842.09</v>
          </cell>
          <cell r="Q189">
            <v>0</v>
          </cell>
          <cell r="R189">
            <v>73560.14</v>
          </cell>
          <cell r="S189">
            <v>0</v>
          </cell>
          <cell r="T189">
            <v>0</v>
          </cell>
          <cell r="U189">
            <v>0</v>
          </cell>
          <cell r="V189">
            <v>200609.78999999998</v>
          </cell>
          <cell r="W189">
            <v>53377.409999999996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95177.610000000015</v>
          </cell>
          <cell r="AC189">
            <v>134709.19</v>
          </cell>
          <cell r="AD189">
            <v>0</v>
          </cell>
          <cell r="AE189">
            <v>0</v>
          </cell>
          <cell r="AF189">
            <v>137205.51999999999</v>
          </cell>
          <cell r="AG189">
            <v>0</v>
          </cell>
          <cell r="AH189">
            <v>0</v>
          </cell>
          <cell r="AI189">
            <v>23599.37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7150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766.24</v>
          </cell>
          <cell r="AY189">
            <v>0</v>
          </cell>
          <cell r="AZ189">
            <v>0</v>
          </cell>
          <cell r="BA189">
            <v>0</v>
          </cell>
          <cell r="BB189">
            <v>4521.63</v>
          </cell>
          <cell r="BC189">
            <v>796025.07000000018</v>
          </cell>
          <cell r="BD189">
            <v>171051.48000000004</v>
          </cell>
          <cell r="BE189">
            <v>329240.72000000003</v>
          </cell>
          <cell r="BF189">
            <v>4316707.66</v>
          </cell>
        </row>
        <row r="190">
          <cell r="F190" t="str">
            <v>27001</v>
          </cell>
          <cell r="G190">
            <v>21009471.410000004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3778445.0100000007</v>
          </cell>
          <cell r="Q190">
            <v>188186.49</v>
          </cell>
          <cell r="R190">
            <v>516886.57</v>
          </cell>
          <cell r="S190">
            <v>0</v>
          </cell>
          <cell r="T190">
            <v>0</v>
          </cell>
          <cell r="U190">
            <v>32599.56</v>
          </cell>
          <cell r="V190">
            <v>1387858.1400000001</v>
          </cell>
          <cell r="W190">
            <v>246720.31000000003</v>
          </cell>
          <cell r="X190">
            <v>14445</v>
          </cell>
          <cell r="Y190">
            <v>0</v>
          </cell>
          <cell r="Z190">
            <v>0</v>
          </cell>
          <cell r="AA190">
            <v>0</v>
          </cell>
          <cell r="AB190">
            <v>381254.52999999997</v>
          </cell>
          <cell r="AC190">
            <v>98265.09</v>
          </cell>
          <cell r="AD190">
            <v>0</v>
          </cell>
          <cell r="AE190">
            <v>0</v>
          </cell>
          <cell r="AF190">
            <v>399647.37</v>
          </cell>
          <cell r="AG190">
            <v>0</v>
          </cell>
          <cell r="AH190">
            <v>0</v>
          </cell>
          <cell r="AI190">
            <v>181998.58</v>
          </cell>
          <cell r="AJ190">
            <v>0</v>
          </cell>
          <cell r="AK190">
            <v>0</v>
          </cell>
          <cell r="AL190">
            <v>278802.34999999998</v>
          </cell>
          <cell r="AM190">
            <v>11931.4</v>
          </cell>
          <cell r="AN190">
            <v>140265.98000000001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65011.229999999996</v>
          </cell>
          <cell r="AU190">
            <v>0</v>
          </cell>
          <cell r="AV190">
            <v>0</v>
          </cell>
          <cell r="AW190">
            <v>0</v>
          </cell>
          <cell r="AX190">
            <v>686016.40999999992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6332569.9499999993</v>
          </cell>
          <cell r="BD190">
            <v>1066190.6499999999</v>
          </cell>
          <cell r="BE190">
            <v>1251921.3</v>
          </cell>
          <cell r="BF190">
            <v>38068487.329999998</v>
          </cell>
        </row>
        <row r="191">
          <cell r="F191" t="str">
            <v>27003</v>
          </cell>
          <cell r="G191">
            <v>158104123.85000002</v>
          </cell>
          <cell r="H191">
            <v>1680589.31</v>
          </cell>
          <cell r="I191">
            <v>877218.20000000007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31161907.559999999</v>
          </cell>
          <cell r="Q191">
            <v>945665.91</v>
          </cell>
          <cell r="R191">
            <v>4154513.08</v>
          </cell>
          <cell r="S191">
            <v>0</v>
          </cell>
          <cell r="T191">
            <v>0</v>
          </cell>
          <cell r="U191">
            <v>23470.52</v>
          </cell>
          <cell r="V191">
            <v>9793159.6699999999</v>
          </cell>
          <cell r="W191">
            <v>544008.4</v>
          </cell>
          <cell r="X191">
            <v>131359</v>
          </cell>
          <cell r="Y191">
            <v>0</v>
          </cell>
          <cell r="Z191">
            <v>0</v>
          </cell>
          <cell r="AA191">
            <v>0</v>
          </cell>
          <cell r="AB191">
            <v>2502284.67</v>
          </cell>
          <cell r="AC191">
            <v>485419.51</v>
          </cell>
          <cell r="AD191">
            <v>0</v>
          </cell>
          <cell r="AE191">
            <v>0</v>
          </cell>
          <cell r="AF191">
            <v>4512121.16</v>
          </cell>
          <cell r="AG191">
            <v>0</v>
          </cell>
          <cell r="AH191">
            <v>0</v>
          </cell>
          <cell r="AI191">
            <v>1901837.11</v>
          </cell>
          <cell r="AJ191">
            <v>0</v>
          </cell>
          <cell r="AK191">
            <v>0</v>
          </cell>
          <cell r="AL191">
            <v>0</v>
          </cell>
          <cell r="AM191">
            <v>143224.99</v>
          </cell>
          <cell r="AN191">
            <v>1738314.2100000002</v>
          </cell>
          <cell r="AO191">
            <v>12093.23</v>
          </cell>
          <cell r="AP191">
            <v>95533.780000000013</v>
          </cell>
          <cell r="AQ191">
            <v>0</v>
          </cell>
          <cell r="AR191">
            <v>0</v>
          </cell>
          <cell r="AS191">
            <v>0</v>
          </cell>
          <cell r="AT191">
            <v>469611.20000000007</v>
          </cell>
          <cell r="AU191">
            <v>0</v>
          </cell>
          <cell r="AV191">
            <v>0</v>
          </cell>
          <cell r="AW191">
            <v>69407.23</v>
          </cell>
          <cell r="AX191">
            <v>168719.55000000002</v>
          </cell>
          <cell r="AY191">
            <v>0</v>
          </cell>
          <cell r="AZ191">
            <v>0</v>
          </cell>
          <cell r="BA191">
            <v>0</v>
          </cell>
          <cell r="BB191">
            <v>1192565.06</v>
          </cell>
          <cell r="BC191">
            <v>47489707.420000002</v>
          </cell>
          <cell r="BD191">
            <v>6012404.0100000007</v>
          </cell>
          <cell r="BE191">
            <v>10645068.470000001</v>
          </cell>
          <cell r="BF191">
            <v>284854327.10000002</v>
          </cell>
        </row>
        <row r="192">
          <cell r="F192" t="str">
            <v>27010</v>
          </cell>
          <cell r="G192">
            <v>213717125.51999998</v>
          </cell>
          <cell r="H192">
            <v>309483.71999999997</v>
          </cell>
          <cell r="I192">
            <v>2265072.0999999996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46453022.679999992</v>
          </cell>
          <cell r="Q192">
            <v>1380458.2200000002</v>
          </cell>
          <cell r="R192">
            <v>6700750.25</v>
          </cell>
          <cell r="S192">
            <v>0</v>
          </cell>
          <cell r="T192">
            <v>0</v>
          </cell>
          <cell r="U192">
            <v>0</v>
          </cell>
          <cell r="V192">
            <v>12185711.480000002</v>
          </cell>
          <cell r="W192">
            <v>2077495.4299999997</v>
          </cell>
          <cell r="X192">
            <v>250648.70999999996</v>
          </cell>
          <cell r="Y192">
            <v>0</v>
          </cell>
          <cell r="Z192">
            <v>0</v>
          </cell>
          <cell r="AA192">
            <v>0</v>
          </cell>
          <cell r="AB192">
            <v>11857430.66</v>
          </cell>
          <cell r="AC192">
            <v>1499108.9900000002</v>
          </cell>
          <cell r="AD192">
            <v>0</v>
          </cell>
          <cell r="AE192">
            <v>0</v>
          </cell>
          <cell r="AF192">
            <v>12439421.880000001</v>
          </cell>
          <cell r="AG192">
            <v>719169.16999999993</v>
          </cell>
          <cell r="AH192">
            <v>106522.40999999999</v>
          </cell>
          <cell r="AI192">
            <v>3278299.4499999993</v>
          </cell>
          <cell r="AJ192">
            <v>34787.71</v>
          </cell>
          <cell r="AK192">
            <v>5269550.8899999997</v>
          </cell>
          <cell r="AL192">
            <v>0</v>
          </cell>
          <cell r="AM192">
            <v>522648.57</v>
          </cell>
          <cell r="AN192">
            <v>5181418.5600000015</v>
          </cell>
          <cell r="AO192">
            <v>0</v>
          </cell>
          <cell r="AP192">
            <v>283205.93999999994</v>
          </cell>
          <cell r="AQ192">
            <v>3645.21</v>
          </cell>
          <cell r="AR192">
            <v>0</v>
          </cell>
          <cell r="AS192">
            <v>276959.78000000003</v>
          </cell>
          <cell r="AT192">
            <v>971478.50000000012</v>
          </cell>
          <cell r="AU192">
            <v>0</v>
          </cell>
          <cell r="AV192">
            <v>0</v>
          </cell>
          <cell r="AW192">
            <v>0</v>
          </cell>
          <cell r="AX192">
            <v>5610161.1899999995</v>
          </cell>
          <cell r="AY192">
            <v>0</v>
          </cell>
          <cell r="AZ192">
            <v>0</v>
          </cell>
          <cell r="BA192">
            <v>0</v>
          </cell>
          <cell r="BB192">
            <v>1062653.6900000002</v>
          </cell>
          <cell r="BC192">
            <v>57731268.63000001</v>
          </cell>
          <cell r="BD192">
            <v>13088272.860000003</v>
          </cell>
          <cell r="BE192">
            <v>12529493.93</v>
          </cell>
          <cell r="BF192">
            <v>417805266.13</v>
          </cell>
        </row>
        <row r="193">
          <cell r="F193" t="str">
            <v>27019</v>
          </cell>
          <cell r="G193">
            <v>1310446.7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280021.03999999998</v>
          </cell>
          <cell r="Q193">
            <v>0</v>
          </cell>
          <cell r="R193">
            <v>35603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38944.559999999998</v>
          </cell>
          <cell r="AC193">
            <v>59202.52</v>
          </cell>
          <cell r="AD193">
            <v>0</v>
          </cell>
          <cell r="AE193">
            <v>0</v>
          </cell>
          <cell r="AF193">
            <v>48581.82</v>
          </cell>
          <cell r="AG193">
            <v>0</v>
          </cell>
          <cell r="AH193">
            <v>0</v>
          </cell>
          <cell r="AI193">
            <v>667.2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4855.25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1498.94</v>
          </cell>
          <cell r="BC193">
            <v>606086.74000000011</v>
          </cell>
          <cell r="BD193">
            <v>65053.37000000001</v>
          </cell>
          <cell r="BE193">
            <v>88965.84</v>
          </cell>
          <cell r="BF193">
            <v>2539926.98</v>
          </cell>
        </row>
        <row r="194">
          <cell r="F194" t="str">
            <v>27083</v>
          </cell>
          <cell r="G194">
            <v>40628194.069999993</v>
          </cell>
          <cell r="H194">
            <v>36866.949999999997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7260232.129999999</v>
          </cell>
          <cell r="Q194">
            <v>150583.13</v>
          </cell>
          <cell r="R194">
            <v>1199042.4300000002</v>
          </cell>
          <cell r="S194">
            <v>0</v>
          </cell>
          <cell r="T194">
            <v>0</v>
          </cell>
          <cell r="U194">
            <v>5983.0599999999995</v>
          </cell>
          <cell r="V194">
            <v>1694300.73</v>
          </cell>
          <cell r="W194">
            <v>0</v>
          </cell>
          <cell r="X194">
            <v>27679</v>
          </cell>
          <cell r="Y194">
            <v>0</v>
          </cell>
          <cell r="Z194">
            <v>0</v>
          </cell>
          <cell r="AA194">
            <v>0</v>
          </cell>
          <cell r="AB194">
            <v>752250.74</v>
          </cell>
          <cell r="AC194">
            <v>155536.70000000004</v>
          </cell>
          <cell r="AD194">
            <v>0</v>
          </cell>
          <cell r="AE194">
            <v>0</v>
          </cell>
          <cell r="AF194">
            <v>1172075.7799999998</v>
          </cell>
          <cell r="AG194">
            <v>0</v>
          </cell>
          <cell r="AH194">
            <v>0</v>
          </cell>
          <cell r="AI194">
            <v>204313.52</v>
          </cell>
          <cell r="AJ194">
            <v>0</v>
          </cell>
          <cell r="AK194">
            <v>0</v>
          </cell>
          <cell r="AL194">
            <v>0</v>
          </cell>
          <cell r="AM194">
            <v>24276.75</v>
          </cell>
          <cell r="AN194">
            <v>391522.04000000004</v>
          </cell>
          <cell r="AO194">
            <v>0</v>
          </cell>
          <cell r="AP194">
            <v>0</v>
          </cell>
          <cell r="AQ194">
            <v>0</v>
          </cell>
          <cell r="AR194">
            <v>32847.14</v>
          </cell>
          <cell r="AS194">
            <v>80619.000000000015</v>
          </cell>
          <cell r="AT194">
            <v>176407.83</v>
          </cell>
          <cell r="AU194">
            <v>0</v>
          </cell>
          <cell r="AV194">
            <v>0</v>
          </cell>
          <cell r="AW194">
            <v>0</v>
          </cell>
          <cell r="AX194">
            <v>84043.56</v>
          </cell>
          <cell r="AY194">
            <v>0</v>
          </cell>
          <cell r="AZ194">
            <v>35038.49</v>
          </cell>
          <cell r="BA194">
            <v>0</v>
          </cell>
          <cell r="BB194">
            <v>386428.78</v>
          </cell>
          <cell r="BC194">
            <v>9357414.0600000005</v>
          </cell>
          <cell r="BD194">
            <v>2299942.2800000003</v>
          </cell>
          <cell r="BE194">
            <v>1983610.7199999997</v>
          </cell>
          <cell r="BF194">
            <v>68139208.890000015</v>
          </cell>
        </row>
        <row r="195">
          <cell r="F195" t="str">
            <v>27320</v>
          </cell>
          <cell r="G195">
            <v>69813526.340000018</v>
          </cell>
          <cell r="H195">
            <v>1148037.74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14651280.200000001</v>
          </cell>
          <cell r="Q195">
            <v>308456.45</v>
          </cell>
          <cell r="R195">
            <v>1572359.8199999998</v>
          </cell>
          <cell r="S195">
            <v>0</v>
          </cell>
          <cell r="T195">
            <v>0</v>
          </cell>
          <cell r="U195">
            <v>0</v>
          </cell>
          <cell r="V195">
            <v>2897724.17</v>
          </cell>
          <cell r="W195">
            <v>432694.77</v>
          </cell>
          <cell r="X195">
            <v>39436</v>
          </cell>
          <cell r="Y195">
            <v>0</v>
          </cell>
          <cell r="Z195">
            <v>0</v>
          </cell>
          <cell r="AA195">
            <v>0</v>
          </cell>
          <cell r="AB195">
            <v>766703.05</v>
          </cell>
          <cell r="AC195">
            <v>622558.45000000019</v>
          </cell>
          <cell r="AD195">
            <v>0</v>
          </cell>
          <cell r="AE195">
            <v>0</v>
          </cell>
          <cell r="AF195">
            <v>1796471.2999999996</v>
          </cell>
          <cell r="AG195">
            <v>0</v>
          </cell>
          <cell r="AH195">
            <v>0</v>
          </cell>
          <cell r="AI195">
            <v>824463.92</v>
          </cell>
          <cell r="AJ195">
            <v>0</v>
          </cell>
          <cell r="AK195">
            <v>0</v>
          </cell>
          <cell r="AL195">
            <v>0</v>
          </cell>
          <cell r="AM195">
            <v>45652.25</v>
          </cell>
          <cell r="AN195">
            <v>406831.55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21662.97</v>
          </cell>
          <cell r="AT195">
            <v>222208.84</v>
          </cell>
          <cell r="AU195">
            <v>0</v>
          </cell>
          <cell r="AV195">
            <v>0</v>
          </cell>
          <cell r="AW195">
            <v>0</v>
          </cell>
          <cell r="AX195">
            <v>174445.27000000002</v>
          </cell>
          <cell r="AY195">
            <v>0</v>
          </cell>
          <cell r="AZ195">
            <v>0</v>
          </cell>
          <cell r="BA195">
            <v>1079463.06</v>
          </cell>
          <cell r="BB195">
            <v>621329.49999999988</v>
          </cell>
          <cell r="BC195">
            <v>15253164.909999998</v>
          </cell>
          <cell r="BD195">
            <v>3412937.56</v>
          </cell>
          <cell r="BE195">
            <v>4824334.09</v>
          </cell>
          <cell r="BF195">
            <v>120935742.21000001</v>
          </cell>
        </row>
        <row r="196">
          <cell r="F196" t="str">
            <v>27343</v>
          </cell>
          <cell r="G196">
            <v>12065119.92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3353701.2399999988</v>
          </cell>
          <cell r="Q196">
            <v>43890</v>
          </cell>
          <cell r="R196">
            <v>201744.99999999997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176934.25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141841.87</v>
          </cell>
          <cell r="AC196">
            <v>0</v>
          </cell>
          <cell r="AD196">
            <v>0</v>
          </cell>
          <cell r="AE196">
            <v>0</v>
          </cell>
          <cell r="AF196">
            <v>88763.33</v>
          </cell>
          <cell r="AG196">
            <v>0</v>
          </cell>
          <cell r="AH196">
            <v>0</v>
          </cell>
          <cell r="AI196">
            <v>138485.88</v>
          </cell>
          <cell r="AJ196">
            <v>0</v>
          </cell>
          <cell r="AK196">
            <v>0</v>
          </cell>
          <cell r="AL196">
            <v>0</v>
          </cell>
          <cell r="AM196">
            <v>1999.21</v>
          </cell>
          <cell r="AN196">
            <v>82379.47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35966.660000000003</v>
          </cell>
          <cell r="AU196">
            <v>0</v>
          </cell>
          <cell r="AV196">
            <v>0</v>
          </cell>
          <cell r="AW196">
            <v>0</v>
          </cell>
          <cell r="AX196">
            <v>595</v>
          </cell>
          <cell r="AY196">
            <v>0</v>
          </cell>
          <cell r="AZ196">
            <v>0</v>
          </cell>
          <cell r="BA196">
            <v>0</v>
          </cell>
          <cell r="BB196">
            <v>264095.21000000008</v>
          </cell>
          <cell r="BC196">
            <v>3750482.7199999997</v>
          </cell>
          <cell r="BD196">
            <v>302979.42</v>
          </cell>
          <cell r="BE196">
            <v>1035684.3000000002</v>
          </cell>
          <cell r="BF196">
            <v>21684663.480000004</v>
          </cell>
        </row>
        <row r="197">
          <cell r="F197" t="str">
            <v>27344</v>
          </cell>
          <cell r="G197">
            <v>15342325.599999998</v>
          </cell>
          <cell r="H197">
            <v>61144.54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3582470.96</v>
          </cell>
          <cell r="Q197">
            <v>74220.73</v>
          </cell>
          <cell r="R197">
            <v>682604.79</v>
          </cell>
          <cell r="S197">
            <v>0</v>
          </cell>
          <cell r="T197">
            <v>0</v>
          </cell>
          <cell r="U197">
            <v>0</v>
          </cell>
          <cell r="V197">
            <v>1109602.04</v>
          </cell>
          <cell r="W197">
            <v>309337.24000000005</v>
          </cell>
          <cell r="X197">
            <v>18456.150000000001</v>
          </cell>
          <cell r="Y197">
            <v>0</v>
          </cell>
          <cell r="Z197">
            <v>0</v>
          </cell>
          <cell r="AA197">
            <v>0</v>
          </cell>
          <cell r="AB197">
            <v>495161.18000000005</v>
          </cell>
          <cell r="AC197">
            <v>138960.61000000002</v>
          </cell>
          <cell r="AD197">
            <v>0</v>
          </cell>
          <cell r="AE197">
            <v>0</v>
          </cell>
          <cell r="AF197">
            <v>424781.81000000006</v>
          </cell>
          <cell r="AG197">
            <v>0</v>
          </cell>
          <cell r="AH197">
            <v>0</v>
          </cell>
          <cell r="AI197">
            <v>83395.56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58657.26999999999</v>
          </cell>
          <cell r="AO197">
            <v>0</v>
          </cell>
          <cell r="AP197">
            <v>0</v>
          </cell>
          <cell r="AQ197">
            <v>1356.4</v>
          </cell>
          <cell r="AR197">
            <v>0</v>
          </cell>
          <cell r="AS197">
            <v>0</v>
          </cell>
          <cell r="AT197">
            <v>58376.94000000001</v>
          </cell>
          <cell r="AU197">
            <v>0</v>
          </cell>
          <cell r="AV197">
            <v>0</v>
          </cell>
          <cell r="AW197">
            <v>0</v>
          </cell>
          <cell r="AX197">
            <v>45550.539999999994</v>
          </cell>
          <cell r="AY197">
            <v>0</v>
          </cell>
          <cell r="AZ197">
            <v>0</v>
          </cell>
          <cell r="BA197">
            <v>0</v>
          </cell>
          <cell r="BB197">
            <v>48012.51</v>
          </cell>
          <cell r="BC197">
            <v>6558741.4899999993</v>
          </cell>
          <cell r="BD197">
            <v>744732.74</v>
          </cell>
          <cell r="BE197">
            <v>1370540.3499999999</v>
          </cell>
          <cell r="BF197">
            <v>31208429.449999988</v>
          </cell>
        </row>
        <row r="198">
          <cell r="F198" t="str">
            <v>27400</v>
          </cell>
          <cell r="G198">
            <v>88094465.390000015</v>
          </cell>
          <cell r="H198">
            <v>361967.25</v>
          </cell>
          <cell r="I198">
            <v>806724.32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20314278.410000004</v>
          </cell>
          <cell r="Q198">
            <v>1276245</v>
          </cell>
          <cell r="R198">
            <v>2734612</v>
          </cell>
          <cell r="S198">
            <v>0</v>
          </cell>
          <cell r="T198">
            <v>1259889.8000000003</v>
          </cell>
          <cell r="U198">
            <v>827537</v>
          </cell>
          <cell r="V198">
            <v>3981209.9200000004</v>
          </cell>
          <cell r="W198">
            <v>809287.73</v>
          </cell>
          <cell r="X198">
            <v>151484</v>
          </cell>
          <cell r="Y198">
            <v>0</v>
          </cell>
          <cell r="Z198">
            <v>0</v>
          </cell>
          <cell r="AA198">
            <v>0</v>
          </cell>
          <cell r="AB198">
            <v>3894057.560000001</v>
          </cell>
          <cell r="AC198">
            <v>572235.62</v>
          </cell>
          <cell r="AD198">
            <v>0</v>
          </cell>
          <cell r="AE198">
            <v>0</v>
          </cell>
          <cell r="AF198">
            <v>5814480.6100000003</v>
          </cell>
          <cell r="AG198">
            <v>75059.66</v>
          </cell>
          <cell r="AH198">
            <v>9870.26</v>
          </cell>
          <cell r="AI198">
            <v>1515499.5100000005</v>
          </cell>
          <cell r="AJ198">
            <v>0</v>
          </cell>
          <cell r="AK198">
            <v>994540.28999999992</v>
          </cell>
          <cell r="AL198">
            <v>0</v>
          </cell>
          <cell r="AM198">
            <v>236383.61000000002</v>
          </cell>
          <cell r="AN198">
            <v>2683986.3599999994</v>
          </cell>
          <cell r="AO198">
            <v>0</v>
          </cell>
          <cell r="AP198">
            <v>10833.77</v>
          </cell>
          <cell r="AQ198">
            <v>0</v>
          </cell>
          <cell r="AR198">
            <v>0</v>
          </cell>
          <cell r="AS198">
            <v>0</v>
          </cell>
          <cell r="AT198">
            <v>576526.07999999996</v>
          </cell>
          <cell r="AU198">
            <v>0</v>
          </cell>
          <cell r="AV198">
            <v>0</v>
          </cell>
          <cell r="AW198">
            <v>0</v>
          </cell>
          <cell r="AX198">
            <v>2780448.6900000004</v>
          </cell>
          <cell r="AY198">
            <v>0</v>
          </cell>
          <cell r="AZ198">
            <v>0</v>
          </cell>
          <cell r="BA198">
            <v>158710.59</v>
          </cell>
          <cell r="BB198">
            <v>228220.78</v>
          </cell>
          <cell r="BC198">
            <v>25489031.999999996</v>
          </cell>
          <cell r="BD198">
            <v>6659741</v>
          </cell>
          <cell r="BE198">
            <v>6898122.3500000015</v>
          </cell>
          <cell r="BF198">
            <v>179215449.56000003</v>
          </cell>
        </row>
        <row r="199">
          <cell r="F199" t="str">
            <v>27401</v>
          </cell>
          <cell r="G199">
            <v>65109026.589999981</v>
          </cell>
          <cell r="H199">
            <v>326121.65000000008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13404644.940000001</v>
          </cell>
          <cell r="Q199">
            <v>405173.72000000003</v>
          </cell>
          <cell r="R199">
            <v>1786430.4400000002</v>
          </cell>
          <cell r="S199">
            <v>0</v>
          </cell>
          <cell r="T199">
            <v>0</v>
          </cell>
          <cell r="U199">
            <v>0</v>
          </cell>
          <cell r="V199">
            <v>3721139.19</v>
          </cell>
          <cell r="W199">
            <v>685202.35000000021</v>
          </cell>
          <cell r="X199">
            <v>33611.18</v>
          </cell>
          <cell r="Y199">
            <v>0</v>
          </cell>
          <cell r="Z199">
            <v>0</v>
          </cell>
          <cell r="AA199">
            <v>0</v>
          </cell>
          <cell r="AB199">
            <v>631615.94000000006</v>
          </cell>
          <cell r="AC199">
            <v>166151.43999999997</v>
          </cell>
          <cell r="AD199">
            <v>0</v>
          </cell>
          <cell r="AE199">
            <v>0</v>
          </cell>
          <cell r="AF199">
            <v>1262566.17</v>
          </cell>
          <cell r="AG199">
            <v>0</v>
          </cell>
          <cell r="AH199">
            <v>0</v>
          </cell>
          <cell r="AI199">
            <v>1099434.1499999999</v>
          </cell>
          <cell r="AJ199">
            <v>0</v>
          </cell>
          <cell r="AK199">
            <v>0</v>
          </cell>
          <cell r="AL199">
            <v>0</v>
          </cell>
          <cell r="AM199">
            <v>14332.36</v>
          </cell>
          <cell r="AN199">
            <v>336505.26000000007</v>
          </cell>
          <cell r="AO199">
            <v>0</v>
          </cell>
          <cell r="AP199">
            <v>0</v>
          </cell>
          <cell r="AQ199">
            <v>6212.5</v>
          </cell>
          <cell r="AR199">
            <v>48366.48000000001</v>
          </cell>
          <cell r="AS199">
            <v>57140.319999999992</v>
          </cell>
          <cell r="AT199">
            <v>216157.38</v>
          </cell>
          <cell r="AU199">
            <v>0</v>
          </cell>
          <cell r="AV199">
            <v>0</v>
          </cell>
          <cell r="AW199">
            <v>0</v>
          </cell>
          <cell r="AX199">
            <v>30417.160000000003</v>
          </cell>
          <cell r="AY199">
            <v>70392.760000000009</v>
          </cell>
          <cell r="AZ199">
            <v>0</v>
          </cell>
          <cell r="BA199">
            <v>0</v>
          </cell>
          <cell r="BB199">
            <v>438845.54</v>
          </cell>
          <cell r="BC199">
            <v>16136409.620000001</v>
          </cell>
          <cell r="BD199">
            <v>2470432.7000000002</v>
          </cell>
          <cell r="BE199">
            <v>5568907.7499999991</v>
          </cell>
          <cell r="BF199">
            <v>114025237.58999999</v>
          </cell>
        </row>
        <row r="200">
          <cell r="F200" t="str">
            <v>27402</v>
          </cell>
          <cell r="G200">
            <v>52870809.420000002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14081904.66</v>
          </cell>
          <cell r="Q200">
            <v>467740.77999999997</v>
          </cell>
          <cell r="R200">
            <v>2401746.6</v>
          </cell>
          <cell r="S200">
            <v>0</v>
          </cell>
          <cell r="T200">
            <v>0</v>
          </cell>
          <cell r="U200">
            <v>0</v>
          </cell>
          <cell r="V200">
            <v>3713115.0799999991</v>
          </cell>
          <cell r="W200">
            <v>466497.25</v>
          </cell>
          <cell r="X200">
            <v>70029.78</v>
          </cell>
          <cell r="Y200">
            <v>0</v>
          </cell>
          <cell r="Z200">
            <v>0</v>
          </cell>
          <cell r="AA200">
            <v>0</v>
          </cell>
          <cell r="AB200">
            <v>1499299.41</v>
          </cell>
          <cell r="AC200">
            <v>416159.84999999992</v>
          </cell>
          <cell r="AD200">
            <v>0</v>
          </cell>
          <cell r="AE200">
            <v>0</v>
          </cell>
          <cell r="AF200">
            <v>3821685.0100000007</v>
          </cell>
          <cell r="AG200">
            <v>0</v>
          </cell>
          <cell r="AH200">
            <v>0</v>
          </cell>
          <cell r="AI200">
            <v>1063652.6700000002</v>
          </cell>
          <cell r="AJ200">
            <v>0</v>
          </cell>
          <cell r="AK200">
            <v>860001.7699999999</v>
          </cell>
          <cell r="AL200">
            <v>0</v>
          </cell>
          <cell r="AM200">
            <v>96499.97</v>
          </cell>
          <cell r="AN200">
            <v>1757273.23</v>
          </cell>
          <cell r="AO200">
            <v>0</v>
          </cell>
          <cell r="AP200">
            <v>150404.49</v>
          </cell>
          <cell r="AQ200">
            <v>0</v>
          </cell>
          <cell r="AR200">
            <v>0</v>
          </cell>
          <cell r="AS200">
            <v>0</v>
          </cell>
          <cell r="AT200">
            <v>79615.75</v>
          </cell>
          <cell r="AU200">
            <v>0</v>
          </cell>
          <cell r="AV200">
            <v>0</v>
          </cell>
          <cell r="AW200">
            <v>0</v>
          </cell>
          <cell r="AX200">
            <v>940598.62</v>
          </cell>
          <cell r="AY200">
            <v>0</v>
          </cell>
          <cell r="AZ200">
            <v>0</v>
          </cell>
          <cell r="BA200">
            <v>0</v>
          </cell>
          <cell r="BB200">
            <v>160803.43000000005</v>
          </cell>
          <cell r="BC200">
            <v>16158416.030000001</v>
          </cell>
          <cell r="BD200">
            <v>4249314.8699999992</v>
          </cell>
          <cell r="BE200">
            <v>4860079.709999999</v>
          </cell>
          <cell r="BF200">
            <v>110185648.38</v>
          </cell>
        </row>
        <row r="201">
          <cell r="F201" t="str">
            <v>27403</v>
          </cell>
          <cell r="G201">
            <v>124497046.39999999</v>
          </cell>
          <cell r="H201">
            <v>2309144.4700000007</v>
          </cell>
          <cell r="I201">
            <v>1398976.34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28077094.950000003</v>
          </cell>
          <cell r="Q201">
            <v>1046534.74</v>
          </cell>
          <cell r="R201">
            <v>3773956.26</v>
          </cell>
          <cell r="S201">
            <v>0</v>
          </cell>
          <cell r="T201">
            <v>0</v>
          </cell>
          <cell r="U201">
            <v>55872.17</v>
          </cell>
          <cell r="V201">
            <v>6389859.1300000008</v>
          </cell>
          <cell r="W201">
            <v>1564430.4900000002</v>
          </cell>
          <cell r="X201">
            <v>90766.03</v>
          </cell>
          <cell r="Y201">
            <v>287364.13</v>
          </cell>
          <cell r="Z201">
            <v>3066544.4099999992</v>
          </cell>
          <cell r="AA201">
            <v>28077</v>
          </cell>
          <cell r="AB201">
            <v>3533587.8</v>
          </cell>
          <cell r="AC201">
            <v>551136.15999999992</v>
          </cell>
          <cell r="AD201">
            <v>0</v>
          </cell>
          <cell r="AE201">
            <v>0</v>
          </cell>
          <cell r="AF201">
            <v>6380553.1399999997</v>
          </cell>
          <cell r="AG201">
            <v>0</v>
          </cell>
          <cell r="AH201">
            <v>0</v>
          </cell>
          <cell r="AI201">
            <v>1264271.4199999997</v>
          </cell>
          <cell r="AJ201">
            <v>0</v>
          </cell>
          <cell r="AK201">
            <v>257409.36000000002</v>
          </cell>
          <cell r="AL201">
            <v>0</v>
          </cell>
          <cell r="AM201">
            <v>93733.95</v>
          </cell>
          <cell r="AN201">
            <v>1201648.42</v>
          </cell>
          <cell r="AO201">
            <v>0</v>
          </cell>
          <cell r="AP201">
            <v>43870.49</v>
          </cell>
          <cell r="AQ201">
            <v>50521.37</v>
          </cell>
          <cell r="AR201">
            <v>0</v>
          </cell>
          <cell r="AS201">
            <v>0</v>
          </cell>
          <cell r="AT201">
            <v>869137.45</v>
          </cell>
          <cell r="AU201">
            <v>0</v>
          </cell>
          <cell r="AV201">
            <v>0</v>
          </cell>
          <cell r="AW201">
            <v>3967.57</v>
          </cell>
          <cell r="AX201">
            <v>1300091.2799999998</v>
          </cell>
          <cell r="AY201">
            <v>0</v>
          </cell>
          <cell r="AZ201">
            <v>365791.49999999994</v>
          </cell>
          <cell r="BA201">
            <v>0</v>
          </cell>
          <cell r="BB201">
            <v>652129.07999999996</v>
          </cell>
          <cell r="BC201">
            <v>32809303.479999997</v>
          </cell>
          <cell r="BD201">
            <v>7315409.4200000009</v>
          </cell>
          <cell r="BE201">
            <v>13659241.32</v>
          </cell>
          <cell r="BF201">
            <v>242937469.72999993</v>
          </cell>
        </row>
        <row r="202">
          <cell r="F202" t="str">
            <v>27404</v>
          </cell>
          <cell r="G202">
            <v>12198161.299999999</v>
          </cell>
          <cell r="H202">
            <v>319561.11</v>
          </cell>
          <cell r="I202">
            <v>77524.899999999994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2277211.4699999993</v>
          </cell>
          <cell r="Q202">
            <v>74541.77</v>
          </cell>
          <cell r="R202">
            <v>512180.01</v>
          </cell>
          <cell r="S202">
            <v>0</v>
          </cell>
          <cell r="T202">
            <v>0</v>
          </cell>
          <cell r="U202">
            <v>0</v>
          </cell>
          <cell r="V202">
            <v>662721.05000000005</v>
          </cell>
          <cell r="W202">
            <v>165115.94999999998</v>
          </cell>
          <cell r="X202">
            <v>7366.23</v>
          </cell>
          <cell r="Y202">
            <v>0</v>
          </cell>
          <cell r="Z202">
            <v>0</v>
          </cell>
          <cell r="AA202">
            <v>0</v>
          </cell>
          <cell r="AB202">
            <v>255382.51000000004</v>
          </cell>
          <cell r="AC202">
            <v>47115.32</v>
          </cell>
          <cell r="AD202">
            <v>0</v>
          </cell>
          <cell r="AE202">
            <v>0</v>
          </cell>
          <cell r="AF202">
            <v>477556.58999999997</v>
          </cell>
          <cell r="AG202">
            <v>0</v>
          </cell>
          <cell r="AH202">
            <v>0</v>
          </cell>
          <cell r="AI202">
            <v>136581.32999999999</v>
          </cell>
          <cell r="AJ202">
            <v>0</v>
          </cell>
          <cell r="AK202">
            <v>0</v>
          </cell>
          <cell r="AL202">
            <v>108336.75</v>
          </cell>
          <cell r="AM202">
            <v>0</v>
          </cell>
          <cell r="AN202">
            <v>12357.4</v>
          </cell>
          <cell r="AO202">
            <v>0</v>
          </cell>
          <cell r="AP202">
            <v>9650.23</v>
          </cell>
          <cell r="AQ202">
            <v>0</v>
          </cell>
          <cell r="AR202">
            <v>0</v>
          </cell>
          <cell r="AS202">
            <v>0</v>
          </cell>
          <cell r="AT202">
            <v>42794</v>
          </cell>
          <cell r="AU202">
            <v>0</v>
          </cell>
          <cell r="AV202">
            <v>0</v>
          </cell>
          <cell r="AW202">
            <v>0</v>
          </cell>
          <cell r="AX202">
            <v>1489.24</v>
          </cell>
          <cell r="AY202">
            <v>0</v>
          </cell>
          <cell r="AZ202">
            <v>0</v>
          </cell>
          <cell r="BA202">
            <v>0</v>
          </cell>
          <cell r="BB202">
            <v>55535.94</v>
          </cell>
          <cell r="BC202">
            <v>3850333.2600000012</v>
          </cell>
          <cell r="BD202">
            <v>909477.22999999986</v>
          </cell>
          <cell r="BE202">
            <v>1534848.7400000002</v>
          </cell>
          <cell r="BF202">
            <v>23735842.329999998</v>
          </cell>
        </row>
        <row r="203">
          <cell r="F203" t="str">
            <v>27416</v>
          </cell>
          <cell r="G203">
            <v>24365589.020000003</v>
          </cell>
          <cell r="H203">
            <v>0</v>
          </cell>
          <cell r="I203">
            <v>111548.2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5660631.4500000002</v>
          </cell>
          <cell r="Q203">
            <v>113351.72</v>
          </cell>
          <cell r="R203">
            <v>733482.6100000001</v>
          </cell>
          <cell r="S203">
            <v>0</v>
          </cell>
          <cell r="T203">
            <v>220499.54</v>
          </cell>
          <cell r="U203">
            <v>0</v>
          </cell>
          <cell r="V203">
            <v>2162132.42</v>
          </cell>
          <cell r="W203">
            <v>235759.14999999997</v>
          </cell>
          <cell r="X203">
            <v>20379</v>
          </cell>
          <cell r="Y203">
            <v>0</v>
          </cell>
          <cell r="Z203">
            <v>0</v>
          </cell>
          <cell r="AA203">
            <v>0</v>
          </cell>
          <cell r="AB203">
            <v>399709.00000000006</v>
          </cell>
          <cell r="AC203">
            <v>107545.95999999999</v>
          </cell>
          <cell r="AD203">
            <v>0</v>
          </cell>
          <cell r="AE203">
            <v>0</v>
          </cell>
          <cell r="AF203">
            <v>553338.94000000006</v>
          </cell>
          <cell r="AG203">
            <v>0</v>
          </cell>
          <cell r="AH203">
            <v>0</v>
          </cell>
          <cell r="AI203">
            <v>222865.52000000002</v>
          </cell>
          <cell r="AJ203">
            <v>0</v>
          </cell>
          <cell r="AK203">
            <v>0</v>
          </cell>
          <cell r="AL203">
            <v>0</v>
          </cell>
          <cell r="AM203">
            <v>15115.84</v>
          </cell>
          <cell r="AN203">
            <v>104860.97</v>
          </cell>
          <cell r="AO203">
            <v>0</v>
          </cell>
          <cell r="AP203">
            <v>37948.959999999999</v>
          </cell>
          <cell r="AQ203">
            <v>5417.28</v>
          </cell>
          <cell r="AR203">
            <v>0</v>
          </cell>
          <cell r="AS203">
            <v>2329.88</v>
          </cell>
          <cell r="AT203">
            <v>62666.939999999995</v>
          </cell>
          <cell r="AU203">
            <v>0</v>
          </cell>
          <cell r="AV203">
            <v>0</v>
          </cell>
          <cell r="AW203">
            <v>0</v>
          </cell>
          <cell r="AX203">
            <v>11439.52</v>
          </cell>
          <cell r="AY203">
            <v>0</v>
          </cell>
          <cell r="AZ203">
            <v>0</v>
          </cell>
          <cell r="BA203">
            <v>93131.75</v>
          </cell>
          <cell r="BB203">
            <v>505749.64000000007</v>
          </cell>
          <cell r="BC203">
            <v>6231484.4299999997</v>
          </cell>
          <cell r="BD203">
            <v>1423770.99</v>
          </cell>
          <cell r="BE203">
            <v>2156769.1399999997</v>
          </cell>
          <cell r="BF203">
            <v>45557517.870000012</v>
          </cell>
        </row>
        <row r="204">
          <cell r="F204" t="str">
            <v>27417</v>
          </cell>
          <cell r="G204">
            <v>25313455.820000008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4539737.57</v>
          </cell>
          <cell r="Q204">
            <v>118112.54</v>
          </cell>
          <cell r="R204">
            <v>710866</v>
          </cell>
          <cell r="S204">
            <v>0</v>
          </cell>
          <cell r="T204">
            <v>0</v>
          </cell>
          <cell r="U204">
            <v>0</v>
          </cell>
          <cell r="V204">
            <v>1854717.9900000005</v>
          </cell>
          <cell r="W204">
            <v>238603.51</v>
          </cell>
          <cell r="X204">
            <v>20773</v>
          </cell>
          <cell r="Y204">
            <v>0</v>
          </cell>
          <cell r="Z204">
            <v>0</v>
          </cell>
          <cell r="AA204">
            <v>0</v>
          </cell>
          <cell r="AB204">
            <v>585837.52</v>
          </cell>
          <cell r="AC204">
            <v>61863.49</v>
          </cell>
          <cell r="AD204">
            <v>0</v>
          </cell>
          <cell r="AE204">
            <v>0</v>
          </cell>
          <cell r="AF204">
            <v>749341.47</v>
          </cell>
          <cell r="AG204">
            <v>0</v>
          </cell>
          <cell r="AH204">
            <v>0</v>
          </cell>
          <cell r="AI204">
            <v>209736.59999999998</v>
          </cell>
          <cell r="AJ204">
            <v>0</v>
          </cell>
          <cell r="AK204">
            <v>0</v>
          </cell>
          <cell r="AL204">
            <v>0</v>
          </cell>
          <cell r="AM204">
            <v>44864.55</v>
          </cell>
          <cell r="AN204">
            <v>534595.02999999991</v>
          </cell>
          <cell r="AO204">
            <v>1380.84</v>
          </cell>
          <cell r="AP204">
            <v>68083.89</v>
          </cell>
          <cell r="AQ204">
            <v>0</v>
          </cell>
          <cell r="AR204">
            <v>34401.35</v>
          </cell>
          <cell r="AS204">
            <v>4011.66</v>
          </cell>
          <cell r="AT204">
            <v>19506.400000000001</v>
          </cell>
          <cell r="AU204">
            <v>0</v>
          </cell>
          <cell r="AV204">
            <v>0</v>
          </cell>
          <cell r="AW204">
            <v>0</v>
          </cell>
          <cell r="AX204">
            <v>12806.48</v>
          </cell>
          <cell r="AY204">
            <v>0</v>
          </cell>
          <cell r="AZ204">
            <v>0</v>
          </cell>
          <cell r="BA204">
            <v>0</v>
          </cell>
          <cell r="BB204">
            <v>103348.41</v>
          </cell>
          <cell r="BC204">
            <v>6200740.8199999984</v>
          </cell>
          <cell r="BD204">
            <v>1348153.39</v>
          </cell>
          <cell r="BE204">
            <v>2157449.65</v>
          </cell>
          <cell r="BF204">
            <v>44932387.980000004</v>
          </cell>
        </row>
        <row r="205">
          <cell r="F205" t="str">
            <v>27904</v>
          </cell>
          <cell r="G205">
            <v>1939032.7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690479.74</v>
          </cell>
          <cell r="Q205">
            <v>0</v>
          </cell>
          <cell r="R205">
            <v>66740.959999999992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134872.83000000002</v>
          </cell>
          <cell r="AC205">
            <v>15045.99</v>
          </cell>
          <cell r="AD205">
            <v>0</v>
          </cell>
          <cell r="AE205">
            <v>0</v>
          </cell>
          <cell r="AF205">
            <v>158805.46999999997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10229.579999999998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5849.49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91765.14</v>
          </cell>
          <cell r="BC205">
            <v>1100939.97</v>
          </cell>
          <cell r="BD205">
            <v>216224.67</v>
          </cell>
          <cell r="BE205">
            <v>494115.68</v>
          </cell>
          <cell r="BF205">
            <v>4924102.2200000007</v>
          </cell>
        </row>
        <row r="206">
          <cell r="F206" t="str">
            <v>27905</v>
          </cell>
          <cell r="G206">
            <v>1437943.4000000001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209078.84999999998</v>
          </cell>
          <cell r="Q206">
            <v>0</v>
          </cell>
          <cell r="R206">
            <v>25897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53927</v>
          </cell>
          <cell r="AC206">
            <v>0</v>
          </cell>
          <cell r="AD206">
            <v>0</v>
          </cell>
          <cell r="AE206">
            <v>0</v>
          </cell>
          <cell r="AF206">
            <v>62289.05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14874.66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3557.12</v>
          </cell>
          <cell r="AU206">
            <v>0</v>
          </cell>
          <cell r="AV206">
            <v>0</v>
          </cell>
          <cell r="AW206">
            <v>0</v>
          </cell>
          <cell r="AX206">
            <v>132735.66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1092340.4300000002</v>
          </cell>
          <cell r="BD206">
            <v>59176.56</v>
          </cell>
          <cell r="BE206">
            <v>81795.149999999994</v>
          </cell>
          <cell r="BF206">
            <v>3173614.88</v>
          </cell>
        </row>
        <row r="207">
          <cell r="F207" t="str">
            <v>27909</v>
          </cell>
          <cell r="G207">
            <v>771580.96000000008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805633.12</v>
          </cell>
          <cell r="Q207">
            <v>0</v>
          </cell>
          <cell r="R207">
            <v>27405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58800</v>
          </cell>
          <cell r="AC207">
            <v>16747</v>
          </cell>
          <cell r="AD207">
            <v>0</v>
          </cell>
          <cell r="AE207">
            <v>0</v>
          </cell>
          <cell r="AF207">
            <v>70761.2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8845.2000000000007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8845.2000000000007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763585.69999999984</v>
          </cell>
          <cell r="BD207">
            <v>150785.54999999999</v>
          </cell>
          <cell r="BE207">
            <v>119863.87</v>
          </cell>
          <cell r="BF207">
            <v>2802852.8</v>
          </cell>
        </row>
        <row r="208">
          <cell r="F208" t="str">
            <v>28010</v>
          </cell>
          <cell r="G208">
            <v>167231.53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2854.01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795.61</v>
          </cell>
          <cell r="AU208">
            <v>0</v>
          </cell>
          <cell r="AV208">
            <v>0</v>
          </cell>
          <cell r="AW208">
            <v>0</v>
          </cell>
          <cell r="AX208">
            <v>25503.34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102215.78000000001</v>
          </cell>
          <cell r="BD208">
            <v>0</v>
          </cell>
          <cell r="BE208">
            <v>0</v>
          </cell>
          <cell r="BF208">
            <v>298600.27</v>
          </cell>
        </row>
        <row r="209">
          <cell r="F209" t="str">
            <v>28137</v>
          </cell>
          <cell r="G209">
            <v>3675015.6099999994</v>
          </cell>
          <cell r="H209">
            <v>1929890.29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1076765.1700000002</v>
          </cell>
          <cell r="Q209">
            <v>20977.13</v>
          </cell>
          <cell r="R209">
            <v>103123.33</v>
          </cell>
          <cell r="S209">
            <v>0</v>
          </cell>
          <cell r="T209">
            <v>0</v>
          </cell>
          <cell r="U209">
            <v>0</v>
          </cell>
          <cell r="V209">
            <v>89411.03</v>
          </cell>
          <cell r="W209">
            <v>0</v>
          </cell>
          <cell r="X209">
            <v>4491.03</v>
          </cell>
          <cell r="Y209">
            <v>0</v>
          </cell>
          <cell r="Z209">
            <v>0</v>
          </cell>
          <cell r="AA209">
            <v>0</v>
          </cell>
          <cell r="AB209">
            <v>129083.06000000001</v>
          </cell>
          <cell r="AC209">
            <v>16835.46</v>
          </cell>
          <cell r="AD209">
            <v>0</v>
          </cell>
          <cell r="AE209">
            <v>0</v>
          </cell>
          <cell r="AF209">
            <v>102337.37999999998</v>
          </cell>
          <cell r="AG209">
            <v>0</v>
          </cell>
          <cell r="AH209">
            <v>0</v>
          </cell>
          <cell r="AI209">
            <v>10868.79</v>
          </cell>
          <cell r="AJ209">
            <v>0</v>
          </cell>
          <cell r="AK209">
            <v>0</v>
          </cell>
          <cell r="AL209">
            <v>0</v>
          </cell>
          <cell r="AM209">
            <v>3896.6600000000003</v>
          </cell>
          <cell r="AN209">
            <v>45277.049999999996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15140.319999999998</v>
          </cell>
          <cell r="AU209">
            <v>0</v>
          </cell>
          <cell r="AV209">
            <v>0</v>
          </cell>
          <cell r="AW209">
            <v>0</v>
          </cell>
          <cell r="AX209">
            <v>128307.78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1770631.85</v>
          </cell>
          <cell r="BD209">
            <v>272387.99</v>
          </cell>
          <cell r="BE209">
            <v>206716.43000000002</v>
          </cell>
          <cell r="BF209">
            <v>9601156.3599999994</v>
          </cell>
        </row>
        <row r="210">
          <cell r="F210" t="str">
            <v>28144</v>
          </cell>
          <cell r="G210">
            <v>2408243.3600000003</v>
          </cell>
          <cell r="H210">
            <v>116726.76999999999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341070.59</v>
          </cell>
          <cell r="Q210">
            <v>9592.57</v>
          </cell>
          <cell r="R210">
            <v>57042.429999999993</v>
          </cell>
          <cell r="S210">
            <v>0</v>
          </cell>
          <cell r="T210">
            <v>0</v>
          </cell>
          <cell r="U210">
            <v>0</v>
          </cell>
          <cell r="V210">
            <v>12102.14</v>
          </cell>
          <cell r="W210">
            <v>15897.37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92080.010000000009</v>
          </cell>
          <cell r="AC210">
            <v>20227.13</v>
          </cell>
          <cell r="AD210">
            <v>0</v>
          </cell>
          <cell r="AE210">
            <v>0</v>
          </cell>
          <cell r="AF210">
            <v>62129.52</v>
          </cell>
          <cell r="AG210">
            <v>0</v>
          </cell>
          <cell r="AH210">
            <v>0</v>
          </cell>
          <cell r="AI210">
            <v>12987.27</v>
          </cell>
          <cell r="AJ210">
            <v>0</v>
          </cell>
          <cell r="AK210">
            <v>0</v>
          </cell>
          <cell r="AL210">
            <v>0</v>
          </cell>
          <cell r="AM210">
            <v>104.22999999999999</v>
          </cell>
          <cell r="AN210">
            <v>25674.440000000002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3502.67</v>
          </cell>
          <cell r="AU210">
            <v>0</v>
          </cell>
          <cell r="AV210">
            <v>0</v>
          </cell>
          <cell r="AW210">
            <v>0</v>
          </cell>
          <cell r="AX210">
            <v>60538.46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1014486.17</v>
          </cell>
          <cell r="BD210">
            <v>159799.70000000004</v>
          </cell>
          <cell r="BE210">
            <v>134147.70000000001</v>
          </cell>
          <cell r="BF210">
            <v>4546352.53</v>
          </cell>
        </row>
        <row r="211">
          <cell r="F211" t="str">
            <v>28149</v>
          </cell>
          <cell r="G211">
            <v>6131673.0800000001</v>
          </cell>
          <cell r="H211">
            <v>117969.28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1246686.8799999999</v>
          </cell>
          <cell r="Q211">
            <v>37384.85</v>
          </cell>
          <cell r="R211">
            <v>164455.54</v>
          </cell>
          <cell r="S211">
            <v>0</v>
          </cell>
          <cell r="T211">
            <v>0</v>
          </cell>
          <cell r="U211">
            <v>0</v>
          </cell>
          <cell r="V211">
            <v>250510.64</v>
          </cell>
          <cell r="W211">
            <v>0</v>
          </cell>
          <cell r="X211">
            <v>4349.5200000000004</v>
          </cell>
          <cell r="Y211">
            <v>0</v>
          </cell>
          <cell r="Z211">
            <v>0</v>
          </cell>
          <cell r="AA211">
            <v>0</v>
          </cell>
          <cell r="AB211">
            <v>85164.28</v>
          </cell>
          <cell r="AC211">
            <v>17643.310000000001</v>
          </cell>
          <cell r="AD211">
            <v>0</v>
          </cell>
          <cell r="AE211">
            <v>0</v>
          </cell>
          <cell r="AF211">
            <v>201322.12</v>
          </cell>
          <cell r="AG211">
            <v>0</v>
          </cell>
          <cell r="AH211">
            <v>0</v>
          </cell>
          <cell r="AI211">
            <v>32175.61</v>
          </cell>
          <cell r="AJ211">
            <v>0</v>
          </cell>
          <cell r="AK211">
            <v>0</v>
          </cell>
          <cell r="AL211">
            <v>0</v>
          </cell>
          <cell r="AM211">
            <v>304.60000000000002</v>
          </cell>
          <cell r="AN211">
            <v>43022.01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23842.469999999998</v>
          </cell>
          <cell r="AU211">
            <v>0</v>
          </cell>
          <cell r="AV211">
            <v>0</v>
          </cell>
          <cell r="AW211">
            <v>0</v>
          </cell>
          <cell r="AX211">
            <v>14500</v>
          </cell>
          <cell r="AY211">
            <v>0</v>
          </cell>
          <cell r="AZ211">
            <v>0</v>
          </cell>
          <cell r="BA211">
            <v>0</v>
          </cell>
          <cell r="BB211">
            <v>10949.44</v>
          </cell>
          <cell r="BC211">
            <v>2062398.0899999999</v>
          </cell>
          <cell r="BD211">
            <v>417556.56</v>
          </cell>
          <cell r="BE211">
            <v>317512.21999999997</v>
          </cell>
          <cell r="BF211">
            <v>11179420.5</v>
          </cell>
        </row>
        <row r="212">
          <cell r="F212" t="str">
            <v>29011</v>
          </cell>
          <cell r="G212">
            <v>4071880.4800000004</v>
          </cell>
          <cell r="H212">
            <v>30719.770000000004</v>
          </cell>
          <cell r="I212">
            <v>7332.6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787198.94999999984</v>
          </cell>
          <cell r="Q212">
            <v>30523.71</v>
          </cell>
          <cell r="R212">
            <v>148193.33000000002</v>
          </cell>
          <cell r="S212">
            <v>0</v>
          </cell>
          <cell r="T212">
            <v>0</v>
          </cell>
          <cell r="U212">
            <v>0</v>
          </cell>
          <cell r="V212">
            <v>197786.62000000002</v>
          </cell>
          <cell r="W212">
            <v>16382.669999999998</v>
          </cell>
          <cell r="X212">
            <v>4966.71</v>
          </cell>
          <cell r="Y212">
            <v>0</v>
          </cell>
          <cell r="Z212">
            <v>0</v>
          </cell>
          <cell r="AA212">
            <v>0</v>
          </cell>
          <cell r="AB212">
            <v>178378.02</v>
          </cell>
          <cell r="AC212">
            <v>40958.019999999997</v>
          </cell>
          <cell r="AD212">
            <v>0</v>
          </cell>
          <cell r="AE212">
            <v>0</v>
          </cell>
          <cell r="AF212">
            <v>308796.93</v>
          </cell>
          <cell r="AG212">
            <v>4291.18</v>
          </cell>
          <cell r="AH212">
            <v>0</v>
          </cell>
          <cell r="AI212">
            <v>68005.490000000005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36776.299999999996</v>
          </cell>
          <cell r="AU212">
            <v>0</v>
          </cell>
          <cell r="AV212">
            <v>0</v>
          </cell>
          <cell r="AW212">
            <v>0</v>
          </cell>
          <cell r="AX212">
            <v>16636.060000000001</v>
          </cell>
          <cell r="AY212">
            <v>0</v>
          </cell>
          <cell r="AZ212">
            <v>8032.33</v>
          </cell>
          <cell r="BA212">
            <v>0</v>
          </cell>
          <cell r="BB212">
            <v>12521.34</v>
          </cell>
          <cell r="BC212">
            <v>1607364.9799999993</v>
          </cell>
          <cell r="BD212">
            <v>327594.33</v>
          </cell>
          <cell r="BE212">
            <v>560996.38</v>
          </cell>
          <cell r="BF212">
            <v>8465336.1999999993</v>
          </cell>
        </row>
        <row r="213">
          <cell r="F213" t="str">
            <v>29100</v>
          </cell>
          <cell r="G213">
            <v>25721671.190000001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5968548.6800000006</v>
          </cell>
          <cell r="Q213">
            <v>80642.19</v>
          </cell>
          <cell r="R213">
            <v>776766.96000000008</v>
          </cell>
          <cell r="S213">
            <v>14050.65</v>
          </cell>
          <cell r="T213">
            <v>0</v>
          </cell>
          <cell r="U213">
            <v>0</v>
          </cell>
          <cell r="V213">
            <v>1853515.4000000001</v>
          </cell>
          <cell r="W213">
            <v>398884.20000000013</v>
          </cell>
          <cell r="X213">
            <v>32775.58</v>
          </cell>
          <cell r="Y213">
            <v>0</v>
          </cell>
          <cell r="Z213">
            <v>0</v>
          </cell>
          <cell r="AA213">
            <v>0</v>
          </cell>
          <cell r="AB213">
            <v>911115.24000000011</v>
          </cell>
          <cell r="AC213">
            <v>536402.83000000007</v>
          </cell>
          <cell r="AD213">
            <v>141876.29999999996</v>
          </cell>
          <cell r="AE213">
            <v>0</v>
          </cell>
          <cell r="AF213">
            <v>1294601.6899999997</v>
          </cell>
          <cell r="AG213">
            <v>8370.0400000000009</v>
          </cell>
          <cell r="AH213">
            <v>0</v>
          </cell>
          <cell r="AI213">
            <v>378523.29</v>
          </cell>
          <cell r="AJ213">
            <v>0</v>
          </cell>
          <cell r="AK213">
            <v>0</v>
          </cell>
          <cell r="AL213">
            <v>0</v>
          </cell>
          <cell r="AM213">
            <v>109936.06999999999</v>
          </cell>
          <cell r="AN213">
            <v>846901.79999999993</v>
          </cell>
          <cell r="AO213">
            <v>0</v>
          </cell>
          <cell r="AP213">
            <v>0</v>
          </cell>
          <cell r="AQ213">
            <v>0</v>
          </cell>
          <cell r="AR213">
            <v>4803.24</v>
          </cell>
          <cell r="AS213">
            <v>0</v>
          </cell>
          <cell r="AT213">
            <v>137195.14000000001</v>
          </cell>
          <cell r="AU213">
            <v>0</v>
          </cell>
          <cell r="AV213">
            <v>0</v>
          </cell>
          <cell r="AW213">
            <v>0</v>
          </cell>
          <cell r="AX213">
            <v>466291.85000000003</v>
          </cell>
          <cell r="AY213">
            <v>0</v>
          </cell>
          <cell r="AZ213">
            <v>0</v>
          </cell>
          <cell r="BA213">
            <v>0</v>
          </cell>
          <cell r="BB213">
            <v>29805.68</v>
          </cell>
          <cell r="BC213">
            <v>6967982.8800000008</v>
          </cell>
          <cell r="BD213">
            <v>1503186.24</v>
          </cell>
          <cell r="BE213">
            <v>2084952.96</v>
          </cell>
          <cell r="BF213">
            <v>50268800.100000001</v>
          </cell>
        </row>
        <row r="214">
          <cell r="F214" t="str">
            <v>29101</v>
          </cell>
          <cell r="G214">
            <v>31843702.199999999</v>
          </cell>
          <cell r="H214">
            <v>176925.48999999996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8608353.5099999979</v>
          </cell>
          <cell r="Q214">
            <v>289043.92999999993</v>
          </cell>
          <cell r="R214">
            <v>891448.35999999987</v>
          </cell>
          <cell r="S214">
            <v>0</v>
          </cell>
          <cell r="T214">
            <v>0</v>
          </cell>
          <cell r="U214">
            <v>0</v>
          </cell>
          <cell r="V214">
            <v>2282166.5</v>
          </cell>
          <cell r="W214">
            <v>133395.99999999997</v>
          </cell>
          <cell r="X214">
            <v>25996.3</v>
          </cell>
          <cell r="Y214">
            <v>0</v>
          </cell>
          <cell r="Z214">
            <v>0</v>
          </cell>
          <cell r="AA214">
            <v>0</v>
          </cell>
          <cell r="AB214">
            <v>764764.65</v>
          </cell>
          <cell r="AC214">
            <v>117441.07</v>
          </cell>
          <cell r="AD214">
            <v>62198.179999999993</v>
          </cell>
          <cell r="AE214">
            <v>0</v>
          </cell>
          <cell r="AF214">
            <v>1597429.6900000002</v>
          </cell>
          <cell r="AG214">
            <v>0</v>
          </cell>
          <cell r="AH214">
            <v>0</v>
          </cell>
          <cell r="AI214">
            <v>327101.57</v>
          </cell>
          <cell r="AJ214">
            <v>0</v>
          </cell>
          <cell r="AK214">
            <v>0</v>
          </cell>
          <cell r="AL214">
            <v>0</v>
          </cell>
          <cell r="AM214">
            <v>51114.65</v>
          </cell>
          <cell r="AN214">
            <v>608303.66</v>
          </cell>
          <cell r="AO214">
            <v>0</v>
          </cell>
          <cell r="AP214">
            <v>0</v>
          </cell>
          <cell r="AQ214">
            <v>0</v>
          </cell>
          <cell r="AR214">
            <v>105408.72000000002</v>
          </cell>
          <cell r="AS214">
            <v>0</v>
          </cell>
          <cell r="AT214">
            <v>88748.76</v>
          </cell>
          <cell r="AU214">
            <v>0</v>
          </cell>
          <cell r="AV214">
            <v>0</v>
          </cell>
          <cell r="AW214">
            <v>0</v>
          </cell>
          <cell r="AX214">
            <v>2209.0700000000002</v>
          </cell>
          <cell r="AY214">
            <v>0</v>
          </cell>
          <cell r="AZ214">
            <v>0</v>
          </cell>
          <cell r="BA214">
            <v>0</v>
          </cell>
          <cell r="BB214">
            <v>460525.16000000015</v>
          </cell>
          <cell r="BC214">
            <v>7911272.0200000005</v>
          </cell>
          <cell r="BD214">
            <v>1933666.45</v>
          </cell>
          <cell r="BE214">
            <v>2673180.8300000005</v>
          </cell>
          <cell r="BF214">
            <v>60954396.769999988</v>
          </cell>
        </row>
        <row r="215">
          <cell r="F215" t="str">
            <v>29103</v>
          </cell>
          <cell r="G215">
            <v>23307885.090000004</v>
          </cell>
          <cell r="H215">
            <v>240347.08</v>
          </cell>
          <cell r="I215">
            <v>16498.349999999999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3389749.6499999994</v>
          </cell>
          <cell r="Q215">
            <v>156786.35999999999</v>
          </cell>
          <cell r="R215">
            <v>509773.87</v>
          </cell>
          <cell r="S215">
            <v>0</v>
          </cell>
          <cell r="T215">
            <v>0</v>
          </cell>
          <cell r="U215">
            <v>0</v>
          </cell>
          <cell r="V215">
            <v>841370.44999999984</v>
          </cell>
          <cell r="W215">
            <v>34139.300000000003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272326.05</v>
          </cell>
          <cell r="AC215">
            <v>136101.12</v>
          </cell>
          <cell r="AD215">
            <v>0</v>
          </cell>
          <cell r="AE215">
            <v>0</v>
          </cell>
          <cell r="AF215">
            <v>472070.72000000009</v>
          </cell>
          <cell r="AG215">
            <v>6962.71</v>
          </cell>
          <cell r="AH215">
            <v>0</v>
          </cell>
          <cell r="AI215">
            <v>139636.32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84865.87999999999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56975.409999999996</v>
          </cell>
          <cell r="AU215">
            <v>0</v>
          </cell>
          <cell r="AV215">
            <v>0</v>
          </cell>
          <cell r="AW215">
            <v>0</v>
          </cell>
          <cell r="AX215">
            <v>77685.56</v>
          </cell>
          <cell r="AY215">
            <v>0</v>
          </cell>
          <cell r="AZ215">
            <v>0</v>
          </cell>
          <cell r="BA215">
            <v>0</v>
          </cell>
          <cell r="BB215">
            <v>79752.369999999981</v>
          </cell>
          <cell r="BC215">
            <v>5293059.28</v>
          </cell>
          <cell r="BD215">
            <v>866401.69000000006</v>
          </cell>
          <cell r="BE215">
            <v>1161617.3600000001</v>
          </cell>
          <cell r="BF215">
            <v>37144004.619999997</v>
          </cell>
        </row>
        <row r="216">
          <cell r="F216" t="str">
            <v>29311</v>
          </cell>
          <cell r="G216">
            <v>5649546.6000000034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1068654.6200000001</v>
          </cell>
          <cell r="Q216">
            <v>18057</v>
          </cell>
          <cell r="R216">
            <v>123530.49</v>
          </cell>
          <cell r="S216">
            <v>0</v>
          </cell>
          <cell r="T216">
            <v>0</v>
          </cell>
          <cell r="U216">
            <v>42201.020000000004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115956.24</v>
          </cell>
          <cell r="AA216">
            <v>0</v>
          </cell>
          <cell r="AB216">
            <v>164567.81</v>
          </cell>
          <cell r="AC216">
            <v>37709.569999999992</v>
          </cell>
          <cell r="AD216">
            <v>38852.929999999993</v>
          </cell>
          <cell r="AE216">
            <v>0</v>
          </cell>
          <cell r="AF216">
            <v>273641.06000000006</v>
          </cell>
          <cell r="AG216">
            <v>0</v>
          </cell>
          <cell r="AH216">
            <v>0</v>
          </cell>
          <cell r="AI216">
            <v>25321.510000000002</v>
          </cell>
          <cell r="AJ216">
            <v>0</v>
          </cell>
          <cell r="AK216">
            <v>0</v>
          </cell>
          <cell r="AL216">
            <v>0</v>
          </cell>
          <cell r="AM216">
            <v>12042.630000000001</v>
          </cell>
          <cell r="AN216">
            <v>24982.490000000005</v>
          </cell>
          <cell r="AO216">
            <v>0</v>
          </cell>
          <cell r="AP216">
            <v>54125.79</v>
          </cell>
          <cell r="AQ216">
            <v>0</v>
          </cell>
          <cell r="AR216">
            <v>26353.11</v>
          </cell>
          <cell r="AS216">
            <v>0</v>
          </cell>
          <cell r="AT216">
            <v>22074.11</v>
          </cell>
          <cell r="AU216">
            <v>0</v>
          </cell>
          <cell r="AV216">
            <v>0</v>
          </cell>
          <cell r="AW216">
            <v>0</v>
          </cell>
          <cell r="AX216">
            <v>556598.81000000006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2161023.87</v>
          </cell>
          <cell r="BD216">
            <v>376107.55</v>
          </cell>
          <cell r="BE216">
            <v>463567.6399999999</v>
          </cell>
          <cell r="BF216">
            <v>11254914.850000005</v>
          </cell>
        </row>
        <row r="217">
          <cell r="F217" t="str">
            <v>29317</v>
          </cell>
          <cell r="G217">
            <v>3475692.3500000006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651695.54999999993</v>
          </cell>
          <cell r="Q217">
            <v>9915.9800000000014</v>
          </cell>
          <cell r="R217">
            <v>64239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45970</v>
          </cell>
          <cell r="AC217">
            <v>20660</v>
          </cell>
          <cell r="AD217">
            <v>13440.01</v>
          </cell>
          <cell r="AE217">
            <v>0</v>
          </cell>
          <cell r="AF217">
            <v>52376.880000000005</v>
          </cell>
          <cell r="AG217">
            <v>2038.27</v>
          </cell>
          <cell r="AH217">
            <v>0</v>
          </cell>
          <cell r="AI217">
            <v>32902.89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30164.52</v>
          </cell>
          <cell r="AO217">
            <v>0</v>
          </cell>
          <cell r="AP217">
            <v>0</v>
          </cell>
          <cell r="AQ217">
            <v>37588</v>
          </cell>
          <cell r="AR217">
            <v>0</v>
          </cell>
          <cell r="AS217">
            <v>5406.2000000000007</v>
          </cell>
          <cell r="AT217">
            <v>8951.84</v>
          </cell>
          <cell r="AU217">
            <v>0</v>
          </cell>
          <cell r="AV217">
            <v>0</v>
          </cell>
          <cell r="AW217">
            <v>0</v>
          </cell>
          <cell r="AX217">
            <v>76913.51999999999</v>
          </cell>
          <cell r="AY217">
            <v>0</v>
          </cell>
          <cell r="AZ217">
            <v>0</v>
          </cell>
          <cell r="BA217">
            <v>0</v>
          </cell>
          <cell r="BB217">
            <v>10462.719999999998</v>
          </cell>
          <cell r="BC217">
            <v>970685.35000000009</v>
          </cell>
          <cell r="BD217">
            <v>143972.09</v>
          </cell>
          <cell r="BE217">
            <v>192243.16000000003</v>
          </cell>
          <cell r="BF217">
            <v>5845318.3299999982</v>
          </cell>
        </row>
        <row r="218">
          <cell r="F218" t="str">
            <v>29320</v>
          </cell>
          <cell r="G218">
            <v>46711826.370000005</v>
          </cell>
          <cell r="H218">
            <v>1416290.9199999997</v>
          </cell>
          <cell r="I218">
            <v>289483.17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12669271.6</v>
          </cell>
          <cell r="Q218">
            <v>239303.98</v>
          </cell>
          <cell r="R218">
            <v>1407839</v>
          </cell>
          <cell r="S218">
            <v>0</v>
          </cell>
          <cell r="T218">
            <v>0</v>
          </cell>
          <cell r="U218">
            <v>0</v>
          </cell>
          <cell r="V218">
            <v>2568204.7199999997</v>
          </cell>
          <cell r="W218">
            <v>0</v>
          </cell>
          <cell r="X218">
            <v>49392.000000000007</v>
          </cell>
          <cell r="Y218">
            <v>0</v>
          </cell>
          <cell r="Z218">
            <v>1800227.44</v>
          </cell>
          <cell r="AA218">
            <v>27149.309999999998</v>
          </cell>
          <cell r="AB218">
            <v>1685028.1099999999</v>
          </cell>
          <cell r="AC218">
            <v>264508.76</v>
          </cell>
          <cell r="AD218">
            <v>586497.52</v>
          </cell>
          <cell r="AE218">
            <v>0</v>
          </cell>
          <cell r="AF218">
            <v>3481366.62</v>
          </cell>
          <cell r="AG218">
            <v>4588.5</v>
          </cell>
          <cell r="AH218">
            <v>0</v>
          </cell>
          <cell r="AI218">
            <v>1015502.27</v>
          </cell>
          <cell r="AJ218">
            <v>0</v>
          </cell>
          <cell r="AK218">
            <v>0</v>
          </cell>
          <cell r="AL218">
            <v>0</v>
          </cell>
          <cell r="AM218">
            <v>215731.56</v>
          </cell>
          <cell r="AN218">
            <v>1786754.1800000002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408950.38</v>
          </cell>
          <cell r="AU218">
            <v>0</v>
          </cell>
          <cell r="AV218">
            <v>0</v>
          </cell>
          <cell r="AW218">
            <v>0</v>
          </cell>
          <cell r="AX218">
            <v>911411.84</v>
          </cell>
          <cell r="AY218">
            <v>0</v>
          </cell>
          <cell r="AZ218">
            <v>0</v>
          </cell>
          <cell r="BA218">
            <v>39435.96</v>
          </cell>
          <cell r="BB218">
            <v>96709.670000000013</v>
          </cell>
          <cell r="BC218">
            <v>10253802.810000001</v>
          </cell>
          <cell r="BD218">
            <v>2907123.64</v>
          </cell>
          <cell r="BE218">
            <v>2838127.600000001</v>
          </cell>
          <cell r="BF218">
            <v>93674527.930000007</v>
          </cell>
        </row>
        <row r="219">
          <cell r="F219" t="str">
            <v>30002</v>
          </cell>
          <cell r="G219">
            <v>630482.28000000014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100021.02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22763.200000000001</v>
          </cell>
          <cell r="AC219">
            <v>29590.240000000002</v>
          </cell>
          <cell r="AD219">
            <v>0</v>
          </cell>
          <cell r="AE219">
            <v>0</v>
          </cell>
          <cell r="AF219">
            <v>21722.11</v>
          </cell>
          <cell r="AG219">
            <v>0</v>
          </cell>
          <cell r="AH219">
            <v>0</v>
          </cell>
          <cell r="AI219">
            <v>2964.02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1668.14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266271.25999999995</v>
          </cell>
          <cell r="BD219">
            <v>122894.18</v>
          </cell>
          <cell r="BE219">
            <v>59916.82</v>
          </cell>
          <cell r="BF219">
            <v>1258293.27</v>
          </cell>
        </row>
        <row r="220">
          <cell r="F220" t="str">
            <v>30029</v>
          </cell>
          <cell r="G220">
            <v>441916.7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51706.36</v>
          </cell>
          <cell r="Q220">
            <v>6274.01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20258.989999999998</v>
          </cell>
          <cell r="AD220">
            <v>0</v>
          </cell>
          <cell r="AE220">
            <v>0</v>
          </cell>
          <cell r="AF220">
            <v>7951.1600000000008</v>
          </cell>
          <cell r="AG220">
            <v>0</v>
          </cell>
          <cell r="AH220">
            <v>0</v>
          </cell>
          <cell r="AI220">
            <v>7395.7000000000007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4459.75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236562.40000000002</v>
          </cell>
          <cell r="BD220">
            <v>1251.3499999999999</v>
          </cell>
          <cell r="BE220">
            <v>65430.259999999995</v>
          </cell>
          <cell r="BF220">
            <v>843206.67999999993</v>
          </cell>
        </row>
        <row r="221">
          <cell r="F221" t="str">
            <v>30031</v>
          </cell>
          <cell r="G221">
            <v>1012428.7099999998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48940.42</v>
          </cell>
          <cell r="Q221">
            <v>8046.88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14880.66</v>
          </cell>
          <cell r="AC221">
            <v>5510.32</v>
          </cell>
          <cell r="AD221">
            <v>0</v>
          </cell>
          <cell r="AE221">
            <v>0</v>
          </cell>
          <cell r="AF221">
            <v>1962.67</v>
          </cell>
          <cell r="AG221">
            <v>0</v>
          </cell>
          <cell r="AH221">
            <v>0</v>
          </cell>
          <cell r="AI221">
            <v>16182.43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25236.04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248049.68000000002</v>
          </cell>
          <cell r="BD221">
            <v>41725.379999999997</v>
          </cell>
          <cell r="BE221">
            <v>70796.73</v>
          </cell>
          <cell r="BF221">
            <v>1493759.9199999995</v>
          </cell>
        </row>
        <row r="222">
          <cell r="F222" t="str">
            <v>30303</v>
          </cell>
          <cell r="G222">
            <v>6392180.5599999987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1178357.67</v>
          </cell>
          <cell r="Q222">
            <v>64348.85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317923.90000000002</v>
          </cell>
          <cell r="W222">
            <v>47632.150000000009</v>
          </cell>
          <cell r="X222">
            <v>7242.77</v>
          </cell>
          <cell r="Y222">
            <v>0</v>
          </cell>
          <cell r="Z222">
            <v>0</v>
          </cell>
          <cell r="AA222">
            <v>0</v>
          </cell>
          <cell r="AB222">
            <v>307651.71999999986</v>
          </cell>
          <cell r="AC222">
            <v>41163.719999999994</v>
          </cell>
          <cell r="AD222">
            <v>0</v>
          </cell>
          <cell r="AE222">
            <v>0</v>
          </cell>
          <cell r="AF222">
            <v>231440.91999999998</v>
          </cell>
          <cell r="AG222">
            <v>0</v>
          </cell>
          <cell r="AH222">
            <v>0</v>
          </cell>
          <cell r="AI222">
            <v>41787.379999999997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25330.05</v>
          </cell>
          <cell r="AO222">
            <v>0</v>
          </cell>
          <cell r="AP222">
            <v>0</v>
          </cell>
          <cell r="AQ222">
            <v>113087.35000000002</v>
          </cell>
          <cell r="AR222">
            <v>0</v>
          </cell>
          <cell r="AS222">
            <v>0</v>
          </cell>
          <cell r="AT222">
            <v>16567.850000000002</v>
          </cell>
          <cell r="AU222">
            <v>0</v>
          </cell>
          <cell r="AV222">
            <v>0</v>
          </cell>
          <cell r="AW222">
            <v>0</v>
          </cell>
          <cell r="AX222">
            <v>12364.08</v>
          </cell>
          <cell r="AY222">
            <v>0</v>
          </cell>
          <cell r="AZ222">
            <v>0</v>
          </cell>
          <cell r="BA222">
            <v>0</v>
          </cell>
          <cell r="BB222">
            <v>148760.04999999999</v>
          </cell>
          <cell r="BC222">
            <v>2105454.5399999996</v>
          </cell>
          <cell r="BD222">
            <v>475689.9</v>
          </cell>
          <cell r="BE222">
            <v>569516.49</v>
          </cell>
          <cell r="BF222">
            <v>12096499.949999999</v>
          </cell>
        </row>
        <row r="223">
          <cell r="F223" t="str">
            <v>31002</v>
          </cell>
          <cell r="G223">
            <v>149241031.61000004</v>
          </cell>
          <cell r="H223">
            <v>3642077.19</v>
          </cell>
          <cell r="I223">
            <v>427247.84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31836254.500000007</v>
          </cell>
          <cell r="Q223">
            <v>1609880.9899999998</v>
          </cell>
          <cell r="R223">
            <v>4336524.32</v>
          </cell>
          <cell r="S223">
            <v>0</v>
          </cell>
          <cell r="T223">
            <v>0</v>
          </cell>
          <cell r="U223">
            <v>0</v>
          </cell>
          <cell r="V223">
            <v>7570703.5700000012</v>
          </cell>
          <cell r="W223">
            <v>2636996.34</v>
          </cell>
          <cell r="X223">
            <v>111231</v>
          </cell>
          <cell r="Y223">
            <v>0</v>
          </cell>
          <cell r="Z223">
            <v>0</v>
          </cell>
          <cell r="AA223">
            <v>0</v>
          </cell>
          <cell r="AB223">
            <v>3781614.49</v>
          </cell>
          <cell r="AC223">
            <v>581998.22</v>
          </cell>
          <cell r="AD223">
            <v>0</v>
          </cell>
          <cell r="AE223">
            <v>0</v>
          </cell>
          <cell r="AF223">
            <v>5036171.9099999992</v>
          </cell>
          <cell r="AG223">
            <v>29723.3</v>
          </cell>
          <cell r="AH223">
            <v>0</v>
          </cell>
          <cell r="AI223">
            <v>1784783.8199999998</v>
          </cell>
          <cell r="AJ223">
            <v>0</v>
          </cell>
          <cell r="AK223">
            <v>0</v>
          </cell>
          <cell r="AL223">
            <v>0</v>
          </cell>
          <cell r="AM223">
            <v>251816.71</v>
          </cell>
          <cell r="AN223">
            <v>3404510.07</v>
          </cell>
          <cell r="AO223">
            <v>0</v>
          </cell>
          <cell r="AP223">
            <v>0</v>
          </cell>
          <cell r="AQ223">
            <v>112615.56000000001</v>
          </cell>
          <cell r="AR223">
            <v>0</v>
          </cell>
          <cell r="AS223">
            <v>315517.28000000009</v>
          </cell>
          <cell r="AT223">
            <v>433472.35999999987</v>
          </cell>
          <cell r="AU223">
            <v>0</v>
          </cell>
          <cell r="AV223">
            <v>0</v>
          </cell>
          <cell r="AW223">
            <v>0</v>
          </cell>
          <cell r="AX223">
            <v>2929702.3299999991</v>
          </cell>
          <cell r="AY223">
            <v>0</v>
          </cell>
          <cell r="AZ223">
            <v>0</v>
          </cell>
          <cell r="BA223">
            <v>87534.36</v>
          </cell>
          <cell r="BB223">
            <v>785861.80999999994</v>
          </cell>
          <cell r="BC223">
            <v>33372848.649999999</v>
          </cell>
          <cell r="BD223">
            <v>7273972.0999999996</v>
          </cell>
          <cell r="BE223">
            <v>11180505.080000002</v>
          </cell>
          <cell r="BF223">
            <v>272774595.41000009</v>
          </cell>
        </row>
        <row r="224">
          <cell r="F224" t="str">
            <v>31004</v>
          </cell>
          <cell r="G224">
            <v>59168809.230000004</v>
          </cell>
          <cell r="H224">
            <v>578749.32999999996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13468329</v>
          </cell>
          <cell r="Q224">
            <v>722036.41</v>
          </cell>
          <cell r="R224">
            <v>1435012.64</v>
          </cell>
          <cell r="S224">
            <v>0</v>
          </cell>
          <cell r="T224">
            <v>0</v>
          </cell>
          <cell r="U224">
            <v>0</v>
          </cell>
          <cell r="V224">
            <v>3103031.0400000005</v>
          </cell>
          <cell r="W224">
            <v>768117.14999999991</v>
          </cell>
          <cell r="X224">
            <v>32310</v>
          </cell>
          <cell r="Y224">
            <v>0</v>
          </cell>
          <cell r="Z224">
            <v>0</v>
          </cell>
          <cell r="AA224">
            <v>0</v>
          </cell>
          <cell r="AB224">
            <v>676224.47</v>
          </cell>
          <cell r="AC224">
            <v>169853.16999999998</v>
          </cell>
          <cell r="AD224">
            <v>0</v>
          </cell>
          <cell r="AE224">
            <v>0</v>
          </cell>
          <cell r="AF224">
            <v>1263658.53</v>
          </cell>
          <cell r="AG224">
            <v>4792.03</v>
          </cell>
          <cell r="AH224">
            <v>0</v>
          </cell>
          <cell r="AI224">
            <v>337600.51</v>
          </cell>
          <cell r="AJ224">
            <v>0</v>
          </cell>
          <cell r="AK224">
            <v>0</v>
          </cell>
          <cell r="AL224">
            <v>0</v>
          </cell>
          <cell r="AM224">
            <v>60121.4</v>
          </cell>
          <cell r="AN224">
            <v>459525.78999999992</v>
          </cell>
          <cell r="AO224">
            <v>0</v>
          </cell>
          <cell r="AP224">
            <v>0</v>
          </cell>
          <cell r="AQ224">
            <v>0</v>
          </cell>
          <cell r="AR224">
            <v>132727.12</v>
          </cell>
          <cell r="AS224">
            <v>18236.099999999999</v>
          </cell>
          <cell r="AT224">
            <v>211735.17</v>
          </cell>
          <cell r="AU224">
            <v>0</v>
          </cell>
          <cell r="AV224">
            <v>0</v>
          </cell>
          <cell r="AW224">
            <v>0</v>
          </cell>
          <cell r="AX224">
            <v>1221473.4500000002</v>
          </cell>
          <cell r="AY224">
            <v>0</v>
          </cell>
          <cell r="AZ224">
            <v>341589.61</v>
          </cell>
          <cell r="BA224">
            <v>0</v>
          </cell>
          <cell r="BB224">
            <v>280682.5</v>
          </cell>
          <cell r="BC224">
            <v>13171461.839999996</v>
          </cell>
          <cell r="BD224">
            <v>2771167.8800000008</v>
          </cell>
          <cell r="BE224">
            <v>5569542.04</v>
          </cell>
          <cell r="BF224">
            <v>105966786.41000004</v>
          </cell>
        </row>
        <row r="225">
          <cell r="F225" t="str">
            <v>31006</v>
          </cell>
          <cell r="G225">
            <v>114200365.09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24930823.899999999</v>
          </cell>
          <cell r="Q225">
            <v>1002505.52</v>
          </cell>
          <cell r="R225">
            <v>2976708.9800000004</v>
          </cell>
          <cell r="S225">
            <v>0</v>
          </cell>
          <cell r="T225">
            <v>0</v>
          </cell>
          <cell r="U225">
            <v>0</v>
          </cell>
          <cell r="V225">
            <v>3401535.49</v>
          </cell>
          <cell r="W225">
            <v>1278102.8</v>
          </cell>
          <cell r="X225">
            <v>85353</v>
          </cell>
          <cell r="Y225">
            <v>0</v>
          </cell>
          <cell r="Z225">
            <v>4058212.47</v>
          </cell>
          <cell r="AA225">
            <v>55482.06</v>
          </cell>
          <cell r="AB225">
            <v>2987080.3700000006</v>
          </cell>
          <cell r="AC225">
            <v>323926.91000000003</v>
          </cell>
          <cell r="AD225">
            <v>0</v>
          </cell>
          <cell r="AE225">
            <v>0</v>
          </cell>
          <cell r="AF225">
            <v>5786280.6399999997</v>
          </cell>
          <cell r="AG225">
            <v>29276.81</v>
          </cell>
          <cell r="AH225">
            <v>0</v>
          </cell>
          <cell r="AI225">
            <v>1226375.7599999998</v>
          </cell>
          <cell r="AJ225">
            <v>0</v>
          </cell>
          <cell r="AK225">
            <v>0</v>
          </cell>
          <cell r="AL225">
            <v>0</v>
          </cell>
          <cell r="AM225">
            <v>433017.5</v>
          </cell>
          <cell r="AN225">
            <v>3583984.5400000005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312016.36999999994</v>
          </cell>
          <cell r="AT225">
            <v>319300.62</v>
          </cell>
          <cell r="AU225">
            <v>0</v>
          </cell>
          <cell r="AV225">
            <v>0</v>
          </cell>
          <cell r="AW225">
            <v>0</v>
          </cell>
          <cell r="AX225">
            <v>1305418.3899999999</v>
          </cell>
          <cell r="AY225">
            <v>0</v>
          </cell>
          <cell r="AZ225">
            <v>0</v>
          </cell>
          <cell r="BA225">
            <v>0</v>
          </cell>
          <cell r="BB225">
            <v>29075.86</v>
          </cell>
          <cell r="BC225">
            <v>25455781.310000002</v>
          </cell>
          <cell r="BD225">
            <v>6152244.6200000001</v>
          </cell>
          <cell r="BE225">
            <v>7434503.3100000015</v>
          </cell>
          <cell r="BF225">
            <v>207367372.32000002</v>
          </cell>
        </row>
        <row r="226">
          <cell r="F226" t="str">
            <v>31015</v>
          </cell>
          <cell r="G226">
            <v>154717389.73999986</v>
          </cell>
          <cell r="H226">
            <v>4230777.28</v>
          </cell>
          <cell r="I226">
            <v>1196952.23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38420769.029999994</v>
          </cell>
          <cell r="Q226">
            <v>1553506.7399999998</v>
          </cell>
          <cell r="R226">
            <v>4153648</v>
          </cell>
          <cell r="S226">
            <v>0</v>
          </cell>
          <cell r="T226">
            <v>0</v>
          </cell>
          <cell r="U226">
            <v>0</v>
          </cell>
          <cell r="V226">
            <v>7709192.4500000011</v>
          </cell>
          <cell r="W226">
            <v>815428.29999999993</v>
          </cell>
          <cell r="X226">
            <v>109950</v>
          </cell>
          <cell r="Y226">
            <v>0</v>
          </cell>
          <cell r="Z226">
            <v>0</v>
          </cell>
          <cell r="AA226">
            <v>0</v>
          </cell>
          <cell r="AB226">
            <v>3239179.8600000003</v>
          </cell>
          <cell r="AC226">
            <v>452881.56</v>
          </cell>
          <cell r="AD226">
            <v>0</v>
          </cell>
          <cell r="AE226">
            <v>0</v>
          </cell>
          <cell r="AF226">
            <v>4520284.0600000005</v>
          </cell>
          <cell r="AG226">
            <v>29387.439999999999</v>
          </cell>
          <cell r="AH226">
            <v>0</v>
          </cell>
          <cell r="AI226">
            <v>1253742.1499999997</v>
          </cell>
          <cell r="AJ226">
            <v>0</v>
          </cell>
          <cell r="AK226">
            <v>0</v>
          </cell>
          <cell r="AL226">
            <v>0</v>
          </cell>
          <cell r="AM226">
            <v>194031.72999999998</v>
          </cell>
          <cell r="AN226">
            <v>3626319</v>
          </cell>
          <cell r="AO226">
            <v>0</v>
          </cell>
          <cell r="AP226">
            <v>43653.999999999993</v>
          </cell>
          <cell r="AQ226">
            <v>0</v>
          </cell>
          <cell r="AR226">
            <v>0</v>
          </cell>
          <cell r="AS226">
            <v>110259.85</v>
          </cell>
          <cell r="AT226">
            <v>496089.23000000004</v>
          </cell>
          <cell r="AU226">
            <v>0</v>
          </cell>
          <cell r="AV226">
            <v>0</v>
          </cell>
          <cell r="AW226">
            <v>0</v>
          </cell>
          <cell r="AX226">
            <v>2405126.94</v>
          </cell>
          <cell r="AY226">
            <v>0</v>
          </cell>
          <cell r="AZ226">
            <v>0</v>
          </cell>
          <cell r="BA226">
            <v>197229.13</v>
          </cell>
          <cell r="BB226">
            <v>405744.81</v>
          </cell>
          <cell r="BC226">
            <v>31435253.690000005</v>
          </cell>
          <cell r="BD226">
            <v>5606528.1200000001</v>
          </cell>
          <cell r="BE226">
            <v>13031959.27</v>
          </cell>
          <cell r="BF226">
            <v>279955284.60999984</v>
          </cell>
        </row>
        <row r="227">
          <cell r="F227" t="str">
            <v>31016</v>
          </cell>
          <cell r="G227">
            <v>39666429.420000024</v>
          </cell>
          <cell r="H227">
            <v>655316.98999999987</v>
          </cell>
          <cell r="I227">
            <v>13227.2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8322836.4799999995</v>
          </cell>
          <cell r="Q227">
            <v>225102.42</v>
          </cell>
          <cell r="R227">
            <v>1106575.49</v>
          </cell>
          <cell r="S227">
            <v>0</v>
          </cell>
          <cell r="T227">
            <v>0</v>
          </cell>
          <cell r="U227">
            <v>0</v>
          </cell>
          <cell r="V227">
            <v>2059737.7400000002</v>
          </cell>
          <cell r="W227">
            <v>415443.86999999994</v>
          </cell>
          <cell r="X227">
            <v>22444</v>
          </cell>
          <cell r="Y227">
            <v>0</v>
          </cell>
          <cell r="Z227">
            <v>0</v>
          </cell>
          <cell r="AA227">
            <v>0</v>
          </cell>
          <cell r="AB227">
            <v>602811.35999999987</v>
          </cell>
          <cell r="AC227">
            <v>96737.359999999986</v>
          </cell>
          <cell r="AD227">
            <v>0</v>
          </cell>
          <cell r="AE227">
            <v>0</v>
          </cell>
          <cell r="AF227">
            <v>925777.79999999993</v>
          </cell>
          <cell r="AG227">
            <v>3122.52</v>
          </cell>
          <cell r="AH227">
            <v>0</v>
          </cell>
          <cell r="AI227">
            <v>592656.20000000007</v>
          </cell>
          <cell r="AJ227">
            <v>0</v>
          </cell>
          <cell r="AK227">
            <v>0</v>
          </cell>
          <cell r="AL227">
            <v>0</v>
          </cell>
          <cell r="AM227">
            <v>22717.089999999997</v>
          </cell>
          <cell r="AN227">
            <v>285468.32999999996</v>
          </cell>
          <cell r="AO227">
            <v>0</v>
          </cell>
          <cell r="AP227">
            <v>0</v>
          </cell>
          <cell r="AQ227">
            <v>0</v>
          </cell>
          <cell r="AR227">
            <v>107596.8</v>
          </cell>
          <cell r="AS227">
            <v>0</v>
          </cell>
          <cell r="AT227">
            <v>117360.21</v>
          </cell>
          <cell r="AU227">
            <v>0</v>
          </cell>
          <cell r="AV227">
            <v>0</v>
          </cell>
          <cell r="AW227">
            <v>42911.829999999994</v>
          </cell>
          <cell r="AX227">
            <v>194186.64</v>
          </cell>
          <cell r="AY227">
            <v>0</v>
          </cell>
          <cell r="AZ227">
            <v>0</v>
          </cell>
          <cell r="BA227">
            <v>0</v>
          </cell>
          <cell r="BB227">
            <v>218868.45</v>
          </cell>
          <cell r="BC227">
            <v>7314266.4000000013</v>
          </cell>
          <cell r="BD227">
            <v>1777430.63</v>
          </cell>
          <cell r="BE227">
            <v>3018132.6</v>
          </cell>
          <cell r="BF227">
            <v>67807157.830000028</v>
          </cell>
        </row>
        <row r="228">
          <cell r="F228" t="str">
            <v>31025</v>
          </cell>
          <cell r="G228">
            <v>76528992.659999967</v>
          </cell>
          <cell r="H228">
            <v>1326412.7799999998</v>
          </cell>
          <cell r="I228">
            <v>305082.44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17310065.629999999</v>
          </cell>
          <cell r="Q228">
            <v>847512.49</v>
          </cell>
          <cell r="R228">
            <v>2222375.27</v>
          </cell>
          <cell r="S228">
            <v>0</v>
          </cell>
          <cell r="T228">
            <v>0</v>
          </cell>
          <cell r="U228">
            <v>149951.32</v>
          </cell>
          <cell r="V228">
            <v>3212930.3900000006</v>
          </cell>
          <cell r="W228">
            <v>1205817.55</v>
          </cell>
          <cell r="X228">
            <v>71900.709999999992</v>
          </cell>
          <cell r="Y228">
            <v>0</v>
          </cell>
          <cell r="Z228">
            <v>0</v>
          </cell>
          <cell r="AA228">
            <v>0</v>
          </cell>
          <cell r="AB228">
            <v>1428285.66</v>
          </cell>
          <cell r="AC228">
            <v>318100.93</v>
          </cell>
          <cell r="AD228">
            <v>0</v>
          </cell>
          <cell r="AE228">
            <v>0</v>
          </cell>
          <cell r="AF228">
            <v>2864121.8800000004</v>
          </cell>
          <cell r="AG228">
            <v>17476.73</v>
          </cell>
          <cell r="AH228">
            <v>0</v>
          </cell>
          <cell r="AI228">
            <v>1119810.8400000001</v>
          </cell>
          <cell r="AJ228">
            <v>0</v>
          </cell>
          <cell r="AK228">
            <v>0</v>
          </cell>
          <cell r="AL228">
            <v>43344.65</v>
          </cell>
          <cell r="AM228">
            <v>215021.49</v>
          </cell>
          <cell r="AN228">
            <v>974445.82000000007</v>
          </cell>
          <cell r="AO228">
            <v>78423.709999999992</v>
          </cell>
          <cell r="AP228">
            <v>245256.74</v>
          </cell>
          <cell r="AQ228">
            <v>0</v>
          </cell>
          <cell r="AR228">
            <v>0</v>
          </cell>
          <cell r="AS228">
            <v>5662.83</v>
          </cell>
          <cell r="AT228">
            <v>212476.36</v>
          </cell>
          <cell r="AU228">
            <v>0</v>
          </cell>
          <cell r="AV228">
            <v>0</v>
          </cell>
          <cell r="AW228">
            <v>0</v>
          </cell>
          <cell r="AX228">
            <v>4634968.2499999981</v>
          </cell>
          <cell r="AY228">
            <v>0</v>
          </cell>
          <cell r="AZ228">
            <v>0</v>
          </cell>
          <cell r="BA228">
            <v>0</v>
          </cell>
          <cell r="BB228">
            <v>728694.34000000008</v>
          </cell>
          <cell r="BC228">
            <v>21738253.789999988</v>
          </cell>
          <cell r="BD228">
            <v>4443826.37</v>
          </cell>
          <cell r="BE228">
            <v>6849035.8299999991</v>
          </cell>
          <cell r="BF228">
            <v>149098247.45999992</v>
          </cell>
        </row>
        <row r="229">
          <cell r="F229" t="str">
            <v>31063</v>
          </cell>
          <cell r="G229">
            <v>409570.13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36314.15</v>
          </cell>
          <cell r="Q229">
            <v>0</v>
          </cell>
          <cell r="R229">
            <v>8135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1167</v>
          </cell>
          <cell r="AC229">
            <v>10699</v>
          </cell>
          <cell r="AD229">
            <v>0</v>
          </cell>
          <cell r="AE229">
            <v>0</v>
          </cell>
          <cell r="AF229">
            <v>5186.29</v>
          </cell>
          <cell r="AG229">
            <v>0</v>
          </cell>
          <cell r="AH229">
            <v>0</v>
          </cell>
          <cell r="AI229">
            <v>18894.949999999997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648.55999999999995</v>
          </cell>
          <cell r="AU229">
            <v>0</v>
          </cell>
          <cell r="AV229">
            <v>0</v>
          </cell>
          <cell r="AW229">
            <v>0</v>
          </cell>
          <cell r="AX229">
            <v>11239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252271.34000000005</v>
          </cell>
          <cell r="BD229">
            <v>18959.450000000004</v>
          </cell>
          <cell r="BE229">
            <v>79121.86</v>
          </cell>
          <cell r="BF229">
            <v>852206.73</v>
          </cell>
        </row>
        <row r="230">
          <cell r="F230" t="str">
            <v>31103</v>
          </cell>
          <cell r="G230">
            <v>41543546.519999996</v>
          </cell>
          <cell r="H230">
            <v>4817290.9800000004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7975926.3100000005</v>
          </cell>
          <cell r="Q230">
            <v>319628.09000000003</v>
          </cell>
          <cell r="R230">
            <v>1163384.55</v>
          </cell>
          <cell r="S230">
            <v>0</v>
          </cell>
          <cell r="T230">
            <v>0</v>
          </cell>
          <cell r="U230">
            <v>0</v>
          </cell>
          <cell r="V230">
            <v>2794195.9499999997</v>
          </cell>
          <cell r="W230">
            <v>419904.55000000005</v>
          </cell>
          <cell r="X230">
            <v>29298.039999999997</v>
          </cell>
          <cell r="Y230">
            <v>0</v>
          </cell>
          <cell r="Z230">
            <v>0</v>
          </cell>
          <cell r="AA230">
            <v>0</v>
          </cell>
          <cell r="AB230">
            <v>532089.85000000009</v>
          </cell>
          <cell r="AC230">
            <v>140177.49</v>
          </cell>
          <cell r="AD230">
            <v>0</v>
          </cell>
          <cell r="AE230">
            <v>0</v>
          </cell>
          <cell r="AF230">
            <v>1000429.74</v>
          </cell>
          <cell r="AG230">
            <v>3233.75</v>
          </cell>
          <cell r="AH230">
            <v>0</v>
          </cell>
          <cell r="AI230">
            <v>376559.1</v>
          </cell>
          <cell r="AJ230">
            <v>0</v>
          </cell>
          <cell r="AK230">
            <v>0</v>
          </cell>
          <cell r="AL230">
            <v>0</v>
          </cell>
          <cell r="AM230">
            <v>65671.289999999994</v>
          </cell>
          <cell r="AN230">
            <v>677919.95</v>
          </cell>
          <cell r="AO230">
            <v>0</v>
          </cell>
          <cell r="AP230">
            <v>21165.040000000001</v>
          </cell>
          <cell r="AQ230">
            <v>0</v>
          </cell>
          <cell r="AR230">
            <v>0</v>
          </cell>
          <cell r="AS230">
            <v>37238.100000000006</v>
          </cell>
          <cell r="AT230">
            <v>152358.03</v>
          </cell>
          <cell r="AU230">
            <v>0</v>
          </cell>
          <cell r="AV230">
            <v>85867.73</v>
          </cell>
          <cell r="AW230">
            <v>0</v>
          </cell>
          <cell r="AX230">
            <v>303480.21999999997</v>
          </cell>
          <cell r="AY230">
            <v>0</v>
          </cell>
          <cell r="AZ230">
            <v>17566.04</v>
          </cell>
          <cell r="BA230">
            <v>0</v>
          </cell>
          <cell r="BB230">
            <v>303948.84999999998</v>
          </cell>
          <cell r="BC230">
            <v>10968126.320000002</v>
          </cell>
          <cell r="BD230">
            <v>1362240.6099999999</v>
          </cell>
          <cell r="BE230">
            <v>3854695.6500000008</v>
          </cell>
          <cell r="BF230">
            <v>78965942.750000015</v>
          </cell>
        </row>
        <row r="231">
          <cell r="F231" t="str">
            <v>31201</v>
          </cell>
          <cell r="G231">
            <v>71562055.979999989</v>
          </cell>
          <cell r="H231">
            <v>1903198.46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17153480.899999999</v>
          </cell>
          <cell r="Q231">
            <v>433946.83</v>
          </cell>
          <cell r="R231">
            <v>1884225</v>
          </cell>
          <cell r="S231">
            <v>0</v>
          </cell>
          <cell r="T231">
            <v>0</v>
          </cell>
          <cell r="U231">
            <v>0</v>
          </cell>
          <cell r="V231">
            <v>3689318.55</v>
          </cell>
          <cell r="W231">
            <v>717285.34</v>
          </cell>
          <cell r="X231">
            <v>31873.000000000004</v>
          </cell>
          <cell r="Y231">
            <v>0</v>
          </cell>
          <cell r="Z231">
            <v>0</v>
          </cell>
          <cell r="AA231">
            <v>0</v>
          </cell>
          <cell r="AB231">
            <v>605941.84</v>
          </cell>
          <cell r="AC231">
            <v>157843.14000000001</v>
          </cell>
          <cell r="AD231">
            <v>20499.120000000003</v>
          </cell>
          <cell r="AE231">
            <v>0</v>
          </cell>
          <cell r="AF231">
            <v>1066324.56</v>
          </cell>
          <cell r="AG231">
            <v>4751.71</v>
          </cell>
          <cell r="AH231">
            <v>0</v>
          </cell>
          <cell r="AI231">
            <v>352117.39999999997</v>
          </cell>
          <cell r="AJ231">
            <v>0</v>
          </cell>
          <cell r="AK231">
            <v>0</v>
          </cell>
          <cell r="AL231">
            <v>0</v>
          </cell>
          <cell r="AM231">
            <v>46750.64</v>
          </cell>
          <cell r="AN231">
            <v>607985.23999999987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177654.82999999996</v>
          </cell>
          <cell r="AT231">
            <v>199674.34999999998</v>
          </cell>
          <cell r="AU231">
            <v>0</v>
          </cell>
          <cell r="AV231">
            <v>0</v>
          </cell>
          <cell r="AW231">
            <v>0</v>
          </cell>
          <cell r="AX231">
            <v>644671.48</v>
          </cell>
          <cell r="AY231">
            <v>0</v>
          </cell>
          <cell r="AZ231">
            <v>5513</v>
          </cell>
          <cell r="BA231">
            <v>0</v>
          </cell>
          <cell r="BB231">
            <v>2662849.4099999997</v>
          </cell>
          <cell r="BC231">
            <v>17114066.270000003</v>
          </cell>
          <cell r="BD231">
            <v>2463562.83</v>
          </cell>
          <cell r="BE231">
            <v>5196802.4800000004</v>
          </cell>
          <cell r="BF231">
            <v>128702392.35999998</v>
          </cell>
        </row>
        <row r="232">
          <cell r="F232" t="str">
            <v>31306</v>
          </cell>
          <cell r="G232">
            <v>16846351.029999997</v>
          </cell>
          <cell r="H232">
            <v>0</v>
          </cell>
          <cell r="I232">
            <v>6721.55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3370261.84</v>
          </cell>
          <cell r="Q232">
            <v>121024.7</v>
          </cell>
          <cell r="R232">
            <v>392870.93</v>
          </cell>
          <cell r="S232">
            <v>0</v>
          </cell>
          <cell r="T232">
            <v>0</v>
          </cell>
          <cell r="U232">
            <v>0</v>
          </cell>
          <cell r="V232">
            <v>709420.46</v>
          </cell>
          <cell r="W232">
            <v>0</v>
          </cell>
          <cell r="X232">
            <v>9050.31</v>
          </cell>
          <cell r="Y232">
            <v>0</v>
          </cell>
          <cell r="Z232">
            <v>0</v>
          </cell>
          <cell r="AA232">
            <v>0</v>
          </cell>
          <cell r="AB232">
            <v>224277.96</v>
          </cell>
          <cell r="AC232">
            <v>65521</v>
          </cell>
          <cell r="AD232">
            <v>0</v>
          </cell>
          <cell r="AE232">
            <v>0</v>
          </cell>
          <cell r="AF232">
            <v>463335.85000000009</v>
          </cell>
          <cell r="AG232">
            <v>1254.53</v>
          </cell>
          <cell r="AH232">
            <v>0</v>
          </cell>
          <cell r="AI232">
            <v>62439.659999999996</v>
          </cell>
          <cell r="AJ232">
            <v>0</v>
          </cell>
          <cell r="AK232">
            <v>0</v>
          </cell>
          <cell r="AL232">
            <v>0</v>
          </cell>
          <cell r="AM232">
            <v>17656.32</v>
          </cell>
          <cell r="AN232">
            <v>190703.39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2915.11</v>
          </cell>
          <cell r="AT232">
            <v>52397.460000000006</v>
          </cell>
          <cell r="AU232">
            <v>0</v>
          </cell>
          <cell r="AV232">
            <v>0</v>
          </cell>
          <cell r="AW232">
            <v>0</v>
          </cell>
          <cell r="AX232">
            <v>213508.16</v>
          </cell>
          <cell r="AY232">
            <v>0</v>
          </cell>
          <cell r="AZ232">
            <v>0</v>
          </cell>
          <cell r="BA232">
            <v>0</v>
          </cell>
          <cell r="BB232">
            <v>28774.23</v>
          </cell>
          <cell r="BC232">
            <v>4919148.83</v>
          </cell>
          <cell r="BD232">
            <v>724026.70000000007</v>
          </cell>
          <cell r="BE232">
            <v>1757022.3799999997</v>
          </cell>
          <cell r="BF232">
            <v>30178682.399999999</v>
          </cell>
        </row>
        <row r="233">
          <cell r="F233" t="str">
            <v>31311</v>
          </cell>
          <cell r="G233">
            <v>13991163.48</v>
          </cell>
          <cell r="H233">
            <v>613089.43999999994</v>
          </cell>
          <cell r="I233">
            <v>29782.15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3323171.7100000004</v>
          </cell>
          <cell r="Q233">
            <v>114289.55</v>
          </cell>
          <cell r="R233">
            <v>445376.91000000003</v>
          </cell>
          <cell r="S233">
            <v>0</v>
          </cell>
          <cell r="T233">
            <v>0</v>
          </cell>
          <cell r="U233">
            <v>0</v>
          </cell>
          <cell r="V233">
            <v>798276.03999999992</v>
          </cell>
          <cell r="W233">
            <v>133598.65</v>
          </cell>
          <cell r="X233">
            <v>7600.86</v>
          </cell>
          <cell r="Y233">
            <v>0</v>
          </cell>
          <cell r="Z233">
            <v>0</v>
          </cell>
          <cell r="AA233">
            <v>0</v>
          </cell>
          <cell r="AB233">
            <v>257893.79</v>
          </cell>
          <cell r="AC233">
            <v>31417.19</v>
          </cell>
          <cell r="AD233">
            <v>0</v>
          </cell>
          <cell r="AE233">
            <v>0</v>
          </cell>
          <cell r="AF233">
            <v>787776.43000000017</v>
          </cell>
          <cell r="AG233">
            <v>3784.05</v>
          </cell>
          <cell r="AH233">
            <v>0</v>
          </cell>
          <cell r="AI233">
            <v>51761.090000000004</v>
          </cell>
          <cell r="AJ233">
            <v>0</v>
          </cell>
          <cell r="AK233">
            <v>0</v>
          </cell>
          <cell r="AL233">
            <v>0</v>
          </cell>
          <cell r="AM233">
            <v>31040.899999999998</v>
          </cell>
          <cell r="AN233">
            <v>219926.05999999997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45158.330000000009</v>
          </cell>
          <cell r="AU233">
            <v>0</v>
          </cell>
          <cell r="AV233">
            <v>0</v>
          </cell>
          <cell r="AW233">
            <v>0</v>
          </cell>
          <cell r="AX233">
            <v>3269.21</v>
          </cell>
          <cell r="AY233">
            <v>0</v>
          </cell>
          <cell r="AZ233">
            <v>0</v>
          </cell>
          <cell r="BA233">
            <v>0</v>
          </cell>
          <cell r="BB233">
            <v>7254.8</v>
          </cell>
          <cell r="BC233">
            <v>3787921.27</v>
          </cell>
          <cell r="BD233">
            <v>967704.6</v>
          </cell>
          <cell r="BE233">
            <v>1271938.3599999999</v>
          </cell>
          <cell r="BF233">
            <v>26923194.869999997</v>
          </cell>
        </row>
        <row r="234">
          <cell r="F234" t="str">
            <v>31330</v>
          </cell>
          <cell r="G234">
            <v>3391574.6499999994</v>
          </cell>
          <cell r="H234">
            <v>9434.94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644427.25000000012</v>
          </cell>
          <cell r="Q234">
            <v>21562.93</v>
          </cell>
          <cell r="R234">
            <v>96150.239999999991</v>
          </cell>
          <cell r="S234">
            <v>0</v>
          </cell>
          <cell r="T234">
            <v>0</v>
          </cell>
          <cell r="U234">
            <v>0</v>
          </cell>
          <cell r="V234">
            <v>160363.04</v>
          </cell>
          <cell r="W234">
            <v>0</v>
          </cell>
          <cell r="X234">
            <v>12179.46</v>
          </cell>
          <cell r="Y234">
            <v>0</v>
          </cell>
          <cell r="Z234">
            <v>0</v>
          </cell>
          <cell r="AA234">
            <v>0</v>
          </cell>
          <cell r="AB234">
            <v>196041.53999999998</v>
          </cell>
          <cell r="AC234">
            <v>29961.55</v>
          </cell>
          <cell r="AD234">
            <v>0</v>
          </cell>
          <cell r="AE234">
            <v>0</v>
          </cell>
          <cell r="AF234">
            <v>192584.88</v>
          </cell>
          <cell r="AG234">
            <v>776.91</v>
          </cell>
          <cell r="AH234">
            <v>0</v>
          </cell>
          <cell r="AI234">
            <v>4260.8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3174.1000000000004</v>
          </cell>
          <cell r="AR234">
            <v>9022.4800000000014</v>
          </cell>
          <cell r="AS234">
            <v>0</v>
          </cell>
          <cell r="AT234">
            <v>3036.23</v>
          </cell>
          <cell r="AU234">
            <v>0</v>
          </cell>
          <cell r="AV234">
            <v>0</v>
          </cell>
          <cell r="AW234">
            <v>0</v>
          </cell>
          <cell r="AX234">
            <v>1200995.1200000001</v>
          </cell>
          <cell r="AY234">
            <v>0</v>
          </cell>
          <cell r="AZ234">
            <v>0</v>
          </cell>
          <cell r="BA234">
            <v>0</v>
          </cell>
          <cell r="BB234">
            <v>4527.76</v>
          </cell>
          <cell r="BC234">
            <v>1310495.8299999996</v>
          </cell>
          <cell r="BD234">
            <v>178283.6</v>
          </cell>
          <cell r="BE234">
            <v>284935.63999999996</v>
          </cell>
          <cell r="BF234">
            <v>7753788.9499999983</v>
          </cell>
        </row>
        <row r="235">
          <cell r="F235" t="str">
            <v>31332</v>
          </cell>
          <cell r="G235">
            <v>12007364.189999998</v>
          </cell>
          <cell r="H235">
            <v>1297146.52</v>
          </cell>
          <cell r="I235">
            <v>357865.18999999994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4389986.38</v>
          </cell>
          <cell r="Q235">
            <v>108442.44</v>
          </cell>
          <cell r="R235">
            <v>539597.73</v>
          </cell>
          <cell r="S235">
            <v>0</v>
          </cell>
          <cell r="T235">
            <v>0</v>
          </cell>
          <cell r="U235">
            <v>0</v>
          </cell>
          <cell r="V235">
            <v>697004.01</v>
          </cell>
          <cell r="W235">
            <v>197282.13999999998</v>
          </cell>
          <cell r="X235">
            <v>9685.7000000000007</v>
          </cell>
          <cell r="Y235">
            <v>0</v>
          </cell>
          <cell r="Z235">
            <v>0</v>
          </cell>
          <cell r="AA235">
            <v>0</v>
          </cell>
          <cell r="AB235">
            <v>204996.4</v>
          </cell>
          <cell r="AC235">
            <v>29992.240000000002</v>
          </cell>
          <cell r="AD235">
            <v>0</v>
          </cell>
          <cell r="AE235">
            <v>0</v>
          </cell>
          <cell r="AF235">
            <v>523989.37000000005</v>
          </cell>
          <cell r="AG235">
            <v>4675.95</v>
          </cell>
          <cell r="AH235">
            <v>0</v>
          </cell>
          <cell r="AI235">
            <v>100586.98999999999</v>
          </cell>
          <cell r="AJ235">
            <v>0</v>
          </cell>
          <cell r="AK235">
            <v>0</v>
          </cell>
          <cell r="AL235">
            <v>0</v>
          </cell>
          <cell r="AM235">
            <v>135</v>
          </cell>
          <cell r="AN235">
            <v>64995.779999999992</v>
          </cell>
          <cell r="AO235">
            <v>0</v>
          </cell>
          <cell r="AP235">
            <v>0</v>
          </cell>
          <cell r="AQ235">
            <v>0</v>
          </cell>
          <cell r="AR235">
            <v>8820</v>
          </cell>
          <cell r="AS235">
            <v>8197.41</v>
          </cell>
          <cell r="AT235">
            <v>36935.29</v>
          </cell>
          <cell r="AU235">
            <v>78.010000000000005</v>
          </cell>
          <cell r="AV235">
            <v>0</v>
          </cell>
          <cell r="AW235">
            <v>0</v>
          </cell>
          <cell r="AX235">
            <v>608859.01</v>
          </cell>
          <cell r="AY235">
            <v>0</v>
          </cell>
          <cell r="AZ235">
            <v>0</v>
          </cell>
          <cell r="BA235">
            <v>0</v>
          </cell>
          <cell r="BB235">
            <v>4874.04</v>
          </cell>
          <cell r="BC235">
            <v>3515607.94</v>
          </cell>
          <cell r="BD235">
            <v>680727.39</v>
          </cell>
          <cell r="BE235">
            <v>1058926.97</v>
          </cell>
          <cell r="BF235">
            <v>26456772.09</v>
          </cell>
        </row>
        <row r="236">
          <cell r="F236" t="str">
            <v>31401</v>
          </cell>
          <cell r="G236">
            <v>30199027.809999991</v>
          </cell>
          <cell r="H236">
            <v>671270.65</v>
          </cell>
          <cell r="I236">
            <v>82163.350000000006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8069540.6299999999</v>
          </cell>
          <cell r="Q236">
            <v>165520.88</v>
          </cell>
          <cell r="R236">
            <v>876849.91999999993</v>
          </cell>
          <cell r="S236">
            <v>0</v>
          </cell>
          <cell r="T236">
            <v>0</v>
          </cell>
          <cell r="U236">
            <v>0</v>
          </cell>
          <cell r="V236">
            <v>2684852.5100000002</v>
          </cell>
          <cell r="W236">
            <v>272685.13000000006</v>
          </cell>
          <cell r="X236">
            <v>21398.75</v>
          </cell>
          <cell r="Y236">
            <v>0</v>
          </cell>
          <cell r="Z236">
            <v>0</v>
          </cell>
          <cell r="AA236">
            <v>0</v>
          </cell>
          <cell r="AB236">
            <v>428363.35000000009</v>
          </cell>
          <cell r="AC236">
            <v>111107.15000000001</v>
          </cell>
          <cell r="AD236">
            <v>801.86999999999989</v>
          </cell>
          <cell r="AE236">
            <v>0</v>
          </cell>
          <cell r="AF236">
            <v>677180.88</v>
          </cell>
          <cell r="AG236">
            <v>2222.92</v>
          </cell>
          <cell r="AH236">
            <v>0</v>
          </cell>
          <cell r="AI236">
            <v>178308.62</v>
          </cell>
          <cell r="AJ236">
            <v>0</v>
          </cell>
          <cell r="AK236">
            <v>0</v>
          </cell>
          <cell r="AL236">
            <v>0</v>
          </cell>
          <cell r="AM236">
            <v>24853.710000000003</v>
          </cell>
          <cell r="AN236">
            <v>142968.34</v>
          </cell>
          <cell r="AO236">
            <v>0</v>
          </cell>
          <cell r="AP236">
            <v>0</v>
          </cell>
          <cell r="AQ236">
            <v>0</v>
          </cell>
          <cell r="AR236">
            <v>86260.39</v>
          </cell>
          <cell r="AS236">
            <v>0</v>
          </cell>
          <cell r="AT236">
            <v>326535.25</v>
          </cell>
          <cell r="AU236">
            <v>0</v>
          </cell>
          <cell r="AV236">
            <v>0</v>
          </cell>
          <cell r="AW236">
            <v>0</v>
          </cell>
          <cell r="AX236">
            <v>303730.40000000002</v>
          </cell>
          <cell r="AY236">
            <v>0</v>
          </cell>
          <cell r="AZ236">
            <v>0</v>
          </cell>
          <cell r="BA236">
            <v>0</v>
          </cell>
          <cell r="BB236">
            <v>86506.140000000014</v>
          </cell>
          <cell r="BC236">
            <v>6925264.4599999981</v>
          </cell>
          <cell r="BD236">
            <v>1661059.5300000005</v>
          </cell>
          <cell r="BE236">
            <v>3195740.52</v>
          </cell>
          <cell r="BF236">
            <v>57194213.160000004</v>
          </cell>
        </row>
        <row r="237">
          <cell r="F237" t="str">
            <v>32081</v>
          </cell>
          <cell r="G237">
            <v>211043786.56000006</v>
          </cell>
          <cell r="H237">
            <v>8736627.2500000019</v>
          </cell>
          <cell r="I237">
            <v>853634.22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47703181.620000012</v>
          </cell>
          <cell r="Q237">
            <v>3076325.06</v>
          </cell>
          <cell r="R237">
            <v>6211600.21</v>
          </cell>
          <cell r="S237">
            <v>0</v>
          </cell>
          <cell r="T237">
            <v>0</v>
          </cell>
          <cell r="U237">
            <v>0</v>
          </cell>
          <cell r="V237">
            <v>8431507.8800000008</v>
          </cell>
          <cell r="W237">
            <v>2595234.9099999997</v>
          </cell>
          <cell r="X237">
            <v>238859.69999999998</v>
          </cell>
          <cell r="Y237">
            <v>1803.48</v>
          </cell>
          <cell r="Z237">
            <v>3463292.4300000011</v>
          </cell>
          <cell r="AA237">
            <v>63593.020000000004</v>
          </cell>
          <cell r="AB237">
            <v>10019613.849999998</v>
          </cell>
          <cell r="AC237">
            <v>1435605.42</v>
          </cell>
          <cell r="AD237">
            <v>0</v>
          </cell>
          <cell r="AE237">
            <v>0</v>
          </cell>
          <cell r="AF237">
            <v>12022126.33</v>
          </cell>
          <cell r="AG237">
            <v>0</v>
          </cell>
          <cell r="AH237">
            <v>0</v>
          </cell>
          <cell r="AI237">
            <v>4556405.540000001</v>
          </cell>
          <cell r="AJ237">
            <v>0</v>
          </cell>
          <cell r="AK237">
            <v>0</v>
          </cell>
          <cell r="AL237">
            <v>0</v>
          </cell>
          <cell r="AM237">
            <v>253405.44999999998</v>
          </cell>
          <cell r="AN237">
            <v>4842339.5700000012</v>
          </cell>
          <cell r="AO237">
            <v>0</v>
          </cell>
          <cell r="AP237">
            <v>209524.65</v>
          </cell>
          <cell r="AQ237">
            <v>445705.61</v>
          </cell>
          <cell r="AR237">
            <v>0</v>
          </cell>
          <cell r="AS237">
            <v>343356.59</v>
          </cell>
          <cell r="AT237">
            <v>1620400.2599999998</v>
          </cell>
          <cell r="AU237">
            <v>0</v>
          </cell>
          <cell r="AV237">
            <v>0</v>
          </cell>
          <cell r="AW237">
            <v>0</v>
          </cell>
          <cell r="AX237">
            <v>1821050.3100000003</v>
          </cell>
          <cell r="AY237">
            <v>0</v>
          </cell>
          <cell r="AZ237">
            <v>7448.57</v>
          </cell>
          <cell r="BA237">
            <v>2698239.82</v>
          </cell>
          <cell r="BB237">
            <v>4969612.4100000011</v>
          </cell>
          <cell r="BC237">
            <v>48679277.659999982</v>
          </cell>
          <cell r="BD237">
            <v>15074797.58</v>
          </cell>
          <cell r="BE237">
            <v>11397305.949999999</v>
          </cell>
          <cell r="BF237">
            <v>412815661.90999997</v>
          </cell>
        </row>
        <row r="238">
          <cell r="F238" t="str">
            <v>32123</v>
          </cell>
          <cell r="G238">
            <v>538162.84000000008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92775.91</v>
          </cell>
          <cell r="Q238">
            <v>12457.44</v>
          </cell>
          <cell r="R238">
            <v>39436.85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46187.96</v>
          </cell>
          <cell r="AC238">
            <v>36996.39</v>
          </cell>
          <cell r="AD238">
            <v>0</v>
          </cell>
          <cell r="AE238">
            <v>0</v>
          </cell>
          <cell r="AF238">
            <v>5808.47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159234.67000000001</v>
          </cell>
          <cell r="BD238">
            <v>1671.08</v>
          </cell>
          <cell r="BE238">
            <v>31220.860000000004</v>
          </cell>
          <cell r="BF238">
            <v>963952.47</v>
          </cell>
        </row>
        <row r="239">
          <cell r="F239" t="str">
            <v>32312</v>
          </cell>
          <cell r="G239">
            <v>335279.61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57031.16</v>
          </cell>
          <cell r="Q239">
            <v>3726.85</v>
          </cell>
          <cell r="R239">
            <v>30779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22268.09</v>
          </cell>
          <cell r="AC239">
            <v>35981.4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22.24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140225.89000000001</v>
          </cell>
          <cell r="BD239">
            <v>0</v>
          </cell>
          <cell r="BE239">
            <v>123036.46</v>
          </cell>
          <cell r="BF239">
            <v>748350.7</v>
          </cell>
        </row>
        <row r="240">
          <cell r="F240" t="str">
            <v>32325</v>
          </cell>
          <cell r="G240">
            <v>9718229.0000000019</v>
          </cell>
          <cell r="H240">
            <v>14471.680000000002</v>
          </cell>
          <cell r="I240">
            <v>26175.73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1608365.35</v>
          </cell>
          <cell r="Q240">
            <v>29135.97</v>
          </cell>
          <cell r="R240">
            <v>284263.31</v>
          </cell>
          <cell r="S240">
            <v>0</v>
          </cell>
          <cell r="T240">
            <v>0</v>
          </cell>
          <cell r="U240">
            <v>0</v>
          </cell>
          <cell r="V240">
            <v>697959.87000000023</v>
          </cell>
          <cell r="W240">
            <v>0</v>
          </cell>
          <cell r="X240">
            <v>11113.08</v>
          </cell>
          <cell r="Y240">
            <v>0</v>
          </cell>
          <cell r="Z240">
            <v>0</v>
          </cell>
          <cell r="AA240">
            <v>0</v>
          </cell>
          <cell r="AB240">
            <v>385383.76</v>
          </cell>
          <cell r="AC240">
            <v>70293.399999999994</v>
          </cell>
          <cell r="AD240">
            <v>0</v>
          </cell>
          <cell r="AE240">
            <v>0</v>
          </cell>
          <cell r="AF240">
            <v>219620.37</v>
          </cell>
          <cell r="AG240">
            <v>0</v>
          </cell>
          <cell r="AH240">
            <v>0</v>
          </cell>
          <cell r="AI240">
            <v>79168.909999999989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25711.919999999998</v>
          </cell>
          <cell r="AU240">
            <v>0</v>
          </cell>
          <cell r="AV240">
            <v>0</v>
          </cell>
          <cell r="AW240">
            <v>0</v>
          </cell>
          <cell r="AX240">
            <v>29632.870000000003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3055230.1100000003</v>
          </cell>
          <cell r="BD240">
            <v>576857.42000000004</v>
          </cell>
          <cell r="BE240">
            <v>908905.67</v>
          </cell>
          <cell r="BF240">
            <v>17740518.420000006</v>
          </cell>
        </row>
        <row r="241">
          <cell r="F241" t="str">
            <v>32326</v>
          </cell>
          <cell r="G241">
            <v>11499808.310000001</v>
          </cell>
          <cell r="H241">
            <v>306244.34000000003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1956016.27</v>
          </cell>
          <cell r="Q241">
            <v>134094.24</v>
          </cell>
          <cell r="R241">
            <v>392438.89999999997</v>
          </cell>
          <cell r="S241">
            <v>0</v>
          </cell>
          <cell r="T241">
            <v>0</v>
          </cell>
          <cell r="U241">
            <v>68609.349999999991</v>
          </cell>
          <cell r="V241">
            <v>1019060.5</v>
          </cell>
          <cell r="W241">
            <v>43297.270000000004</v>
          </cell>
          <cell r="X241">
            <v>13012.86</v>
          </cell>
          <cell r="Y241">
            <v>0</v>
          </cell>
          <cell r="Z241">
            <v>0</v>
          </cell>
          <cell r="AA241">
            <v>0</v>
          </cell>
          <cell r="AB241">
            <v>192869.02000000002</v>
          </cell>
          <cell r="AC241">
            <v>50347.839999999997</v>
          </cell>
          <cell r="AD241">
            <v>0</v>
          </cell>
          <cell r="AE241">
            <v>0</v>
          </cell>
          <cell r="AF241">
            <v>440684.53</v>
          </cell>
          <cell r="AG241">
            <v>0</v>
          </cell>
          <cell r="AH241">
            <v>0</v>
          </cell>
          <cell r="AI241">
            <v>132239.97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12511.42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42220.28</v>
          </cell>
          <cell r="AU241">
            <v>0</v>
          </cell>
          <cell r="AV241">
            <v>470961.31999999989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172170.72999999998</v>
          </cell>
          <cell r="BC241">
            <v>3570374.11</v>
          </cell>
          <cell r="BD241">
            <v>804448.60000000021</v>
          </cell>
          <cell r="BE241">
            <v>1114796.99</v>
          </cell>
          <cell r="BF241">
            <v>22436206.849999998</v>
          </cell>
        </row>
        <row r="242">
          <cell r="F242" t="str">
            <v>32354</v>
          </cell>
          <cell r="G242">
            <v>68771201.569999978</v>
          </cell>
          <cell r="H242">
            <v>3274643.0500000003</v>
          </cell>
          <cell r="I242">
            <v>46814.25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13310746.219999999</v>
          </cell>
          <cell r="Q242">
            <v>680192.56</v>
          </cell>
          <cell r="R242">
            <v>1664004</v>
          </cell>
          <cell r="S242">
            <v>0</v>
          </cell>
          <cell r="T242">
            <v>0</v>
          </cell>
          <cell r="U242">
            <v>0</v>
          </cell>
          <cell r="V242">
            <v>2875841.9799999995</v>
          </cell>
          <cell r="W242">
            <v>2451197.4000000004</v>
          </cell>
          <cell r="X242">
            <v>42352</v>
          </cell>
          <cell r="Y242">
            <v>0</v>
          </cell>
          <cell r="Z242">
            <v>0</v>
          </cell>
          <cell r="AA242">
            <v>0</v>
          </cell>
          <cell r="AB242">
            <v>1111188.4100000001</v>
          </cell>
          <cell r="AC242">
            <v>215990</v>
          </cell>
          <cell r="AD242">
            <v>0</v>
          </cell>
          <cell r="AE242">
            <v>0</v>
          </cell>
          <cell r="AF242">
            <v>1604216.5899999999</v>
          </cell>
          <cell r="AG242">
            <v>0</v>
          </cell>
          <cell r="AH242">
            <v>0</v>
          </cell>
          <cell r="AI242">
            <v>436442.22</v>
          </cell>
          <cell r="AJ242">
            <v>0</v>
          </cell>
          <cell r="AK242">
            <v>0</v>
          </cell>
          <cell r="AL242">
            <v>0</v>
          </cell>
          <cell r="AM242">
            <v>51630.310000000005</v>
          </cell>
          <cell r="AN242">
            <v>934131.25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100993.9</v>
          </cell>
          <cell r="AT242">
            <v>242564.07999999996</v>
          </cell>
          <cell r="AU242">
            <v>0</v>
          </cell>
          <cell r="AV242">
            <v>0</v>
          </cell>
          <cell r="AW242">
            <v>0</v>
          </cell>
          <cell r="AX242">
            <v>9533.75</v>
          </cell>
          <cell r="AY242">
            <v>0</v>
          </cell>
          <cell r="AZ242">
            <v>10688.88</v>
          </cell>
          <cell r="BA242">
            <v>0</v>
          </cell>
          <cell r="BB242">
            <v>201765.79</v>
          </cell>
          <cell r="BC242">
            <v>20072707.149999999</v>
          </cell>
          <cell r="BD242">
            <v>3294748.86</v>
          </cell>
          <cell r="BE242">
            <v>4910008.7599999988</v>
          </cell>
          <cell r="BF242">
            <v>126313602.97999999</v>
          </cell>
        </row>
        <row r="243">
          <cell r="F243" t="str">
            <v>32356</v>
          </cell>
          <cell r="G243">
            <v>97289560.880000055</v>
          </cell>
          <cell r="H243">
            <v>825871.55000000016</v>
          </cell>
          <cell r="I243">
            <v>449687.44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22015903.670000002</v>
          </cell>
          <cell r="Q243">
            <v>1374872.33</v>
          </cell>
          <cell r="R243">
            <v>2384014.13</v>
          </cell>
          <cell r="S243">
            <v>0</v>
          </cell>
          <cell r="T243">
            <v>0</v>
          </cell>
          <cell r="U243">
            <v>0</v>
          </cell>
          <cell r="V243">
            <v>3117829.48</v>
          </cell>
          <cell r="W243">
            <v>211169.89</v>
          </cell>
          <cell r="X243">
            <v>75514.28</v>
          </cell>
          <cell r="Y243">
            <v>0</v>
          </cell>
          <cell r="Z243">
            <v>834479.69</v>
          </cell>
          <cell r="AA243">
            <v>0</v>
          </cell>
          <cell r="AB243">
            <v>2443375.67</v>
          </cell>
          <cell r="AC243">
            <v>366401.08</v>
          </cell>
          <cell r="AD243">
            <v>0</v>
          </cell>
          <cell r="AE243">
            <v>0</v>
          </cell>
          <cell r="AF243">
            <v>3268076.5200000005</v>
          </cell>
          <cell r="AG243">
            <v>0</v>
          </cell>
          <cell r="AH243">
            <v>0</v>
          </cell>
          <cell r="AI243">
            <v>924221.85</v>
          </cell>
          <cell r="AJ243">
            <v>0</v>
          </cell>
          <cell r="AK243">
            <v>0</v>
          </cell>
          <cell r="AL243">
            <v>0</v>
          </cell>
          <cell r="AM243">
            <v>73753.149999999994</v>
          </cell>
          <cell r="AN243">
            <v>612738.4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31918.54</v>
          </cell>
          <cell r="AT243">
            <v>297848.8</v>
          </cell>
          <cell r="AU243">
            <v>0</v>
          </cell>
          <cell r="AV243">
            <v>0</v>
          </cell>
          <cell r="AW243">
            <v>0</v>
          </cell>
          <cell r="AX243">
            <v>45690.139999999992</v>
          </cell>
          <cell r="AY243">
            <v>0</v>
          </cell>
          <cell r="AZ243">
            <v>0</v>
          </cell>
          <cell r="BA243">
            <v>3159040.2900000005</v>
          </cell>
          <cell r="BB243">
            <v>0</v>
          </cell>
          <cell r="BC243">
            <v>20583759.810000002</v>
          </cell>
          <cell r="BD243">
            <v>5325266.88</v>
          </cell>
          <cell r="BE243">
            <v>5327202.75</v>
          </cell>
          <cell r="BF243">
            <v>171038197.22000003</v>
          </cell>
        </row>
        <row r="244">
          <cell r="F244" t="str">
            <v>32358</v>
          </cell>
          <cell r="G244">
            <v>5686940.0700000003</v>
          </cell>
          <cell r="H244">
            <v>95965.93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896946.64000000013</v>
          </cell>
          <cell r="Q244">
            <v>0</v>
          </cell>
          <cell r="R244">
            <v>174156.63000000003</v>
          </cell>
          <cell r="S244">
            <v>0</v>
          </cell>
          <cell r="T244">
            <v>0</v>
          </cell>
          <cell r="U244">
            <v>0</v>
          </cell>
          <cell r="V244">
            <v>370825.18999999994</v>
          </cell>
          <cell r="W244">
            <v>138866.94999999998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53007.880000000005</v>
          </cell>
          <cell r="AC244">
            <v>32064.309999999998</v>
          </cell>
          <cell r="AD244">
            <v>0</v>
          </cell>
          <cell r="AE244">
            <v>0</v>
          </cell>
          <cell r="AF244">
            <v>89096.510000000009</v>
          </cell>
          <cell r="AG244">
            <v>0</v>
          </cell>
          <cell r="AH244">
            <v>0</v>
          </cell>
          <cell r="AI244">
            <v>22097.989999999998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7303.75</v>
          </cell>
          <cell r="AU244">
            <v>0</v>
          </cell>
          <cell r="AV244">
            <v>67039.510000000009</v>
          </cell>
          <cell r="AW244">
            <v>0</v>
          </cell>
          <cell r="AX244">
            <v>1226.3800000000001</v>
          </cell>
          <cell r="AY244">
            <v>0</v>
          </cell>
          <cell r="AZ244">
            <v>0</v>
          </cell>
          <cell r="BA244">
            <v>50640.459999999992</v>
          </cell>
          <cell r="BB244">
            <v>0</v>
          </cell>
          <cell r="BC244">
            <v>1851346.22</v>
          </cell>
          <cell r="BD244">
            <v>316559.55</v>
          </cell>
          <cell r="BE244">
            <v>645776.5</v>
          </cell>
          <cell r="BF244">
            <v>10499860.470000001</v>
          </cell>
        </row>
        <row r="245">
          <cell r="F245" t="str">
            <v>32360</v>
          </cell>
          <cell r="G245">
            <v>29425848.399999995</v>
          </cell>
          <cell r="H245">
            <v>494133.47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8801262.0800000019</v>
          </cell>
          <cell r="Q245">
            <v>486826.2900000001</v>
          </cell>
          <cell r="R245">
            <v>760113.09</v>
          </cell>
          <cell r="S245">
            <v>0</v>
          </cell>
          <cell r="T245">
            <v>0</v>
          </cell>
          <cell r="U245">
            <v>0</v>
          </cell>
          <cell r="V245">
            <v>1280768.1399999999</v>
          </cell>
          <cell r="W245">
            <v>127288.25000000001</v>
          </cell>
          <cell r="X245">
            <v>41126.07</v>
          </cell>
          <cell r="Y245">
            <v>0</v>
          </cell>
          <cell r="Z245">
            <v>0</v>
          </cell>
          <cell r="AA245">
            <v>0</v>
          </cell>
          <cell r="AB245">
            <v>935480.04999999993</v>
          </cell>
          <cell r="AC245">
            <v>499640.54</v>
          </cell>
          <cell r="AD245">
            <v>0</v>
          </cell>
          <cell r="AE245">
            <v>0</v>
          </cell>
          <cell r="AF245">
            <v>1394088.4199999997</v>
          </cell>
          <cell r="AG245">
            <v>0</v>
          </cell>
          <cell r="AH245">
            <v>0</v>
          </cell>
          <cell r="AI245">
            <v>310396.09999999998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157356.94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128849.18</v>
          </cell>
          <cell r="AU245">
            <v>0</v>
          </cell>
          <cell r="AV245">
            <v>0</v>
          </cell>
          <cell r="AW245">
            <v>0</v>
          </cell>
          <cell r="AX245">
            <v>416931.7300000001</v>
          </cell>
          <cell r="AY245">
            <v>0</v>
          </cell>
          <cell r="AZ245">
            <v>0</v>
          </cell>
          <cell r="BA245">
            <v>0</v>
          </cell>
          <cell r="BB245">
            <v>61126.149999999994</v>
          </cell>
          <cell r="BC245">
            <v>8229423.7899999991</v>
          </cell>
          <cell r="BD245">
            <v>1913286.4100000001</v>
          </cell>
          <cell r="BE245">
            <v>2391606.67</v>
          </cell>
          <cell r="BF245">
            <v>57855551.769999996</v>
          </cell>
        </row>
        <row r="246">
          <cell r="F246" t="str">
            <v>32361</v>
          </cell>
          <cell r="G246">
            <v>26845769.070000004</v>
          </cell>
          <cell r="H246">
            <v>1698472.8399999996</v>
          </cell>
          <cell r="I246">
            <v>72293.8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6118540.3300000001</v>
          </cell>
          <cell r="Q246">
            <v>286263.67999999999</v>
          </cell>
          <cell r="R246">
            <v>827690.53</v>
          </cell>
          <cell r="S246">
            <v>0</v>
          </cell>
          <cell r="T246">
            <v>0</v>
          </cell>
          <cell r="U246">
            <v>0</v>
          </cell>
          <cell r="V246">
            <v>2147460.1400000006</v>
          </cell>
          <cell r="W246">
            <v>378580.54</v>
          </cell>
          <cell r="X246">
            <v>31656</v>
          </cell>
          <cell r="Y246">
            <v>0</v>
          </cell>
          <cell r="Z246">
            <v>0</v>
          </cell>
          <cell r="AA246">
            <v>0</v>
          </cell>
          <cell r="AB246">
            <v>1280207.92</v>
          </cell>
          <cell r="AC246">
            <v>236729.05</v>
          </cell>
          <cell r="AD246">
            <v>0</v>
          </cell>
          <cell r="AE246">
            <v>0</v>
          </cell>
          <cell r="AF246">
            <v>1526729.48</v>
          </cell>
          <cell r="AG246">
            <v>0</v>
          </cell>
          <cell r="AH246">
            <v>0</v>
          </cell>
          <cell r="AI246">
            <v>340253.13</v>
          </cell>
          <cell r="AJ246">
            <v>0</v>
          </cell>
          <cell r="AK246">
            <v>0</v>
          </cell>
          <cell r="AL246">
            <v>0</v>
          </cell>
          <cell r="AM246">
            <v>7721.87</v>
          </cell>
          <cell r="AN246">
            <v>197603.92</v>
          </cell>
          <cell r="AO246">
            <v>0</v>
          </cell>
          <cell r="AP246">
            <v>0</v>
          </cell>
          <cell r="AQ246">
            <v>1240807.8700000001</v>
          </cell>
          <cell r="AR246">
            <v>0</v>
          </cell>
          <cell r="AS246">
            <v>12702.95</v>
          </cell>
          <cell r="AT246">
            <v>233475.55</v>
          </cell>
          <cell r="AU246">
            <v>0</v>
          </cell>
          <cell r="AV246">
            <v>0</v>
          </cell>
          <cell r="AW246">
            <v>0</v>
          </cell>
          <cell r="AX246">
            <v>160238.15</v>
          </cell>
          <cell r="AY246">
            <v>0</v>
          </cell>
          <cell r="AZ246">
            <v>0</v>
          </cell>
          <cell r="BA246">
            <v>0</v>
          </cell>
          <cell r="BB246">
            <v>42353.31</v>
          </cell>
          <cell r="BC246">
            <v>8195086.3099999996</v>
          </cell>
          <cell r="BD246">
            <v>1944552.15</v>
          </cell>
          <cell r="BE246">
            <v>2282778.8800000004</v>
          </cell>
          <cell r="BF246">
            <v>56107967.470000006</v>
          </cell>
        </row>
        <row r="247">
          <cell r="F247" t="str">
            <v>32362</v>
          </cell>
          <cell r="G247">
            <v>3471227.8199999994</v>
          </cell>
          <cell r="H247">
            <v>51870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488698.2</v>
          </cell>
          <cell r="Q247">
            <v>60420.78</v>
          </cell>
          <cell r="R247">
            <v>127415.55</v>
          </cell>
          <cell r="S247">
            <v>0</v>
          </cell>
          <cell r="T247">
            <v>0</v>
          </cell>
          <cell r="U247">
            <v>0</v>
          </cell>
          <cell r="V247">
            <v>281276.71999999997</v>
          </cell>
          <cell r="W247">
            <v>0</v>
          </cell>
          <cell r="X247">
            <v>3508</v>
          </cell>
          <cell r="Y247">
            <v>0</v>
          </cell>
          <cell r="Z247">
            <v>0</v>
          </cell>
          <cell r="AA247">
            <v>0</v>
          </cell>
          <cell r="AB247">
            <v>65749.19</v>
          </cell>
          <cell r="AC247">
            <v>52141.450000000004</v>
          </cell>
          <cell r="AD247">
            <v>0</v>
          </cell>
          <cell r="AE247">
            <v>0</v>
          </cell>
          <cell r="AF247">
            <v>85359.05</v>
          </cell>
          <cell r="AG247">
            <v>0</v>
          </cell>
          <cell r="AH247">
            <v>0</v>
          </cell>
          <cell r="AI247">
            <v>22186.699999999997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4761.4400000000005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11316.679999999998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1369550.1500000001</v>
          </cell>
          <cell r="BD247">
            <v>271027.05</v>
          </cell>
          <cell r="BE247">
            <v>529055.32000000007</v>
          </cell>
          <cell r="BF247">
            <v>6895564.1000000006</v>
          </cell>
        </row>
        <row r="248">
          <cell r="F248" t="str">
            <v>32363</v>
          </cell>
          <cell r="G248">
            <v>21766538.779999997</v>
          </cell>
          <cell r="H248">
            <v>2140129.7300000004</v>
          </cell>
          <cell r="I248">
            <v>21846.65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4745655.38</v>
          </cell>
          <cell r="Q248">
            <v>339851.19</v>
          </cell>
          <cell r="R248">
            <v>882374.8</v>
          </cell>
          <cell r="S248">
            <v>0</v>
          </cell>
          <cell r="T248">
            <v>0</v>
          </cell>
          <cell r="U248">
            <v>0</v>
          </cell>
          <cell r="V248">
            <v>1645224.33</v>
          </cell>
          <cell r="W248">
            <v>808040.71</v>
          </cell>
          <cell r="X248">
            <v>21881.64</v>
          </cell>
          <cell r="Y248">
            <v>0</v>
          </cell>
          <cell r="Z248">
            <v>0</v>
          </cell>
          <cell r="AA248">
            <v>0</v>
          </cell>
          <cell r="AB248">
            <v>594034.56000000006</v>
          </cell>
          <cell r="AC248">
            <v>116212.3</v>
          </cell>
          <cell r="AD248">
            <v>0</v>
          </cell>
          <cell r="AE248">
            <v>0</v>
          </cell>
          <cell r="AF248">
            <v>1473559.44</v>
          </cell>
          <cell r="AG248">
            <v>0</v>
          </cell>
          <cell r="AH248">
            <v>0</v>
          </cell>
          <cell r="AI248">
            <v>689197.97000000009</v>
          </cell>
          <cell r="AJ248">
            <v>0</v>
          </cell>
          <cell r="AK248">
            <v>0</v>
          </cell>
          <cell r="AL248">
            <v>0</v>
          </cell>
          <cell r="AM248">
            <v>9469.2999999999993</v>
          </cell>
          <cell r="AN248">
            <v>182034.22999999998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82341.929999999993</v>
          </cell>
          <cell r="AU248">
            <v>0</v>
          </cell>
          <cell r="AV248">
            <v>0</v>
          </cell>
          <cell r="AW248">
            <v>0</v>
          </cell>
          <cell r="AX248">
            <v>195822.24000000002</v>
          </cell>
          <cell r="AY248">
            <v>0</v>
          </cell>
          <cell r="AZ248">
            <v>0</v>
          </cell>
          <cell r="BA248">
            <v>27126.18</v>
          </cell>
          <cell r="BB248">
            <v>19897.239999999998</v>
          </cell>
          <cell r="BC248">
            <v>8203489.3099999996</v>
          </cell>
          <cell r="BD248">
            <v>1406091.2499999998</v>
          </cell>
          <cell r="BE248">
            <v>1374539.6600000001</v>
          </cell>
          <cell r="BF248">
            <v>46745358.819999993</v>
          </cell>
        </row>
        <row r="249">
          <cell r="F249" t="str">
            <v>32414</v>
          </cell>
          <cell r="G249">
            <v>13631754.310000002</v>
          </cell>
          <cell r="H249">
            <v>1853858.8700000003</v>
          </cell>
          <cell r="I249">
            <v>24343.41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2348933.9800000004</v>
          </cell>
          <cell r="Q249">
            <v>50085.22</v>
          </cell>
          <cell r="R249">
            <v>499034.19</v>
          </cell>
          <cell r="S249">
            <v>0</v>
          </cell>
          <cell r="T249">
            <v>0</v>
          </cell>
          <cell r="U249">
            <v>0</v>
          </cell>
          <cell r="V249">
            <v>721452.87</v>
          </cell>
          <cell r="W249">
            <v>0</v>
          </cell>
          <cell r="X249">
            <v>14961</v>
          </cell>
          <cell r="Y249">
            <v>0</v>
          </cell>
          <cell r="Z249">
            <v>0</v>
          </cell>
          <cell r="AA249">
            <v>0</v>
          </cell>
          <cell r="AB249">
            <v>595716.06999999995</v>
          </cell>
          <cell r="AC249">
            <v>67757.08</v>
          </cell>
          <cell r="AD249">
            <v>0</v>
          </cell>
          <cell r="AE249">
            <v>0</v>
          </cell>
          <cell r="AF249">
            <v>884314.36</v>
          </cell>
          <cell r="AG249">
            <v>0</v>
          </cell>
          <cell r="AH249">
            <v>0</v>
          </cell>
          <cell r="AI249">
            <v>98788.19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19869.150000000001</v>
          </cell>
          <cell r="AO249">
            <v>0</v>
          </cell>
          <cell r="AP249">
            <v>0</v>
          </cell>
          <cell r="AQ249">
            <v>355289.44</v>
          </cell>
          <cell r="AR249">
            <v>0</v>
          </cell>
          <cell r="AS249">
            <v>0</v>
          </cell>
          <cell r="AT249">
            <v>58197.530000000006</v>
          </cell>
          <cell r="AU249">
            <v>0</v>
          </cell>
          <cell r="AV249">
            <v>0</v>
          </cell>
          <cell r="AW249">
            <v>0</v>
          </cell>
          <cell r="AX249">
            <v>4428.17</v>
          </cell>
          <cell r="AY249">
            <v>0</v>
          </cell>
          <cell r="AZ249">
            <v>0</v>
          </cell>
          <cell r="BA249">
            <v>0</v>
          </cell>
          <cell r="BB249">
            <v>16423.36</v>
          </cell>
          <cell r="BC249">
            <v>4145919.03</v>
          </cell>
          <cell r="BD249">
            <v>826159.4800000001</v>
          </cell>
          <cell r="BE249">
            <v>1207869.9499999997</v>
          </cell>
          <cell r="BF249">
            <v>27425155.660000008</v>
          </cell>
        </row>
        <row r="250">
          <cell r="F250" t="str">
            <v>32416</v>
          </cell>
          <cell r="G250">
            <v>8629918.8200000022</v>
          </cell>
          <cell r="H250">
            <v>294178.98</v>
          </cell>
          <cell r="I250">
            <v>44941.68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1952497.8800000001</v>
          </cell>
          <cell r="Q250">
            <v>128664.62</v>
          </cell>
          <cell r="R250">
            <v>349887</v>
          </cell>
          <cell r="S250">
            <v>0</v>
          </cell>
          <cell r="T250">
            <v>0</v>
          </cell>
          <cell r="U250">
            <v>0</v>
          </cell>
          <cell r="V250">
            <v>773497.01</v>
          </cell>
          <cell r="W250">
            <v>231847.83000000002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445011.43</v>
          </cell>
          <cell r="AC250">
            <v>79045.62000000001</v>
          </cell>
          <cell r="AD250">
            <v>0</v>
          </cell>
          <cell r="AE250">
            <v>0</v>
          </cell>
          <cell r="AF250">
            <v>570614.14</v>
          </cell>
          <cell r="AG250">
            <v>0</v>
          </cell>
          <cell r="AH250">
            <v>0</v>
          </cell>
          <cell r="AI250">
            <v>76732.739999999991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13157.13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8064.92</v>
          </cell>
          <cell r="AT250">
            <v>26535.289999999997</v>
          </cell>
          <cell r="AU250">
            <v>0</v>
          </cell>
          <cell r="AV250">
            <v>0</v>
          </cell>
          <cell r="AW250">
            <v>0</v>
          </cell>
          <cell r="AX250">
            <v>857.32</v>
          </cell>
          <cell r="AY250">
            <v>0</v>
          </cell>
          <cell r="AZ250">
            <v>0</v>
          </cell>
          <cell r="BA250">
            <v>0</v>
          </cell>
          <cell r="BB250">
            <v>377089.9</v>
          </cell>
          <cell r="BC250">
            <v>3218107.95</v>
          </cell>
          <cell r="BD250">
            <v>588257.1</v>
          </cell>
          <cell r="BE250">
            <v>1564403.4000000001</v>
          </cell>
          <cell r="BF250">
            <v>19373310.760000002</v>
          </cell>
        </row>
        <row r="251">
          <cell r="F251" t="str">
            <v>32901</v>
          </cell>
          <cell r="G251">
            <v>2767942.3999999994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271805.33999999997</v>
          </cell>
          <cell r="Q251">
            <v>0</v>
          </cell>
          <cell r="R251">
            <v>56849.42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64237.780000000006</v>
          </cell>
          <cell r="AC251">
            <v>18959.04</v>
          </cell>
          <cell r="AD251">
            <v>0</v>
          </cell>
          <cell r="AE251">
            <v>0</v>
          </cell>
          <cell r="AF251">
            <v>48883.090000000004</v>
          </cell>
          <cell r="AG251">
            <v>0</v>
          </cell>
          <cell r="AH251">
            <v>0</v>
          </cell>
          <cell r="AI251">
            <v>13448.29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1649.53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227076.27000000002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1281528.9999999998</v>
          </cell>
          <cell r="BD251">
            <v>210917.75</v>
          </cell>
          <cell r="BE251">
            <v>293556.28999999998</v>
          </cell>
          <cell r="BF251">
            <v>5256854.1999999983</v>
          </cell>
        </row>
        <row r="252">
          <cell r="F252" t="str">
            <v>32907</v>
          </cell>
          <cell r="G252">
            <v>2536467.6500000008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312083.55</v>
          </cell>
          <cell r="Q252">
            <v>0</v>
          </cell>
          <cell r="R252">
            <v>57189.27</v>
          </cell>
          <cell r="S252">
            <v>0</v>
          </cell>
          <cell r="T252">
            <v>0</v>
          </cell>
          <cell r="U252">
            <v>0</v>
          </cell>
          <cell r="V252">
            <v>1635.46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85914.21</v>
          </cell>
          <cell r="AC252">
            <v>77287.609999999986</v>
          </cell>
          <cell r="AD252">
            <v>0</v>
          </cell>
          <cell r="AE252">
            <v>0</v>
          </cell>
          <cell r="AF252">
            <v>171644.69</v>
          </cell>
          <cell r="AG252">
            <v>0</v>
          </cell>
          <cell r="AH252">
            <v>0</v>
          </cell>
          <cell r="AI252">
            <v>24101.89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1349362.55</v>
          </cell>
          <cell r="BD252">
            <v>342887.94000000006</v>
          </cell>
          <cell r="BE252">
            <v>332397.87</v>
          </cell>
          <cell r="BF252">
            <v>5290972.6900000013</v>
          </cell>
        </row>
        <row r="253">
          <cell r="F253" t="str">
            <v>33030</v>
          </cell>
          <cell r="G253">
            <v>361848.38000000006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49553.039999999994</v>
          </cell>
          <cell r="Q253">
            <v>0</v>
          </cell>
          <cell r="R253">
            <v>9475.9600000000009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38661.99</v>
          </cell>
          <cell r="AC253">
            <v>45924.23</v>
          </cell>
          <cell r="AD253">
            <v>0</v>
          </cell>
          <cell r="AE253">
            <v>0</v>
          </cell>
          <cell r="AF253">
            <v>32964.879999999997</v>
          </cell>
          <cell r="AG253">
            <v>0</v>
          </cell>
          <cell r="AH253">
            <v>0</v>
          </cell>
          <cell r="AI253">
            <v>22543.47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137.38999999999999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204514.87999999998</v>
          </cell>
          <cell r="BD253">
            <v>79569.17</v>
          </cell>
          <cell r="BE253">
            <v>107272.98</v>
          </cell>
          <cell r="BF253">
            <v>952466.37</v>
          </cell>
        </row>
        <row r="254">
          <cell r="F254" t="str">
            <v>33036</v>
          </cell>
          <cell r="G254">
            <v>4699552.2899999991</v>
          </cell>
          <cell r="H254">
            <v>371476.57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865113.54</v>
          </cell>
          <cell r="Q254">
            <v>0</v>
          </cell>
          <cell r="R254">
            <v>177622</v>
          </cell>
          <cell r="S254">
            <v>0</v>
          </cell>
          <cell r="T254">
            <v>0</v>
          </cell>
          <cell r="U254">
            <v>0</v>
          </cell>
          <cell r="V254">
            <v>390947.82</v>
          </cell>
          <cell r="W254">
            <v>44671.479999999996</v>
          </cell>
          <cell r="X254">
            <v>11498.99</v>
          </cell>
          <cell r="Y254">
            <v>0</v>
          </cell>
          <cell r="Z254">
            <v>0</v>
          </cell>
          <cell r="AA254">
            <v>0</v>
          </cell>
          <cell r="AB254">
            <v>380095.17000000004</v>
          </cell>
          <cell r="AC254">
            <v>74678.36</v>
          </cell>
          <cell r="AD254">
            <v>0</v>
          </cell>
          <cell r="AE254">
            <v>0</v>
          </cell>
          <cell r="AF254">
            <v>368904.1700000001</v>
          </cell>
          <cell r="AG254">
            <v>0</v>
          </cell>
          <cell r="AH254">
            <v>0</v>
          </cell>
          <cell r="AI254">
            <v>91831.3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18418.080000000002</v>
          </cell>
          <cell r="AU254">
            <v>0</v>
          </cell>
          <cell r="AV254">
            <v>0</v>
          </cell>
          <cell r="AW254">
            <v>0</v>
          </cell>
          <cell r="AX254">
            <v>9799.7499999999982</v>
          </cell>
          <cell r="AY254">
            <v>0</v>
          </cell>
          <cell r="AZ254">
            <v>0</v>
          </cell>
          <cell r="BA254">
            <v>0</v>
          </cell>
          <cell r="BB254">
            <v>5998.59</v>
          </cell>
          <cell r="BC254">
            <v>1531106.86</v>
          </cell>
          <cell r="BD254">
            <v>303009.90000000008</v>
          </cell>
          <cell r="BE254">
            <v>481373.01000000007</v>
          </cell>
          <cell r="BF254">
            <v>9826097.8800000008</v>
          </cell>
        </row>
        <row r="255">
          <cell r="F255" t="str">
            <v>33049</v>
          </cell>
          <cell r="G255">
            <v>3376690.8800000004</v>
          </cell>
          <cell r="H255">
            <v>65634.97</v>
          </cell>
          <cell r="I255">
            <v>280305.27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412069.7300000001</v>
          </cell>
          <cell r="Q255">
            <v>6421.97</v>
          </cell>
          <cell r="R255">
            <v>85253.13</v>
          </cell>
          <cell r="S255">
            <v>0</v>
          </cell>
          <cell r="T255">
            <v>0</v>
          </cell>
          <cell r="U255">
            <v>56636.55</v>
          </cell>
          <cell r="V255">
            <v>255092.84000000003</v>
          </cell>
          <cell r="W255">
            <v>0</v>
          </cell>
          <cell r="X255">
            <v>607.41</v>
          </cell>
          <cell r="Y255">
            <v>0</v>
          </cell>
          <cell r="Z255">
            <v>0</v>
          </cell>
          <cell r="AA255">
            <v>0</v>
          </cell>
          <cell r="AB255">
            <v>150683.00999999998</v>
          </cell>
          <cell r="AC255">
            <v>105486.14000000001</v>
          </cell>
          <cell r="AD255">
            <v>0</v>
          </cell>
          <cell r="AE255">
            <v>0</v>
          </cell>
          <cell r="AF255">
            <v>275822.81</v>
          </cell>
          <cell r="AG255">
            <v>0</v>
          </cell>
          <cell r="AH255">
            <v>0</v>
          </cell>
          <cell r="AI255">
            <v>278992.61000000004</v>
          </cell>
          <cell r="AJ255">
            <v>0</v>
          </cell>
          <cell r="AK255">
            <v>0</v>
          </cell>
          <cell r="AL255">
            <v>0</v>
          </cell>
          <cell r="AM255">
            <v>19899.060000000001</v>
          </cell>
          <cell r="AN255">
            <v>0</v>
          </cell>
          <cell r="AO255">
            <v>0</v>
          </cell>
          <cell r="AP255">
            <v>62413.94</v>
          </cell>
          <cell r="AQ255">
            <v>0</v>
          </cell>
          <cell r="AR255">
            <v>0</v>
          </cell>
          <cell r="AS255">
            <v>0</v>
          </cell>
          <cell r="AT255">
            <v>6382.88</v>
          </cell>
          <cell r="AU255">
            <v>0</v>
          </cell>
          <cell r="AV255">
            <v>5709.24</v>
          </cell>
          <cell r="AW255">
            <v>0</v>
          </cell>
          <cell r="AX255">
            <v>259830.56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2223310.2999999993</v>
          </cell>
          <cell r="BD255">
            <v>344477.28999999992</v>
          </cell>
          <cell r="BE255">
            <v>241631.25</v>
          </cell>
          <cell r="BF255">
            <v>8513351.8399999999</v>
          </cell>
        </row>
        <row r="256">
          <cell r="F256" t="str">
            <v>33070</v>
          </cell>
          <cell r="G256">
            <v>2756428.8599999994</v>
          </cell>
          <cell r="H256">
            <v>2697494.5599999996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716123.9</v>
          </cell>
          <cell r="Q256">
            <v>0</v>
          </cell>
          <cell r="R256">
            <v>111317.89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80411.189999999988</v>
          </cell>
          <cell r="AC256">
            <v>33241.160000000003</v>
          </cell>
          <cell r="AD256">
            <v>0</v>
          </cell>
          <cell r="AE256">
            <v>0</v>
          </cell>
          <cell r="AF256">
            <v>141447.70000000001</v>
          </cell>
          <cell r="AG256">
            <v>0</v>
          </cell>
          <cell r="AH256">
            <v>0</v>
          </cell>
          <cell r="AI256">
            <v>399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6028.79</v>
          </cell>
          <cell r="AU256">
            <v>0</v>
          </cell>
          <cell r="AV256">
            <v>0</v>
          </cell>
          <cell r="AW256">
            <v>0</v>
          </cell>
          <cell r="AX256">
            <v>5000</v>
          </cell>
          <cell r="AY256">
            <v>0</v>
          </cell>
          <cell r="AZ256">
            <v>0</v>
          </cell>
          <cell r="BA256">
            <v>397599.87000000005</v>
          </cell>
          <cell r="BB256">
            <v>291053.11000000004</v>
          </cell>
          <cell r="BC256">
            <v>1798821.9999999998</v>
          </cell>
          <cell r="BD256">
            <v>173428.93000000002</v>
          </cell>
          <cell r="BE256">
            <v>740809.74</v>
          </cell>
          <cell r="BF256">
            <v>9949606.6999999993</v>
          </cell>
        </row>
        <row r="257">
          <cell r="F257" t="str">
            <v>33115</v>
          </cell>
          <cell r="G257">
            <v>11171877.950000005</v>
          </cell>
          <cell r="H257">
            <v>152714.25</v>
          </cell>
          <cell r="I257">
            <v>30273.22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2447464.2299999995</v>
          </cell>
          <cell r="Q257">
            <v>54468.359999999993</v>
          </cell>
          <cell r="R257">
            <v>440662.55</v>
          </cell>
          <cell r="S257">
            <v>0</v>
          </cell>
          <cell r="T257">
            <v>0</v>
          </cell>
          <cell r="U257">
            <v>0</v>
          </cell>
          <cell r="V257">
            <v>715020.88</v>
          </cell>
          <cell r="W257">
            <v>120293.31</v>
          </cell>
          <cell r="X257">
            <v>16909</v>
          </cell>
          <cell r="Y257">
            <v>0</v>
          </cell>
          <cell r="Z257">
            <v>0</v>
          </cell>
          <cell r="AA257">
            <v>0</v>
          </cell>
          <cell r="AB257">
            <v>712694.2</v>
          </cell>
          <cell r="AC257">
            <v>132025.66</v>
          </cell>
          <cell r="AD257">
            <v>0</v>
          </cell>
          <cell r="AE257">
            <v>0</v>
          </cell>
          <cell r="AF257">
            <v>792798.45</v>
          </cell>
          <cell r="AG257">
            <v>0</v>
          </cell>
          <cell r="AH257">
            <v>0</v>
          </cell>
          <cell r="AI257">
            <v>71810.48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25125.910000000003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41265.5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3550819.4500000011</v>
          </cell>
          <cell r="BD257">
            <v>679113.51</v>
          </cell>
          <cell r="BE257">
            <v>1683855.71</v>
          </cell>
          <cell r="BF257">
            <v>22839192.620000008</v>
          </cell>
        </row>
        <row r="258">
          <cell r="F258" t="str">
            <v>33183</v>
          </cell>
          <cell r="G258">
            <v>881152.37000000011</v>
          </cell>
          <cell r="H258">
            <v>127565.53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166141.97999999998</v>
          </cell>
          <cell r="Q258">
            <v>7181.45</v>
          </cell>
          <cell r="R258">
            <v>69619.839999999997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88032.56</v>
          </cell>
          <cell r="AC258">
            <v>19874.46</v>
          </cell>
          <cell r="AD258">
            <v>0</v>
          </cell>
          <cell r="AE258">
            <v>0</v>
          </cell>
          <cell r="AF258">
            <v>72425.069999999992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1474.07</v>
          </cell>
          <cell r="AU258">
            <v>0</v>
          </cell>
          <cell r="AV258">
            <v>0</v>
          </cell>
          <cell r="AW258">
            <v>0</v>
          </cell>
          <cell r="AX258">
            <v>31597.66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492075.05</v>
          </cell>
          <cell r="BD258">
            <v>158819.62</v>
          </cell>
          <cell r="BE258">
            <v>0</v>
          </cell>
          <cell r="BF258">
            <v>2115959.66</v>
          </cell>
        </row>
        <row r="259">
          <cell r="F259" t="str">
            <v>33202</v>
          </cell>
          <cell r="G259">
            <v>409810.57999999996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67718.280000000013</v>
          </cell>
          <cell r="Q259">
            <v>0</v>
          </cell>
          <cell r="R259">
            <v>12759.7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45107.000000000007</v>
          </cell>
          <cell r="AC259">
            <v>34057.599999999999</v>
          </cell>
          <cell r="AD259">
            <v>0</v>
          </cell>
          <cell r="AE259">
            <v>0</v>
          </cell>
          <cell r="AF259">
            <v>36204.46</v>
          </cell>
          <cell r="AG259">
            <v>0</v>
          </cell>
          <cell r="AH259">
            <v>0</v>
          </cell>
          <cell r="AI259">
            <v>1457.21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1776.6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199898.25</v>
          </cell>
          <cell r="BD259">
            <v>75425.020000000019</v>
          </cell>
          <cell r="BE259">
            <v>61324.340000000011</v>
          </cell>
          <cell r="BF259">
            <v>945539.03999999992</v>
          </cell>
        </row>
        <row r="260">
          <cell r="F260" t="str">
            <v>33205</v>
          </cell>
          <cell r="G260">
            <v>198535.63999999998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15942.9</v>
          </cell>
          <cell r="Q260">
            <v>0</v>
          </cell>
          <cell r="R260">
            <v>8152.92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36743.11</v>
          </cell>
          <cell r="AC260">
            <v>52071.62999999999</v>
          </cell>
          <cell r="AD260">
            <v>0</v>
          </cell>
          <cell r="AE260">
            <v>0</v>
          </cell>
          <cell r="AF260">
            <v>23196.12</v>
          </cell>
          <cell r="AG260">
            <v>0</v>
          </cell>
          <cell r="AH260">
            <v>0</v>
          </cell>
          <cell r="AI260">
            <v>408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855.65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89618.87</v>
          </cell>
          <cell r="BD260">
            <v>47811.44</v>
          </cell>
          <cell r="BE260">
            <v>65839.400000000009</v>
          </cell>
          <cell r="BF260">
            <v>539175.68000000005</v>
          </cell>
        </row>
        <row r="261">
          <cell r="F261" t="str">
            <v>33206</v>
          </cell>
          <cell r="G261">
            <v>1518788.9899999998</v>
          </cell>
          <cell r="H261">
            <v>15203.189999999999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200119.84</v>
          </cell>
          <cell r="Q261">
            <v>0</v>
          </cell>
          <cell r="R261">
            <v>41736</v>
          </cell>
          <cell r="S261">
            <v>0</v>
          </cell>
          <cell r="T261">
            <v>0</v>
          </cell>
          <cell r="U261">
            <v>6638.75</v>
          </cell>
          <cell r="V261">
            <v>121717.14</v>
          </cell>
          <cell r="W261">
            <v>0</v>
          </cell>
          <cell r="X261">
            <v>10773.779999999999</v>
          </cell>
          <cell r="Y261">
            <v>0</v>
          </cell>
          <cell r="Z261">
            <v>0</v>
          </cell>
          <cell r="AA261">
            <v>0</v>
          </cell>
          <cell r="AB261">
            <v>87654.36</v>
          </cell>
          <cell r="AC261">
            <v>40376.950000000004</v>
          </cell>
          <cell r="AD261">
            <v>0</v>
          </cell>
          <cell r="AE261">
            <v>0</v>
          </cell>
          <cell r="AF261">
            <v>102905.39</v>
          </cell>
          <cell r="AG261">
            <v>0</v>
          </cell>
          <cell r="AH261">
            <v>0</v>
          </cell>
          <cell r="AI261">
            <v>66246.39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12723.21</v>
          </cell>
          <cell r="AQ261">
            <v>0</v>
          </cell>
          <cell r="AR261">
            <v>0</v>
          </cell>
          <cell r="AS261">
            <v>0</v>
          </cell>
          <cell r="AT261">
            <v>3713.04</v>
          </cell>
          <cell r="AU261">
            <v>0</v>
          </cell>
          <cell r="AV261">
            <v>0</v>
          </cell>
          <cell r="AW261">
            <v>0</v>
          </cell>
          <cell r="AX261">
            <v>411.84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615156.24000000011</v>
          </cell>
          <cell r="BD261">
            <v>138040.95999999999</v>
          </cell>
          <cell r="BE261">
            <v>278892.12</v>
          </cell>
          <cell r="BF261">
            <v>3261098.19</v>
          </cell>
        </row>
        <row r="262">
          <cell r="F262" t="str">
            <v>33207</v>
          </cell>
          <cell r="G262">
            <v>3261403.55</v>
          </cell>
          <cell r="H262">
            <v>59445.72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475797.94000000006</v>
          </cell>
          <cell r="Q262">
            <v>0</v>
          </cell>
          <cell r="R262">
            <v>217298.90999999997</v>
          </cell>
          <cell r="S262">
            <v>0</v>
          </cell>
          <cell r="T262">
            <v>0</v>
          </cell>
          <cell r="U262">
            <v>474.79</v>
          </cell>
          <cell r="V262">
            <v>260624.45999999996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253739.26</v>
          </cell>
          <cell r="AC262">
            <v>77564.69</v>
          </cell>
          <cell r="AD262">
            <v>0</v>
          </cell>
          <cell r="AE262">
            <v>0</v>
          </cell>
          <cell r="AF262">
            <v>369563.68999999994</v>
          </cell>
          <cell r="AG262">
            <v>0</v>
          </cell>
          <cell r="AH262">
            <v>0</v>
          </cell>
          <cell r="AI262">
            <v>50652.719999999994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6037.3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140.13999999999999</v>
          </cell>
          <cell r="AU262">
            <v>0</v>
          </cell>
          <cell r="AV262">
            <v>0</v>
          </cell>
          <cell r="AW262">
            <v>0</v>
          </cell>
          <cell r="AX262">
            <v>368818.75000000006</v>
          </cell>
          <cell r="AY262">
            <v>0</v>
          </cell>
          <cell r="AZ262">
            <v>0</v>
          </cell>
          <cell r="BA262">
            <v>0</v>
          </cell>
          <cell r="BB262">
            <v>91073.94</v>
          </cell>
          <cell r="BC262">
            <v>1603544.63</v>
          </cell>
          <cell r="BD262">
            <v>362864.36000000004</v>
          </cell>
          <cell r="BE262">
            <v>439152.68</v>
          </cell>
          <cell r="BF262">
            <v>7898197.5299999993</v>
          </cell>
        </row>
        <row r="263">
          <cell r="F263" t="str">
            <v>33211</v>
          </cell>
          <cell r="G263">
            <v>1558018.9399999992</v>
          </cell>
          <cell r="H263">
            <v>301643.78000000003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291252.83999999997</v>
          </cell>
          <cell r="Q263">
            <v>0</v>
          </cell>
          <cell r="R263">
            <v>38650.639999999992</v>
          </cell>
          <cell r="S263">
            <v>0</v>
          </cell>
          <cell r="T263">
            <v>0</v>
          </cell>
          <cell r="U263">
            <v>0</v>
          </cell>
          <cell r="V263">
            <v>110779.63999999998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109698.47000000002</v>
          </cell>
          <cell r="AC263">
            <v>54354</v>
          </cell>
          <cell r="AD263">
            <v>0</v>
          </cell>
          <cell r="AE263">
            <v>0</v>
          </cell>
          <cell r="AF263">
            <v>107767.13</v>
          </cell>
          <cell r="AG263">
            <v>0</v>
          </cell>
          <cell r="AH263">
            <v>0</v>
          </cell>
          <cell r="AI263">
            <v>114098.41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350</v>
          </cell>
          <cell r="AR263">
            <v>0</v>
          </cell>
          <cell r="AS263">
            <v>0</v>
          </cell>
          <cell r="AT263">
            <v>5203.57</v>
          </cell>
          <cell r="AU263">
            <v>0</v>
          </cell>
          <cell r="AV263">
            <v>0</v>
          </cell>
          <cell r="AW263">
            <v>0</v>
          </cell>
          <cell r="AX263">
            <v>31563.86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726228.19000000006</v>
          </cell>
          <cell r="BD263">
            <v>175686.15</v>
          </cell>
          <cell r="BE263">
            <v>210774.43</v>
          </cell>
          <cell r="BF263">
            <v>3836070.0499999993</v>
          </cell>
        </row>
        <row r="264">
          <cell r="F264" t="str">
            <v>33212</v>
          </cell>
          <cell r="G264">
            <v>4861923.1000000015</v>
          </cell>
          <cell r="H264">
            <v>1179130.05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956818.65</v>
          </cell>
          <cell r="Q264">
            <v>0</v>
          </cell>
          <cell r="R264">
            <v>174081.06</v>
          </cell>
          <cell r="S264">
            <v>0</v>
          </cell>
          <cell r="T264">
            <v>0</v>
          </cell>
          <cell r="U264">
            <v>0</v>
          </cell>
          <cell r="V264">
            <v>472356.27999999991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216183.65000000002</v>
          </cell>
          <cell r="AC264">
            <v>41924</v>
          </cell>
          <cell r="AD264">
            <v>0</v>
          </cell>
          <cell r="AE264">
            <v>0</v>
          </cell>
          <cell r="AF264">
            <v>431752.51999999996</v>
          </cell>
          <cell r="AG264">
            <v>0</v>
          </cell>
          <cell r="AH264">
            <v>0</v>
          </cell>
          <cell r="AI264">
            <v>123825.32999999999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19337.11</v>
          </cell>
          <cell r="AU264">
            <v>0</v>
          </cell>
          <cell r="AV264">
            <v>0</v>
          </cell>
          <cell r="AW264">
            <v>0</v>
          </cell>
          <cell r="AX264">
            <v>73619.75</v>
          </cell>
          <cell r="AY264">
            <v>0</v>
          </cell>
          <cell r="AZ264">
            <v>0</v>
          </cell>
          <cell r="BA264">
            <v>27795.920000000002</v>
          </cell>
          <cell r="BB264">
            <v>301.60000000000002</v>
          </cell>
          <cell r="BC264">
            <v>1999716.95</v>
          </cell>
          <cell r="BD264">
            <v>386228.05</v>
          </cell>
          <cell r="BE264">
            <v>863539.53</v>
          </cell>
          <cell r="BF264">
            <v>11828533.549999999</v>
          </cell>
        </row>
        <row r="265">
          <cell r="F265" t="str">
            <v>34002</v>
          </cell>
          <cell r="G265">
            <v>35208696.74000001</v>
          </cell>
          <cell r="H265">
            <v>683759.95</v>
          </cell>
          <cell r="I265">
            <v>92255.15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7746360.0200000005</v>
          </cell>
          <cell r="Q265">
            <v>207486.79</v>
          </cell>
          <cell r="R265">
            <v>1100074.6299999999</v>
          </cell>
          <cell r="S265">
            <v>0</v>
          </cell>
          <cell r="T265">
            <v>0</v>
          </cell>
          <cell r="U265">
            <v>0</v>
          </cell>
          <cell r="V265">
            <v>2794380.31</v>
          </cell>
          <cell r="W265">
            <v>212573.68</v>
          </cell>
          <cell r="X265">
            <v>39471</v>
          </cell>
          <cell r="Y265">
            <v>0</v>
          </cell>
          <cell r="Z265">
            <v>0</v>
          </cell>
          <cell r="AA265">
            <v>0</v>
          </cell>
          <cell r="AB265">
            <v>1159322.4200000002</v>
          </cell>
          <cell r="AC265">
            <v>169810.21</v>
          </cell>
          <cell r="AD265">
            <v>0</v>
          </cell>
          <cell r="AE265">
            <v>0</v>
          </cell>
          <cell r="AF265">
            <v>1190394.99</v>
          </cell>
          <cell r="AG265">
            <v>0</v>
          </cell>
          <cell r="AH265">
            <v>0</v>
          </cell>
          <cell r="AI265">
            <v>295382.07999999996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208803.40999999995</v>
          </cell>
          <cell r="AO265">
            <v>0</v>
          </cell>
          <cell r="AP265">
            <v>63185.37</v>
          </cell>
          <cell r="AQ265">
            <v>0</v>
          </cell>
          <cell r="AR265">
            <v>0</v>
          </cell>
          <cell r="AS265">
            <v>0</v>
          </cell>
          <cell r="AT265">
            <v>123672.04</v>
          </cell>
          <cell r="AU265">
            <v>0</v>
          </cell>
          <cell r="AV265">
            <v>0</v>
          </cell>
          <cell r="AW265">
            <v>0</v>
          </cell>
          <cell r="AX265">
            <v>652919.99</v>
          </cell>
          <cell r="AY265">
            <v>0</v>
          </cell>
          <cell r="AZ265">
            <v>0</v>
          </cell>
          <cell r="BA265">
            <v>0</v>
          </cell>
          <cell r="BB265">
            <v>11772.75</v>
          </cell>
          <cell r="BC265">
            <v>9824529.6200000029</v>
          </cell>
          <cell r="BD265">
            <v>2184389.3900000006</v>
          </cell>
          <cell r="BE265">
            <v>3446552.54</v>
          </cell>
          <cell r="BF265">
            <v>67415793.080000028</v>
          </cell>
        </row>
        <row r="266">
          <cell r="F266" t="str">
            <v>34003</v>
          </cell>
          <cell r="G266">
            <v>108356744.55000001</v>
          </cell>
          <cell r="H266">
            <v>0</v>
          </cell>
          <cell r="I266">
            <v>445171.68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25433150.519999996</v>
          </cell>
          <cell r="Q266">
            <v>773822.71</v>
          </cell>
          <cell r="R266">
            <v>2675519.1900000004</v>
          </cell>
          <cell r="S266">
            <v>0</v>
          </cell>
          <cell r="T266">
            <v>0</v>
          </cell>
          <cell r="U266">
            <v>49857.05</v>
          </cell>
          <cell r="V266">
            <v>5518395.4600000009</v>
          </cell>
          <cell r="W266">
            <v>1146386.9600000002</v>
          </cell>
          <cell r="X266">
            <v>83014</v>
          </cell>
          <cell r="Y266">
            <v>61340.93</v>
          </cell>
          <cell r="Z266">
            <v>0</v>
          </cell>
          <cell r="AA266">
            <v>0</v>
          </cell>
          <cell r="AB266">
            <v>2447660.69</v>
          </cell>
          <cell r="AC266">
            <v>444633.77999999997</v>
          </cell>
          <cell r="AD266">
            <v>0</v>
          </cell>
          <cell r="AE266">
            <v>0</v>
          </cell>
          <cell r="AF266">
            <v>3660085.7300000009</v>
          </cell>
          <cell r="AG266">
            <v>0</v>
          </cell>
          <cell r="AH266">
            <v>0</v>
          </cell>
          <cell r="AI266">
            <v>929849.00999999989</v>
          </cell>
          <cell r="AJ266">
            <v>0</v>
          </cell>
          <cell r="AK266">
            <v>0</v>
          </cell>
          <cell r="AL266">
            <v>0</v>
          </cell>
          <cell r="AM266">
            <v>100844.48</v>
          </cell>
          <cell r="AN266">
            <v>853802.39999999991</v>
          </cell>
          <cell r="AO266">
            <v>0</v>
          </cell>
          <cell r="AP266">
            <v>49655.48</v>
          </cell>
          <cell r="AQ266">
            <v>0</v>
          </cell>
          <cell r="AR266">
            <v>1766.52</v>
          </cell>
          <cell r="AS266">
            <v>127439.40000000001</v>
          </cell>
          <cell r="AT266">
            <v>312409.63</v>
          </cell>
          <cell r="AU266">
            <v>0</v>
          </cell>
          <cell r="AV266">
            <v>0</v>
          </cell>
          <cell r="AW266">
            <v>0</v>
          </cell>
          <cell r="AX266">
            <v>172444.97</v>
          </cell>
          <cell r="AY266">
            <v>0</v>
          </cell>
          <cell r="AZ266">
            <v>0</v>
          </cell>
          <cell r="BA266">
            <v>92232.08</v>
          </cell>
          <cell r="BB266">
            <v>154001.67000000001</v>
          </cell>
          <cell r="BC266">
            <v>25257341.509999998</v>
          </cell>
          <cell r="BD266">
            <v>5813227.2999999998</v>
          </cell>
          <cell r="BE266">
            <v>6533196.0200000005</v>
          </cell>
          <cell r="BF266">
            <v>191493993.72000003</v>
          </cell>
        </row>
        <row r="267">
          <cell r="F267" t="str">
            <v>34033</v>
          </cell>
          <cell r="G267">
            <v>45124404.849999987</v>
          </cell>
          <cell r="H267">
            <v>813980.72000000009</v>
          </cell>
          <cell r="I267">
            <v>109982.14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7464334.8500000015</v>
          </cell>
          <cell r="Q267">
            <v>331737.49</v>
          </cell>
          <cell r="R267">
            <v>1271082.98</v>
          </cell>
          <cell r="S267">
            <v>0</v>
          </cell>
          <cell r="T267">
            <v>0</v>
          </cell>
          <cell r="U267">
            <v>0</v>
          </cell>
          <cell r="V267">
            <v>2192335.4700000002</v>
          </cell>
          <cell r="W267">
            <v>135219.79</v>
          </cell>
          <cell r="X267">
            <v>26552.9</v>
          </cell>
          <cell r="Y267">
            <v>0</v>
          </cell>
          <cell r="Z267">
            <v>3137417.8000000007</v>
          </cell>
          <cell r="AA267">
            <v>47505.11</v>
          </cell>
          <cell r="AB267">
            <v>913303.14</v>
          </cell>
          <cell r="AC267">
            <v>145251.92000000001</v>
          </cell>
          <cell r="AD267">
            <v>0</v>
          </cell>
          <cell r="AE267">
            <v>0</v>
          </cell>
          <cell r="AF267">
            <v>1108714.8</v>
          </cell>
          <cell r="AG267">
            <v>179722.68000000002</v>
          </cell>
          <cell r="AH267">
            <v>0</v>
          </cell>
          <cell r="AI267">
            <v>350173.49</v>
          </cell>
          <cell r="AJ267">
            <v>0</v>
          </cell>
          <cell r="AK267">
            <v>0</v>
          </cell>
          <cell r="AL267">
            <v>0</v>
          </cell>
          <cell r="AM267">
            <v>13206.64</v>
          </cell>
          <cell r="AN267">
            <v>242040.53999999998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13585.41</v>
          </cell>
          <cell r="AT267">
            <v>235024.19999999998</v>
          </cell>
          <cell r="AU267">
            <v>0</v>
          </cell>
          <cell r="AV267">
            <v>0</v>
          </cell>
          <cell r="AW267">
            <v>0</v>
          </cell>
          <cell r="AX267">
            <v>203817.07</v>
          </cell>
          <cell r="AY267">
            <v>0</v>
          </cell>
          <cell r="AZ267">
            <v>0</v>
          </cell>
          <cell r="BA267">
            <v>0</v>
          </cell>
          <cell r="BB267">
            <v>78419.5</v>
          </cell>
          <cell r="BC267">
            <v>14437522.910000002</v>
          </cell>
          <cell r="BD267">
            <v>2127896.61</v>
          </cell>
          <cell r="BE267">
            <v>3696562.6999999993</v>
          </cell>
          <cell r="BF267">
            <v>84399795.709999979</v>
          </cell>
        </row>
        <row r="268">
          <cell r="F268" t="str">
            <v>34111</v>
          </cell>
          <cell r="G268">
            <v>64146047.93999999</v>
          </cell>
          <cell r="H268">
            <v>2821675.0399999996</v>
          </cell>
          <cell r="I268">
            <v>344901.28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18699447.689999998</v>
          </cell>
          <cell r="Q268">
            <v>451200.23</v>
          </cell>
          <cell r="R268">
            <v>2042077.82</v>
          </cell>
          <cell r="S268">
            <v>0</v>
          </cell>
          <cell r="T268">
            <v>0</v>
          </cell>
          <cell r="U268">
            <v>0</v>
          </cell>
          <cell r="V268">
            <v>4316050.54</v>
          </cell>
          <cell r="W268">
            <v>909702.00999999989</v>
          </cell>
          <cell r="X268">
            <v>46288</v>
          </cell>
          <cell r="Y268">
            <v>28055.7</v>
          </cell>
          <cell r="Z268">
            <v>0</v>
          </cell>
          <cell r="AA268">
            <v>0</v>
          </cell>
          <cell r="AB268">
            <v>1428713.5699999996</v>
          </cell>
          <cell r="AC268">
            <v>230947.47</v>
          </cell>
          <cell r="AD268">
            <v>0</v>
          </cell>
          <cell r="AE268">
            <v>0</v>
          </cell>
          <cell r="AF268">
            <v>1913914.34</v>
          </cell>
          <cell r="AG268">
            <v>105779.56</v>
          </cell>
          <cell r="AH268">
            <v>25661.839999999997</v>
          </cell>
          <cell r="AI268">
            <v>656245.78</v>
          </cell>
          <cell r="AJ268">
            <v>0</v>
          </cell>
          <cell r="AK268">
            <v>0</v>
          </cell>
          <cell r="AL268">
            <v>0</v>
          </cell>
          <cell r="AM268">
            <v>36773.15</v>
          </cell>
          <cell r="AN268">
            <v>328474.22999999992</v>
          </cell>
          <cell r="AO268">
            <v>0</v>
          </cell>
          <cell r="AP268">
            <v>0</v>
          </cell>
          <cell r="AQ268">
            <v>0</v>
          </cell>
          <cell r="AR268">
            <v>130735.19</v>
          </cell>
          <cell r="AS268">
            <v>48035.03</v>
          </cell>
          <cell r="AT268">
            <v>202399.2</v>
          </cell>
          <cell r="AU268">
            <v>0</v>
          </cell>
          <cell r="AV268">
            <v>0</v>
          </cell>
          <cell r="AW268">
            <v>0</v>
          </cell>
          <cell r="AX268">
            <v>503846.60000000003</v>
          </cell>
          <cell r="AY268">
            <v>0</v>
          </cell>
          <cell r="AZ268">
            <v>0</v>
          </cell>
          <cell r="BA268">
            <v>0</v>
          </cell>
          <cell r="BB268">
            <v>199465.14</v>
          </cell>
          <cell r="BC268">
            <v>16678506.450000001</v>
          </cell>
          <cell r="BD268">
            <v>2972024.6</v>
          </cell>
          <cell r="BE268">
            <v>4246024.05</v>
          </cell>
          <cell r="BF268">
            <v>123512992.45</v>
          </cell>
        </row>
        <row r="269">
          <cell r="F269" t="str">
            <v>34307</v>
          </cell>
          <cell r="G269">
            <v>5143201.2800000012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788014.72999999986</v>
          </cell>
          <cell r="Q269">
            <v>22086.799999999999</v>
          </cell>
          <cell r="R269">
            <v>177086.19</v>
          </cell>
          <cell r="S269">
            <v>0</v>
          </cell>
          <cell r="T269">
            <v>0</v>
          </cell>
          <cell r="U269">
            <v>0</v>
          </cell>
          <cell r="V269">
            <v>507892.09999999992</v>
          </cell>
          <cell r="W269">
            <v>39912.130000000005</v>
          </cell>
          <cell r="X269">
            <v>4696.62</v>
          </cell>
          <cell r="Y269">
            <v>0</v>
          </cell>
          <cell r="Z269">
            <v>0</v>
          </cell>
          <cell r="AA269">
            <v>0</v>
          </cell>
          <cell r="AB269">
            <v>145507.94999999998</v>
          </cell>
          <cell r="AC269">
            <v>23813</v>
          </cell>
          <cell r="AD269">
            <v>0</v>
          </cell>
          <cell r="AE269">
            <v>0</v>
          </cell>
          <cell r="AF269">
            <v>297642.27000000008</v>
          </cell>
          <cell r="AG269">
            <v>0</v>
          </cell>
          <cell r="AH269">
            <v>0</v>
          </cell>
          <cell r="AI269">
            <v>13638.589999999998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9329.5500000000011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2027233.63</v>
          </cell>
          <cell r="BD269">
            <v>397958.16</v>
          </cell>
          <cell r="BE269">
            <v>364737.61</v>
          </cell>
          <cell r="BF269">
            <v>9962750.6099999994</v>
          </cell>
        </row>
        <row r="270">
          <cell r="F270" t="str">
            <v>34324</v>
          </cell>
          <cell r="G270">
            <v>5277066.0099999979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918944.1</v>
          </cell>
          <cell r="Q270">
            <v>30046</v>
          </cell>
          <cell r="R270">
            <v>121028.79000000001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109596.52</v>
          </cell>
          <cell r="AC270">
            <v>28789.46</v>
          </cell>
          <cell r="AD270">
            <v>0</v>
          </cell>
          <cell r="AE270">
            <v>0</v>
          </cell>
          <cell r="AF270">
            <v>61827.270000000004</v>
          </cell>
          <cell r="AG270">
            <v>0</v>
          </cell>
          <cell r="AH270">
            <v>0</v>
          </cell>
          <cell r="AI270">
            <v>29886.65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14091.26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10268.83</v>
          </cell>
          <cell r="AU270">
            <v>0</v>
          </cell>
          <cell r="AV270">
            <v>0</v>
          </cell>
          <cell r="AW270">
            <v>0</v>
          </cell>
          <cell r="AX270">
            <v>2513.8199999999997</v>
          </cell>
          <cell r="AY270">
            <v>0</v>
          </cell>
          <cell r="AZ270">
            <v>0</v>
          </cell>
          <cell r="BA270">
            <v>0</v>
          </cell>
          <cell r="BB270">
            <v>2039.51</v>
          </cell>
          <cell r="BC270">
            <v>1458022.0800000003</v>
          </cell>
          <cell r="BD270">
            <v>203706.68</v>
          </cell>
          <cell r="BE270">
            <v>653775.79</v>
          </cell>
          <cell r="BF270">
            <v>8921602.7699999958</v>
          </cell>
        </row>
        <row r="271">
          <cell r="F271" t="str">
            <v>34401</v>
          </cell>
          <cell r="G271">
            <v>15822821.190000001</v>
          </cell>
          <cell r="H271">
            <v>247969.70000000004</v>
          </cell>
          <cell r="I271">
            <v>37451.25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3815476.21</v>
          </cell>
          <cell r="Q271">
            <v>122672.76999999999</v>
          </cell>
          <cell r="R271">
            <v>511132.73</v>
          </cell>
          <cell r="S271">
            <v>0</v>
          </cell>
          <cell r="T271">
            <v>0</v>
          </cell>
          <cell r="U271">
            <v>0</v>
          </cell>
          <cell r="V271">
            <v>519836.80999999994</v>
          </cell>
          <cell r="W271">
            <v>0</v>
          </cell>
          <cell r="X271">
            <v>10301.06</v>
          </cell>
          <cell r="Y271">
            <v>0</v>
          </cell>
          <cell r="Z271">
            <v>0</v>
          </cell>
          <cell r="AA271">
            <v>0</v>
          </cell>
          <cell r="AB271">
            <v>488732.53999999992</v>
          </cell>
          <cell r="AC271">
            <v>93538.610000000015</v>
          </cell>
          <cell r="AD271">
            <v>0</v>
          </cell>
          <cell r="AE271">
            <v>0</v>
          </cell>
          <cell r="AF271">
            <v>822795.95</v>
          </cell>
          <cell r="AG271">
            <v>0</v>
          </cell>
          <cell r="AH271">
            <v>0</v>
          </cell>
          <cell r="AI271">
            <v>43318.58</v>
          </cell>
          <cell r="AJ271">
            <v>0</v>
          </cell>
          <cell r="AK271">
            <v>0</v>
          </cell>
          <cell r="AL271">
            <v>53232.560000000005</v>
          </cell>
          <cell r="AM271">
            <v>18254.140000000003</v>
          </cell>
          <cell r="AN271">
            <v>180898.9</v>
          </cell>
          <cell r="AO271">
            <v>0</v>
          </cell>
          <cell r="AP271">
            <v>0</v>
          </cell>
          <cell r="AQ271">
            <v>670.66000000000008</v>
          </cell>
          <cell r="AR271">
            <v>0</v>
          </cell>
          <cell r="AS271">
            <v>0</v>
          </cell>
          <cell r="AT271">
            <v>99709.329999999987</v>
          </cell>
          <cell r="AU271">
            <v>0</v>
          </cell>
          <cell r="AV271">
            <v>0</v>
          </cell>
          <cell r="AW271">
            <v>0</v>
          </cell>
          <cell r="AX271">
            <v>42873.909999999996</v>
          </cell>
          <cell r="AY271">
            <v>0</v>
          </cell>
          <cell r="AZ271">
            <v>0</v>
          </cell>
          <cell r="BA271">
            <v>0</v>
          </cell>
          <cell r="BB271">
            <v>7945.52</v>
          </cell>
          <cell r="BC271">
            <v>3972218.6999999993</v>
          </cell>
          <cell r="BD271">
            <v>1024869.63</v>
          </cell>
          <cell r="BE271">
            <v>1750421.58</v>
          </cell>
          <cell r="BF271">
            <v>29687142.329999991</v>
          </cell>
        </row>
        <row r="272">
          <cell r="F272" t="str">
            <v>34402</v>
          </cell>
          <cell r="G272">
            <v>8357861.1499999994</v>
          </cell>
          <cell r="H272">
            <v>0</v>
          </cell>
          <cell r="I272">
            <v>41820.660000000003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1358622.7700000003</v>
          </cell>
          <cell r="Q272">
            <v>47326.41</v>
          </cell>
          <cell r="R272">
            <v>281952.79000000004</v>
          </cell>
          <cell r="S272">
            <v>0</v>
          </cell>
          <cell r="T272">
            <v>0</v>
          </cell>
          <cell r="U272">
            <v>0</v>
          </cell>
          <cell r="V272">
            <v>423211.56999999995</v>
          </cell>
          <cell r="W272">
            <v>154057.77999999997</v>
          </cell>
          <cell r="X272">
            <v>9804</v>
          </cell>
          <cell r="Y272">
            <v>0</v>
          </cell>
          <cell r="Z272">
            <v>0</v>
          </cell>
          <cell r="AA272">
            <v>0</v>
          </cell>
          <cell r="AB272">
            <v>333368.39</v>
          </cell>
          <cell r="AC272">
            <v>43638.6</v>
          </cell>
          <cell r="AD272">
            <v>0</v>
          </cell>
          <cell r="AE272">
            <v>0</v>
          </cell>
          <cell r="AF272">
            <v>418467.54000000004</v>
          </cell>
          <cell r="AG272">
            <v>0</v>
          </cell>
          <cell r="AH272">
            <v>0</v>
          </cell>
          <cell r="AI272">
            <v>17526.22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21422.32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25261.5</v>
          </cell>
          <cell r="AU272">
            <v>0</v>
          </cell>
          <cell r="AV272">
            <v>0</v>
          </cell>
          <cell r="AW272">
            <v>0</v>
          </cell>
          <cell r="AX272">
            <v>17596.55</v>
          </cell>
          <cell r="AY272">
            <v>0</v>
          </cell>
          <cell r="AZ272">
            <v>0</v>
          </cell>
          <cell r="BA272">
            <v>0</v>
          </cell>
          <cell r="BB272">
            <v>16496.32</v>
          </cell>
          <cell r="BC272">
            <v>2514565.3099999996</v>
          </cell>
          <cell r="BD272">
            <v>618386.61</v>
          </cell>
          <cell r="BE272">
            <v>997739.95</v>
          </cell>
          <cell r="BF272">
            <v>15699126.439999998</v>
          </cell>
        </row>
        <row r="273">
          <cell r="F273" t="str">
            <v>34901</v>
          </cell>
          <cell r="G273">
            <v>823371.54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281.42</v>
          </cell>
          <cell r="AD273">
            <v>0</v>
          </cell>
          <cell r="AE273">
            <v>0</v>
          </cell>
          <cell r="AF273">
            <v>78999.22</v>
          </cell>
          <cell r="AG273">
            <v>0</v>
          </cell>
          <cell r="AH273">
            <v>0</v>
          </cell>
          <cell r="AI273">
            <v>20606.099999999999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12973.53</v>
          </cell>
          <cell r="BD273">
            <v>0</v>
          </cell>
          <cell r="BE273">
            <v>105990.75</v>
          </cell>
          <cell r="BF273">
            <v>1042222.56</v>
          </cell>
        </row>
        <row r="274">
          <cell r="F274" t="str">
            <v>35200</v>
          </cell>
          <cell r="G274">
            <v>3654771.73</v>
          </cell>
          <cell r="H274">
            <v>22120.400000000001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753358.67</v>
          </cell>
          <cell r="Q274">
            <v>28635.24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140599.41999999998</v>
          </cell>
          <cell r="W274">
            <v>0</v>
          </cell>
          <cell r="X274">
            <v>3436</v>
          </cell>
          <cell r="Y274">
            <v>0</v>
          </cell>
          <cell r="Z274">
            <v>0</v>
          </cell>
          <cell r="AA274">
            <v>0</v>
          </cell>
          <cell r="AB274">
            <v>111639.54000000001</v>
          </cell>
          <cell r="AC274">
            <v>68240.739999999991</v>
          </cell>
          <cell r="AD274">
            <v>0</v>
          </cell>
          <cell r="AE274">
            <v>0</v>
          </cell>
          <cell r="AF274">
            <v>243467.81999999998</v>
          </cell>
          <cell r="AG274">
            <v>0</v>
          </cell>
          <cell r="AH274">
            <v>0</v>
          </cell>
          <cell r="AI274">
            <v>62337.049999999996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16495.330000000002</v>
          </cell>
          <cell r="AO274">
            <v>0</v>
          </cell>
          <cell r="AP274">
            <v>0</v>
          </cell>
          <cell r="AQ274">
            <v>0</v>
          </cell>
          <cell r="AR274">
            <v>9478.15</v>
          </cell>
          <cell r="AS274">
            <v>0</v>
          </cell>
          <cell r="AT274">
            <v>1915.02</v>
          </cell>
          <cell r="AU274">
            <v>0</v>
          </cell>
          <cell r="AV274">
            <v>9575.1200000000008</v>
          </cell>
          <cell r="AW274">
            <v>0</v>
          </cell>
          <cell r="AX274">
            <v>122178.31999999999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1272056.8899999999</v>
          </cell>
          <cell r="BD274">
            <v>226938.25999999998</v>
          </cell>
          <cell r="BE274">
            <v>317799.89999999991</v>
          </cell>
          <cell r="BF274">
            <v>7065043.5999999996</v>
          </cell>
        </row>
        <row r="275">
          <cell r="F275" t="str">
            <v>36101</v>
          </cell>
          <cell r="G275">
            <v>246214.25999999998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31868.31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21349</v>
          </cell>
          <cell r="AC275">
            <v>37724.32</v>
          </cell>
          <cell r="AD275">
            <v>0</v>
          </cell>
          <cell r="AE275">
            <v>0</v>
          </cell>
          <cell r="AF275">
            <v>11405.91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232771.42999999993</v>
          </cell>
          <cell r="BD275">
            <v>37381.270000000004</v>
          </cell>
          <cell r="BE275">
            <v>77394.789999999994</v>
          </cell>
          <cell r="BF275">
            <v>696109.29</v>
          </cell>
        </row>
        <row r="276">
          <cell r="F276" t="str">
            <v>36140</v>
          </cell>
          <cell r="G276">
            <v>38823235.240000002</v>
          </cell>
          <cell r="H276">
            <v>535992.47999999986</v>
          </cell>
          <cell r="I276">
            <v>90178.95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7528664.2699999986</v>
          </cell>
          <cell r="Q276">
            <v>305615.69999999995</v>
          </cell>
          <cell r="R276">
            <v>1133653.1000000001</v>
          </cell>
          <cell r="S276">
            <v>0</v>
          </cell>
          <cell r="T276">
            <v>0</v>
          </cell>
          <cell r="U276">
            <v>0</v>
          </cell>
          <cell r="V276">
            <v>2230462.4</v>
          </cell>
          <cell r="W276">
            <v>172659.53000000003</v>
          </cell>
          <cell r="X276">
            <v>47634.95</v>
          </cell>
          <cell r="Y276">
            <v>0</v>
          </cell>
          <cell r="Z276">
            <v>636391.64999999991</v>
          </cell>
          <cell r="AA276">
            <v>0</v>
          </cell>
          <cell r="AB276">
            <v>1286085.4000000001</v>
          </cell>
          <cell r="AC276">
            <v>1164993.78</v>
          </cell>
          <cell r="AD276">
            <v>0</v>
          </cell>
          <cell r="AE276">
            <v>0</v>
          </cell>
          <cell r="AF276">
            <v>2241210.8100000005</v>
          </cell>
          <cell r="AG276">
            <v>0</v>
          </cell>
          <cell r="AH276">
            <v>0</v>
          </cell>
          <cell r="AI276">
            <v>454749.30000000005</v>
          </cell>
          <cell r="AJ276">
            <v>0</v>
          </cell>
          <cell r="AK276">
            <v>964482.93</v>
          </cell>
          <cell r="AL276">
            <v>0</v>
          </cell>
          <cell r="AM276">
            <v>94208.459999999992</v>
          </cell>
          <cell r="AN276">
            <v>912555.84000000008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308512.49999999994</v>
          </cell>
          <cell r="AU276">
            <v>0</v>
          </cell>
          <cell r="AV276">
            <v>0</v>
          </cell>
          <cell r="AW276">
            <v>0</v>
          </cell>
          <cell r="AX276">
            <v>828830.62000000023</v>
          </cell>
          <cell r="AY276">
            <v>0</v>
          </cell>
          <cell r="AZ276">
            <v>0</v>
          </cell>
          <cell r="BA276">
            <v>0</v>
          </cell>
          <cell r="BB276">
            <v>176241.53</v>
          </cell>
          <cell r="BC276">
            <v>10791171.789999999</v>
          </cell>
          <cell r="BD276">
            <v>2724500.1500000004</v>
          </cell>
          <cell r="BE276">
            <v>1558142.7299999995</v>
          </cell>
          <cell r="BF276">
            <v>75010174.110000014</v>
          </cell>
        </row>
        <row r="277">
          <cell r="F277" t="str">
            <v>36250</v>
          </cell>
          <cell r="G277">
            <v>9172281.3200000022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1525827.6099999999</v>
          </cell>
          <cell r="Q277">
            <v>208394.19</v>
          </cell>
          <cell r="R277">
            <v>354432.86000000004</v>
          </cell>
          <cell r="S277">
            <v>0</v>
          </cell>
          <cell r="T277">
            <v>0</v>
          </cell>
          <cell r="U277">
            <v>0</v>
          </cell>
          <cell r="V277">
            <v>786296.78000000014</v>
          </cell>
          <cell r="W277">
            <v>0</v>
          </cell>
          <cell r="X277">
            <v>14011.419999999998</v>
          </cell>
          <cell r="Y277">
            <v>0</v>
          </cell>
          <cell r="Z277">
            <v>0</v>
          </cell>
          <cell r="AA277">
            <v>0</v>
          </cell>
          <cell r="AB277">
            <v>436663.99</v>
          </cell>
          <cell r="AC277">
            <v>76281.97</v>
          </cell>
          <cell r="AD277">
            <v>0</v>
          </cell>
          <cell r="AE277">
            <v>0</v>
          </cell>
          <cell r="AF277">
            <v>498027.50999999995</v>
          </cell>
          <cell r="AG277">
            <v>0</v>
          </cell>
          <cell r="AH277">
            <v>0</v>
          </cell>
          <cell r="AI277">
            <v>78826.939999999988</v>
          </cell>
          <cell r="AJ277">
            <v>0</v>
          </cell>
          <cell r="AK277">
            <v>0</v>
          </cell>
          <cell r="AL277">
            <v>0</v>
          </cell>
          <cell r="AM277">
            <v>21433.62</v>
          </cell>
          <cell r="AN277">
            <v>305894.48999999993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32490.89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2745460.7600000007</v>
          </cell>
          <cell r="BD277">
            <v>701026.13</v>
          </cell>
          <cell r="BE277">
            <v>389233.86999999994</v>
          </cell>
          <cell r="BF277">
            <v>17346584.350000001</v>
          </cell>
        </row>
        <row r="278">
          <cell r="F278" t="str">
            <v>36300</v>
          </cell>
          <cell r="G278">
            <v>1854558.22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193888.59</v>
          </cell>
          <cell r="Q278">
            <v>10747.29</v>
          </cell>
          <cell r="R278">
            <v>38565.47</v>
          </cell>
          <cell r="S278">
            <v>0</v>
          </cell>
          <cell r="T278">
            <v>0</v>
          </cell>
          <cell r="U278">
            <v>0</v>
          </cell>
          <cell r="V278">
            <v>109649.3</v>
          </cell>
          <cell r="W278">
            <v>32454.59</v>
          </cell>
          <cell r="X278">
            <v>0</v>
          </cell>
          <cell r="Y278">
            <v>36305.14</v>
          </cell>
          <cell r="Z278">
            <v>0</v>
          </cell>
          <cell r="AA278">
            <v>0</v>
          </cell>
          <cell r="AB278">
            <v>21965.050000000003</v>
          </cell>
          <cell r="AC278">
            <v>19962.82</v>
          </cell>
          <cell r="AD278">
            <v>0</v>
          </cell>
          <cell r="AE278">
            <v>0</v>
          </cell>
          <cell r="AF278">
            <v>87844.849999999991</v>
          </cell>
          <cell r="AG278">
            <v>0</v>
          </cell>
          <cell r="AH278">
            <v>0</v>
          </cell>
          <cell r="AI278">
            <v>63898.479999999996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40539.97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3909.1400000000003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980908.2899999998</v>
          </cell>
          <cell r="BD278">
            <v>191686.72000000003</v>
          </cell>
          <cell r="BE278">
            <v>99686.160000000018</v>
          </cell>
          <cell r="BF278">
            <v>3786570.0800000005</v>
          </cell>
        </row>
        <row r="279">
          <cell r="F279" t="str">
            <v>36400</v>
          </cell>
          <cell r="G279">
            <v>5474199.9299999988</v>
          </cell>
          <cell r="H279">
            <v>325</v>
          </cell>
          <cell r="I279">
            <v>20775.72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928248.11</v>
          </cell>
          <cell r="Q279">
            <v>13872.69</v>
          </cell>
          <cell r="R279">
            <v>157130.68000000002</v>
          </cell>
          <cell r="S279">
            <v>0</v>
          </cell>
          <cell r="T279">
            <v>0</v>
          </cell>
          <cell r="U279">
            <v>0</v>
          </cell>
          <cell r="V279">
            <v>394299.49000000005</v>
          </cell>
          <cell r="W279">
            <v>0</v>
          </cell>
          <cell r="X279">
            <v>4830.2700000000004</v>
          </cell>
          <cell r="Y279">
            <v>0</v>
          </cell>
          <cell r="Z279">
            <v>0</v>
          </cell>
          <cell r="AA279">
            <v>0</v>
          </cell>
          <cell r="AB279">
            <v>155808.09000000003</v>
          </cell>
          <cell r="AC279">
            <v>18111.559999999998</v>
          </cell>
          <cell r="AD279">
            <v>0</v>
          </cell>
          <cell r="AE279">
            <v>0</v>
          </cell>
          <cell r="AF279">
            <v>292853.21999999997</v>
          </cell>
          <cell r="AG279">
            <v>0</v>
          </cell>
          <cell r="AH279">
            <v>0</v>
          </cell>
          <cell r="AI279">
            <v>5280.97</v>
          </cell>
          <cell r="AJ279">
            <v>0</v>
          </cell>
          <cell r="AK279">
            <v>0</v>
          </cell>
          <cell r="AL279">
            <v>0</v>
          </cell>
          <cell r="AM279">
            <v>5821.83</v>
          </cell>
          <cell r="AN279">
            <v>123110.54999999999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15850.98</v>
          </cell>
          <cell r="AU279">
            <v>0</v>
          </cell>
          <cell r="AV279">
            <v>0</v>
          </cell>
          <cell r="AW279">
            <v>0</v>
          </cell>
          <cell r="AX279">
            <v>26557.53</v>
          </cell>
          <cell r="AY279">
            <v>0</v>
          </cell>
          <cell r="AZ279">
            <v>0</v>
          </cell>
          <cell r="BA279">
            <v>0</v>
          </cell>
          <cell r="BB279">
            <v>410</v>
          </cell>
          <cell r="BC279">
            <v>1885263.09</v>
          </cell>
          <cell r="BD279">
            <v>395067.16</v>
          </cell>
          <cell r="BE279">
            <v>336266.58999999997</v>
          </cell>
          <cell r="BF279">
            <v>10254083.459999999</v>
          </cell>
        </row>
        <row r="280">
          <cell r="F280" t="str">
            <v>36401</v>
          </cell>
          <cell r="G280">
            <v>2117965.41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267690.94999999995</v>
          </cell>
          <cell r="Q280">
            <v>0</v>
          </cell>
          <cell r="R280">
            <v>64834</v>
          </cell>
          <cell r="S280">
            <v>0</v>
          </cell>
          <cell r="T280">
            <v>0</v>
          </cell>
          <cell r="U280">
            <v>0</v>
          </cell>
          <cell r="V280">
            <v>251412.85</v>
          </cell>
          <cell r="W280">
            <v>0</v>
          </cell>
          <cell r="X280">
            <v>4384</v>
          </cell>
          <cell r="Y280">
            <v>0</v>
          </cell>
          <cell r="Z280">
            <v>0</v>
          </cell>
          <cell r="AA280">
            <v>0</v>
          </cell>
          <cell r="AB280">
            <v>76613.099999999991</v>
          </cell>
          <cell r="AC280">
            <v>56658.729999999996</v>
          </cell>
          <cell r="AD280">
            <v>0</v>
          </cell>
          <cell r="AE280">
            <v>0</v>
          </cell>
          <cell r="AF280">
            <v>113383.26</v>
          </cell>
          <cell r="AG280">
            <v>0</v>
          </cell>
          <cell r="AH280">
            <v>0</v>
          </cell>
          <cell r="AI280">
            <v>6679.53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3164.31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570.96</v>
          </cell>
          <cell r="AU280">
            <v>1680.48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18461.240000000002</v>
          </cell>
          <cell r="BB280">
            <v>82387.95</v>
          </cell>
          <cell r="BC280">
            <v>898745.02999999991</v>
          </cell>
          <cell r="BD280">
            <v>202047.33</v>
          </cell>
          <cell r="BE280">
            <v>139247.56000000003</v>
          </cell>
          <cell r="BF280">
            <v>4305926.6900000004</v>
          </cell>
        </row>
        <row r="281">
          <cell r="F281" t="str">
            <v>36402</v>
          </cell>
          <cell r="G281">
            <v>2058053.5499999998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192385.06999999998</v>
          </cell>
          <cell r="Q281">
            <v>25416.880000000001</v>
          </cell>
          <cell r="R281">
            <v>72393.289999999994</v>
          </cell>
          <cell r="S281">
            <v>0</v>
          </cell>
          <cell r="T281">
            <v>0</v>
          </cell>
          <cell r="U281">
            <v>0</v>
          </cell>
          <cell r="V281">
            <v>75207.309999999983</v>
          </cell>
          <cell r="W281">
            <v>27646.130000000005</v>
          </cell>
          <cell r="X281">
            <v>12231.84</v>
          </cell>
          <cell r="Y281">
            <v>0</v>
          </cell>
          <cell r="Z281">
            <v>0</v>
          </cell>
          <cell r="AA281">
            <v>0</v>
          </cell>
          <cell r="AB281">
            <v>81541.72</v>
          </cell>
          <cell r="AC281">
            <v>52070.97</v>
          </cell>
          <cell r="AD281">
            <v>0</v>
          </cell>
          <cell r="AE281">
            <v>0</v>
          </cell>
          <cell r="AF281">
            <v>177820.68</v>
          </cell>
          <cell r="AG281">
            <v>0</v>
          </cell>
          <cell r="AH281">
            <v>0</v>
          </cell>
          <cell r="AI281">
            <v>50739.189999999995</v>
          </cell>
          <cell r="AJ281">
            <v>0</v>
          </cell>
          <cell r="AK281">
            <v>0</v>
          </cell>
          <cell r="AL281">
            <v>0</v>
          </cell>
          <cell r="AM281">
            <v>17413.13</v>
          </cell>
          <cell r="AN281">
            <v>110479.20999999999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1951.7499999999998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832553.84</v>
          </cell>
          <cell r="BD281">
            <v>221744.3</v>
          </cell>
          <cell r="BE281">
            <v>293735.58</v>
          </cell>
          <cell r="BF281">
            <v>4303384.4399999995</v>
          </cell>
        </row>
        <row r="282">
          <cell r="F282" t="str">
            <v>37501</v>
          </cell>
          <cell r="G282">
            <v>84829614.480000049</v>
          </cell>
          <cell r="H282">
            <v>1094499.08</v>
          </cell>
          <cell r="I282">
            <v>528790.84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16996570.049999997</v>
          </cell>
          <cell r="Q282">
            <v>932739.32</v>
          </cell>
          <cell r="R282">
            <v>2171130.79</v>
          </cell>
          <cell r="S282">
            <v>0</v>
          </cell>
          <cell r="T282">
            <v>0</v>
          </cell>
          <cell r="U282">
            <v>0</v>
          </cell>
          <cell r="V282">
            <v>4519346.09</v>
          </cell>
          <cell r="W282">
            <v>495793.56</v>
          </cell>
          <cell r="X282">
            <v>64007</v>
          </cell>
          <cell r="Y282">
            <v>0</v>
          </cell>
          <cell r="Z282">
            <v>0</v>
          </cell>
          <cell r="AA282">
            <v>0</v>
          </cell>
          <cell r="AB282">
            <v>2042494.7800000003</v>
          </cell>
          <cell r="AC282">
            <v>743077.65999999992</v>
          </cell>
          <cell r="AD282">
            <v>13547.29</v>
          </cell>
          <cell r="AE282">
            <v>0</v>
          </cell>
          <cell r="AF282">
            <v>2630997.5599999996</v>
          </cell>
          <cell r="AG282">
            <v>34925.919999999998</v>
          </cell>
          <cell r="AH282">
            <v>0</v>
          </cell>
          <cell r="AI282">
            <v>1542215.99</v>
          </cell>
          <cell r="AJ282">
            <v>0</v>
          </cell>
          <cell r="AK282">
            <v>0</v>
          </cell>
          <cell r="AL282">
            <v>0</v>
          </cell>
          <cell r="AM282">
            <v>76619.929999999993</v>
          </cell>
          <cell r="AN282">
            <v>1629753.0499999998</v>
          </cell>
          <cell r="AO282">
            <v>0</v>
          </cell>
          <cell r="AP282">
            <v>0</v>
          </cell>
          <cell r="AQ282">
            <v>0</v>
          </cell>
          <cell r="AR282">
            <v>153291.33000000002</v>
          </cell>
          <cell r="AS282">
            <v>0</v>
          </cell>
          <cell r="AT282">
            <v>429962.13</v>
          </cell>
          <cell r="AU282">
            <v>0</v>
          </cell>
          <cell r="AV282">
            <v>0</v>
          </cell>
          <cell r="AW282">
            <v>0</v>
          </cell>
          <cell r="AX282">
            <v>857255.34000000008</v>
          </cell>
          <cell r="AY282">
            <v>0</v>
          </cell>
          <cell r="AZ282">
            <v>0</v>
          </cell>
          <cell r="BA282">
            <v>27754.999999999996</v>
          </cell>
          <cell r="BB282">
            <v>506038.34000000008</v>
          </cell>
          <cell r="BC282">
            <v>18304332.079999998</v>
          </cell>
          <cell r="BD282">
            <v>4061039.96</v>
          </cell>
          <cell r="BE282">
            <v>3892447.17</v>
          </cell>
          <cell r="BF282">
            <v>148578244.74000007</v>
          </cell>
        </row>
        <row r="283">
          <cell r="F283" t="str">
            <v>37502</v>
          </cell>
          <cell r="G283">
            <v>34434921.609999992</v>
          </cell>
          <cell r="H283">
            <v>138065.56999999998</v>
          </cell>
          <cell r="I283">
            <v>218715.17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8423637.0000000019</v>
          </cell>
          <cell r="Q283">
            <v>596031.45000000007</v>
          </cell>
          <cell r="R283">
            <v>1003028.8500000001</v>
          </cell>
          <cell r="S283">
            <v>0</v>
          </cell>
          <cell r="T283">
            <v>0</v>
          </cell>
          <cell r="U283">
            <v>93772.13</v>
          </cell>
          <cell r="V283">
            <v>2104752.9599999995</v>
          </cell>
          <cell r="W283">
            <v>104788.04</v>
          </cell>
          <cell r="X283">
            <v>34017</v>
          </cell>
          <cell r="Y283">
            <v>0</v>
          </cell>
          <cell r="Z283">
            <v>0</v>
          </cell>
          <cell r="AA283">
            <v>0</v>
          </cell>
          <cell r="AB283">
            <v>1184695.7300000002</v>
          </cell>
          <cell r="AC283">
            <v>215277.74</v>
          </cell>
          <cell r="AD283">
            <v>57158.490000000005</v>
          </cell>
          <cell r="AE283">
            <v>0</v>
          </cell>
          <cell r="AF283">
            <v>1399601.7399999998</v>
          </cell>
          <cell r="AG283">
            <v>5223.17</v>
          </cell>
          <cell r="AH283">
            <v>0</v>
          </cell>
          <cell r="AI283">
            <v>259952.00999999998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382910.46000000008</v>
          </cell>
          <cell r="AO283">
            <v>0</v>
          </cell>
          <cell r="AP283">
            <v>113846.61</v>
          </cell>
          <cell r="AQ283">
            <v>118202.58999999998</v>
          </cell>
          <cell r="AR283">
            <v>94950.52</v>
          </cell>
          <cell r="AS283">
            <v>0</v>
          </cell>
          <cell r="AT283">
            <v>103468.19999999998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8173081.4300000016</v>
          </cell>
          <cell r="BD283">
            <v>1659567.17</v>
          </cell>
          <cell r="BE283">
            <v>2616262.1500000004</v>
          </cell>
          <cell r="BF283">
            <v>63535927.790000014</v>
          </cell>
        </row>
        <row r="284">
          <cell r="F284" t="str">
            <v>37503</v>
          </cell>
          <cell r="G284">
            <v>16117163.33</v>
          </cell>
          <cell r="H284">
            <v>510054.24000000005</v>
          </cell>
          <cell r="I284">
            <v>61317.45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3459906.1899999995</v>
          </cell>
          <cell r="Q284">
            <v>181152</v>
          </cell>
          <cell r="R284">
            <v>416791.69999999995</v>
          </cell>
          <cell r="S284">
            <v>0</v>
          </cell>
          <cell r="T284">
            <v>0</v>
          </cell>
          <cell r="U284">
            <v>0</v>
          </cell>
          <cell r="V284">
            <v>801570.87</v>
          </cell>
          <cell r="W284">
            <v>0</v>
          </cell>
          <cell r="X284">
            <v>14006.359999999999</v>
          </cell>
          <cell r="Y284">
            <v>0</v>
          </cell>
          <cell r="Z284">
            <v>0</v>
          </cell>
          <cell r="AA284">
            <v>0</v>
          </cell>
          <cell r="AB284">
            <v>380653.33</v>
          </cell>
          <cell r="AC284">
            <v>73738.759999999995</v>
          </cell>
          <cell r="AD284">
            <v>0</v>
          </cell>
          <cell r="AE284">
            <v>0</v>
          </cell>
          <cell r="AF284">
            <v>613352.68000000005</v>
          </cell>
          <cell r="AG284">
            <v>6747.71</v>
          </cell>
          <cell r="AH284">
            <v>0</v>
          </cell>
          <cell r="AI284">
            <v>126151.55</v>
          </cell>
          <cell r="AJ284">
            <v>0</v>
          </cell>
          <cell r="AK284">
            <v>0</v>
          </cell>
          <cell r="AL284">
            <v>0</v>
          </cell>
          <cell r="AM284">
            <v>10373.66</v>
          </cell>
          <cell r="AN284">
            <v>210619.46</v>
          </cell>
          <cell r="AO284">
            <v>0</v>
          </cell>
          <cell r="AP284">
            <v>0</v>
          </cell>
          <cell r="AQ284">
            <v>3762.16</v>
          </cell>
          <cell r="AR284">
            <v>0</v>
          </cell>
          <cell r="AS284">
            <v>0</v>
          </cell>
          <cell r="AT284">
            <v>68828.740000000005</v>
          </cell>
          <cell r="AU284">
            <v>0</v>
          </cell>
          <cell r="AV284">
            <v>0</v>
          </cell>
          <cell r="AW284">
            <v>0</v>
          </cell>
          <cell r="AX284">
            <v>369525.67999999993</v>
          </cell>
          <cell r="AY284">
            <v>0</v>
          </cell>
          <cell r="AZ284">
            <v>0</v>
          </cell>
          <cell r="BA284">
            <v>0</v>
          </cell>
          <cell r="BB284">
            <v>49373.279999999999</v>
          </cell>
          <cell r="BC284">
            <v>4421034.0900000008</v>
          </cell>
          <cell r="BD284">
            <v>1017252.4600000001</v>
          </cell>
          <cell r="BE284">
            <v>1235603.6099999999</v>
          </cell>
          <cell r="BF284">
            <v>30148979.310000002</v>
          </cell>
        </row>
        <row r="285">
          <cell r="F285" t="str">
            <v>37504</v>
          </cell>
          <cell r="G285">
            <v>20714644.25</v>
          </cell>
          <cell r="H285">
            <v>1100914.0900000001</v>
          </cell>
          <cell r="I285">
            <v>63964.800000000003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5256284.8899999997</v>
          </cell>
          <cell r="Q285">
            <v>225237.81</v>
          </cell>
          <cell r="R285">
            <v>852736.20000000007</v>
          </cell>
          <cell r="S285">
            <v>0</v>
          </cell>
          <cell r="T285">
            <v>0</v>
          </cell>
          <cell r="U285">
            <v>0</v>
          </cell>
          <cell r="V285">
            <v>1627288.5600000003</v>
          </cell>
          <cell r="W285">
            <v>125310.38</v>
          </cell>
          <cell r="X285">
            <v>15453.88</v>
          </cell>
          <cell r="Y285">
            <v>0</v>
          </cell>
          <cell r="Z285">
            <v>0</v>
          </cell>
          <cell r="AA285">
            <v>0</v>
          </cell>
          <cell r="AB285">
            <v>316464.62999999995</v>
          </cell>
          <cell r="AC285">
            <v>51342.579999999994</v>
          </cell>
          <cell r="AD285">
            <v>50442.87</v>
          </cell>
          <cell r="AE285">
            <v>0</v>
          </cell>
          <cell r="AF285">
            <v>608535.04999999993</v>
          </cell>
          <cell r="AG285">
            <v>3651.66</v>
          </cell>
          <cell r="AH285">
            <v>0</v>
          </cell>
          <cell r="AI285">
            <v>123709.79000000002</v>
          </cell>
          <cell r="AJ285">
            <v>0</v>
          </cell>
          <cell r="AK285">
            <v>0</v>
          </cell>
          <cell r="AL285">
            <v>0</v>
          </cell>
          <cell r="AM285">
            <v>38000</v>
          </cell>
          <cell r="AN285">
            <v>358392.80999999994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91407.48</v>
          </cell>
          <cell r="AT285">
            <v>87622.88999999997</v>
          </cell>
          <cell r="AU285">
            <v>0</v>
          </cell>
          <cell r="AV285">
            <v>0</v>
          </cell>
          <cell r="AW285">
            <v>0</v>
          </cell>
          <cell r="AX285">
            <v>92500</v>
          </cell>
          <cell r="AY285">
            <v>0</v>
          </cell>
          <cell r="AZ285">
            <v>0</v>
          </cell>
          <cell r="BA285">
            <v>0</v>
          </cell>
          <cell r="BB285">
            <v>23922.679999999997</v>
          </cell>
          <cell r="BC285">
            <v>4818465.8499999987</v>
          </cell>
          <cell r="BD285">
            <v>836647.38</v>
          </cell>
          <cell r="BE285">
            <v>1169481.45</v>
          </cell>
          <cell r="BF285">
            <v>38652421.979999997</v>
          </cell>
        </row>
        <row r="286">
          <cell r="F286" t="str">
            <v>37505</v>
          </cell>
          <cell r="G286">
            <v>10599267.560000004</v>
          </cell>
          <cell r="H286">
            <v>1266048.54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1985798.9600000002</v>
          </cell>
          <cell r="Q286">
            <v>90623.52</v>
          </cell>
          <cell r="R286">
            <v>303280</v>
          </cell>
          <cell r="S286">
            <v>0</v>
          </cell>
          <cell r="T286">
            <v>0</v>
          </cell>
          <cell r="U286">
            <v>0</v>
          </cell>
          <cell r="V286">
            <v>581423.46</v>
          </cell>
          <cell r="W286">
            <v>0</v>
          </cell>
          <cell r="X286">
            <v>8458</v>
          </cell>
          <cell r="Y286">
            <v>0</v>
          </cell>
          <cell r="Z286">
            <v>0</v>
          </cell>
          <cell r="AA286">
            <v>0</v>
          </cell>
          <cell r="AB286">
            <v>279585.5</v>
          </cell>
          <cell r="AC286">
            <v>54798.57</v>
          </cell>
          <cell r="AD286">
            <v>0</v>
          </cell>
          <cell r="AE286">
            <v>0</v>
          </cell>
          <cell r="AF286">
            <v>398718.68</v>
          </cell>
          <cell r="AG286">
            <v>826.32</v>
          </cell>
          <cell r="AH286">
            <v>0</v>
          </cell>
          <cell r="AI286">
            <v>80128.12999999999</v>
          </cell>
          <cell r="AJ286">
            <v>0</v>
          </cell>
          <cell r="AK286">
            <v>0</v>
          </cell>
          <cell r="AL286">
            <v>0</v>
          </cell>
          <cell r="AM286">
            <v>27939.559999999998</v>
          </cell>
          <cell r="AN286">
            <v>200869.00000000003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76275.799999999988</v>
          </cell>
          <cell r="AU286">
            <v>0</v>
          </cell>
          <cell r="AV286">
            <v>0</v>
          </cell>
          <cell r="AW286">
            <v>0</v>
          </cell>
          <cell r="AX286">
            <v>106127.25</v>
          </cell>
          <cell r="AY286">
            <v>0</v>
          </cell>
          <cell r="AZ286">
            <v>0</v>
          </cell>
          <cell r="BA286">
            <v>10000</v>
          </cell>
          <cell r="BB286">
            <v>0</v>
          </cell>
          <cell r="BC286">
            <v>3383922.0200000005</v>
          </cell>
          <cell r="BD286">
            <v>472279.43000000005</v>
          </cell>
          <cell r="BE286">
            <v>937595.69000000006</v>
          </cell>
          <cell r="BF286">
            <v>20863965.99000001</v>
          </cell>
        </row>
        <row r="287">
          <cell r="F287" t="str">
            <v>37506</v>
          </cell>
          <cell r="G287">
            <v>12763969.210000001</v>
          </cell>
          <cell r="H287">
            <v>0</v>
          </cell>
          <cell r="I287">
            <v>77234.539999999994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2592707.02</v>
          </cell>
          <cell r="Q287">
            <v>157093.82</v>
          </cell>
          <cell r="R287">
            <v>340954.21</v>
          </cell>
          <cell r="S287">
            <v>0</v>
          </cell>
          <cell r="T287">
            <v>0</v>
          </cell>
          <cell r="U287">
            <v>0</v>
          </cell>
          <cell r="V287">
            <v>603542.18000000005</v>
          </cell>
          <cell r="W287">
            <v>0</v>
          </cell>
          <cell r="X287">
            <v>11187</v>
          </cell>
          <cell r="Y287">
            <v>0</v>
          </cell>
          <cell r="Z287">
            <v>0</v>
          </cell>
          <cell r="AA287">
            <v>0</v>
          </cell>
          <cell r="AB287">
            <v>258177.73</v>
          </cell>
          <cell r="AC287">
            <v>71772.12</v>
          </cell>
          <cell r="AD287">
            <v>73396.940000000017</v>
          </cell>
          <cell r="AE287">
            <v>0</v>
          </cell>
          <cell r="AF287">
            <v>653956.85</v>
          </cell>
          <cell r="AG287">
            <v>0</v>
          </cell>
          <cell r="AH287">
            <v>0</v>
          </cell>
          <cell r="AI287">
            <v>65546</v>
          </cell>
          <cell r="AJ287">
            <v>0</v>
          </cell>
          <cell r="AK287">
            <v>0</v>
          </cell>
          <cell r="AL287">
            <v>0</v>
          </cell>
          <cell r="AM287">
            <v>34158.230000000003</v>
          </cell>
          <cell r="AN287">
            <v>279419.92</v>
          </cell>
          <cell r="AO287">
            <v>0</v>
          </cell>
          <cell r="AP287">
            <v>24129</v>
          </cell>
          <cell r="AQ287">
            <v>0</v>
          </cell>
          <cell r="AR287">
            <v>0</v>
          </cell>
          <cell r="AS287">
            <v>0</v>
          </cell>
          <cell r="AT287">
            <v>35422.910000000003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1886.35</v>
          </cell>
          <cell r="BA287">
            <v>125</v>
          </cell>
          <cell r="BB287">
            <v>554971.97999999975</v>
          </cell>
          <cell r="BC287">
            <v>3687110.1400000006</v>
          </cell>
          <cell r="BD287">
            <v>817562.04</v>
          </cell>
          <cell r="BE287">
            <v>1107169.0599999998</v>
          </cell>
          <cell r="BF287">
            <v>24211492.250000007</v>
          </cell>
        </row>
        <row r="288">
          <cell r="F288" t="str">
            <v>37507</v>
          </cell>
          <cell r="G288">
            <v>12780313.440000005</v>
          </cell>
          <cell r="H288">
            <v>282003.27</v>
          </cell>
          <cell r="I288">
            <v>633.24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3440437.19</v>
          </cell>
          <cell r="Q288">
            <v>81217.41</v>
          </cell>
          <cell r="R288">
            <v>387831.89</v>
          </cell>
          <cell r="S288">
            <v>0</v>
          </cell>
          <cell r="T288">
            <v>0</v>
          </cell>
          <cell r="U288">
            <v>0</v>
          </cell>
          <cell r="V288">
            <v>811488.34999999986</v>
          </cell>
          <cell r="W288">
            <v>74945.689999999973</v>
          </cell>
          <cell r="X288">
            <v>24288.68</v>
          </cell>
          <cell r="Y288">
            <v>0</v>
          </cell>
          <cell r="Z288">
            <v>0</v>
          </cell>
          <cell r="AA288">
            <v>0</v>
          </cell>
          <cell r="AB288">
            <v>671464.66999999993</v>
          </cell>
          <cell r="AC288">
            <v>69624</v>
          </cell>
          <cell r="AD288">
            <v>0</v>
          </cell>
          <cell r="AE288">
            <v>0</v>
          </cell>
          <cell r="AF288">
            <v>682609.91999999993</v>
          </cell>
          <cell r="AG288">
            <v>3544.32</v>
          </cell>
          <cell r="AH288">
            <v>0</v>
          </cell>
          <cell r="AI288">
            <v>258344.75000000003</v>
          </cell>
          <cell r="AJ288">
            <v>0</v>
          </cell>
          <cell r="AK288">
            <v>0</v>
          </cell>
          <cell r="AL288">
            <v>0</v>
          </cell>
          <cell r="AM288">
            <v>11250</v>
          </cell>
          <cell r="AN288">
            <v>99450.659999999974</v>
          </cell>
          <cell r="AO288">
            <v>0</v>
          </cell>
          <cell r="AP288">
            <v>26033.29</v>
          </cell>
          <cell r="AQ288">
            <v>0</v>
          </cell>
          <cell r="AR288">
            <v>0</v>
          </cell>
          <cell r="AS288">
            <v>1611.39</v>
          </cell>
          <cell r="AT288">
            <v>15466.439999999999</v>
          </cell>
          <cell r="AU288">
            <v>0</v>
          </cell>
          <cell r="AV288">
            <v>0</v>
          </cell>
          <cell r="AW288">
            <v>0</v>
          </cell>
          <cell r="AX288">
            <v>98426.989999999991</v>
          </cell>
          <cell r="AY288">
            <v>0</v>
          </cell>
          <cell r="AZ288">
            <v>0</v>
          </cell>
          <cell r="BA288">
            <v>0</v>
          </cell>
          <cell r="BB288">
            <v>103516.68</v>
          </cell>
          <cell r="BC288">
            <v>3646793.0500000003</v>
          </cell>
          <cell r="BD288">
            <v>866372.41999999993</v>
          </cell>
          <cell r="BE288">
            <v>1511513.85</v>
          </cell>
          <cell r="BF288">
            <v>25949181.590000011</v>
          </cell>
        </row>
        <row r="289">
          <cell r="F289" t="str">
            <v>37903</v>
          </cell>
          <cell r="G289">
            <v>2413200.7599999998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677447.34999999986</v>
          </cell>
          <cell r="Q289">
            <v>151019.34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178292.16999999998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281680.69</v>
          </cell>
          <cell r="BE289">
            <v>217783.1</v>
          </cell>
          <cell r="BF289">
            <v>3919423.4099999992</v>
          </cell>
        </row>
        <row r="290">
          <cell r="F290" t="str">
            <v>38126</v>
          </cell>
          <cell r="G290">
            <v>1358655.6700000004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84877.34</v>
          </cell>
          <cell r="Q290">
            <v>0</v>
          </cell>
          <cell r="R290">
            <v>16667.080000000002</v>
          </cell>
          <cell r="S290">
            <v>0</v>
          </cell>
          <cell r="T290">
            <v>0</v>
          </cell>
          <cell r="U290">
            <v>0</v>
          </cell>
          <cell r="V290">
            <v>112789.52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25016.89</v>
          </cell>
          <cell r="AC290">
            <v>9565.94</v>
          </cell>
          <cell r="AD290">
            <v>0</v>
          </cell>
          <cell r="AE290">
            <v>0</v>
          </cell>
          <cell r="AF290">
            <v>4763.87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3955.88</v>
          </cell>
          <cell r="AS290">
            <v>0</v>
          </cell>
          <cell r="AT290">
            <v>282.52</v>
          </cell>
          <cell r="AU290">
            <v>0</v>
          </cell>
          <cell r="AV290">
            <v>0</v>
          </cell>
          <cell r="AW290">
            <v>0</v>
          </cell>
          <cell r="AX290">
            <v>7493.25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532795.5</v>
          </cell>
          <cell r="BD290">
            <v>100467.04000000001</v>
          </cell>
          <cell r="BE290">
            <v>188413.22999999998</v>
          </cell>
          <cell r="BF290">
            <v>2445743.7300000004</v>
          </cell>
        </row>
        <row r="291">
          <cell r="F291" t="str">
            <v>38264</v>
          </cell>
          <cell r="G291">
            <v>431999.3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57832.250000000007</v>
          </cell>
          <cell r="Q291">
            <v>0</v>
          </cell>
          <cell r="R291">
            <v>4206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17394.150000000001</v>
          </cell>
          <cell r="AD291">
            <v>0</v>
          </cell>
          <cell r="AE291">
            <v>0</v>
          </cell>
          <cell r="AF291">
            <v>13290.21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869.32999999999993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237650.28999999992</v>
          </cell>
          <cell r="BD291">
            <v>45111.799999999996</v>
          </cell>
          <cell r="BE291">
            <v>63323.689999999995</v>
          </cell>
          <cell r="BF291">
            <v>871677.0199999999</v>
          </cell>
        </row>
        <row r="292">
          <cell r="F292" t="str">
            <v>38265</v>
          </cell>
          <cell r="G292">
            <v>1836920.17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248641.99</v>
          </cell>
          <cell r="Q292">
            <v>12556.14</v>
          </cell>
          <cell r="R292">
            <v>33962.590000000004</v>
          </cell>
          <cell r="S292">
            <v>0</v>
          </cell>
          <cell r="T292">
            <v>0</v>
          </cell>
          <cell r="U292">
            <v>0</v>
          </cell>
          <cell r="V292">
            <v>106664.34000000001</v>
          </cell>
          <cell r="W292">
            <v>22512.23</v>
          </cell>
          <cell r="X292">
            <v>700.38</v>
          </cell>
          <cell r="Y292">
            <v>0</v>
          </cell>
          <cell r="Z292">
            <v>0</v>
          </cell>
          <cell r="AA292">
            <v>0</v>
          </cell>
          <cell r="AB292">
            <v>17809.760000000002</v>
          </cell>
          <cell r="AC292">
            <v>35606.39</v>
          </cell>
          <cell r="AD292">
            <v>0</v>
          </cell>
          <cell r="AE292">
            <v>0</v>
          </cell>
          <cell r="AF292">
            <v>75779.200000000012</v>
          </cell>
          <cell r="AG292">
            <v>0</v>
          </cell>
          <cell r="AH292">
            <v>0</v>
          </cell>
          <cell r="AI292">
            <v>108783.72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8928.3100000000013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4445.34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65032.200000000004</v>
          </cell>
          <cell r="BB292">
            <v>59123.19</v>
          </cell>
          <cell r="BC292">
            <v>668712.30999999982</v>
          </cell>
          <cell r="BD292">
            <v>115426.81</v>
          </cell>
          <cell r="BE292">
            <v>135128.89000000001</v>
          </cell>
          <cell r="BF292">
            <v>3556733.96</v>
          </cell>
        </row>
        <row r="293">
          <cell r="F293" t="str">
            <v>38267</v>
          </cell>
          <cell r="G293">
            <v>15987591.329999998</v>
          </cell>
          <cell r="H293">
            <v>43837.13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2487971.9299999997</v>
          </cell>
          <cell r="Q293">
            <v>215458.82</v>
          </cell>
          <cell r="R293">
            <v>500603.58999999997</v>
          </cell>
          <cell r="S293">
            <v>0</v>
          </cell>
          <cell r="T293">
            <v>0</v>
          </cell>
          <cell r="U293">
            <v>0</v>
          </cell>
          <cell r="V293">
            <v>1012574.5000000001</v>
          </cell>
          <cell r="W293">
            <v>321642.75999999995</v>
          </cell>
          <cell r="X293">
            <v>18093.329999999998</v>
          </cell>
          <cell r="Y293">
            <v>0</v>
          </cell>
          <cell r="Z293">
            <v>0</v>
          </cell>
          <cell r="AA293">
            <v>0</v>
          </cell>
          <cell r="AB293">
            <v>354761.72</v>
          </cell>
          <cell r="AC293">
            <v>88305.1</v>
          </cell>
          <cell r="AD293">
            <v>0</v>
          </cell>
          <cell r="AE293">
            <v>0</v>
          </cell>
          <cell r="AF293">
            <v>441918.33</v>
          </cell>
          <cell r="AG293">
            <v>0</v>
          </cell>
          <cell r="AH293">
            <v>0</v>
          </cell>
          <cell r="AI293">
            <v>192560.45</v>
          </cell>
          <cell r="AJ293">
            <v>0</v>
          </cell>
          <cell r="AK293">
            <v>0</v>
          </cell>
          <cell r="AL293">
            <v>0</v>
          </cell>
          <cell r="AM293">
            <v>25358.879999999997</v>
          </cell>
          <cell r="AN293">
            <v>208941.06000000003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60825.78</v>
          </cell>
          <cell r="AU293">
            <v>0</v>
          </cell>
          <cell r="AV293">
            <v>0</v>
          </cell>
          <cell r="AW293">
            <v>0</v>
          </cell>
          <cell r="AX293">
            <v>3020.49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5852827.7199999979</v>
          </cell>
          <cell r="BD293">
            <v>939781.04999999993</v>
          </cell>
          <cell r="BE293">
            <v>1161924.1100000001</v>
          </cell>
          <cell r="BF293">
            <v>29917998.079999994</v>
          </cell>
        </row>
        <row r="294">
          <cell r="F294" t="str">
            <v>38300</v>
          </cell>
          <cell r="G294">
            <v>3775425.6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531302.49</v>
          </cell>
          <cell r="Q294">
            <v>22011.51</v>
          </cell>
          <cell r="R294">
            <v>109002.97</v>
          </cell>
          <cell r="S294">
            <v>0</v>
          </cell>
          <cell r="T294">
            <v>0</v>
          </cell>
          <cell r="U294">
            <v>0</v>
          </cell>
          <cell r="V294">
            <v>395826.82</v>
          </cell>
          <cell r="W294">
            <v>22497.61</v>
          </cell>
          <cell r="X294">
            <v>7190.93</v>
          </cell>
          <cell r="Y294">
            <v>0</v>
          </cell>
          <cell r="Z294">
            <v>0</v>
          </cell>
          <cell r="AA294">
            <v>0</v>
          </cell>
          <cell r="AB294">
            <v>138646.5</v>
          </cell>
          <cell r="AC294">
            <v>61956.020000000004</v>
          </cell>
          <cell r="AD294">
            <v>0</v>
          </cell>
          <cell r="AE294">
            <v>0</v>
          </cell>
          <cell r="AF294">
            <v>91243.12</v>
          </cell>
          <cell r="AG294">
            <v>0</v>
          </cell>
          <cell r="AH294">
            <v>0</v>
          </cell>
          <cell r="AI294">
            <v>26181.390000000003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18099.88</v>
          </cell>
          <cell r="AS294">
            <v>0</v>
          </cell>
          <cell r="AT294">
            <v>10382.709999999999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1547833.53</v>
          </cell>
          <cell r="BD294">
            <v>260028.41000000003</v>
          </cell>
          <cell r="BE294">
            <v>415667.46</v>
          </cell>
          <cell r="BF294">
            <v>7433296.9499999993</v>
          </cell>
        </row>
        <row r="295">
          <cell r="F295" t="str">
            <v>38301</v>
          </cell>
          <cell r="G295">
            <v>1819448.6500000001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210564.74999999997</v>
          </cell>
          <cell r="Q295">
            <v>0</v>
          </cell>
          <cell r="R295">
            <v>43477</v>
          </cell>
          <cell r="S295">
            <v>0</v>
          </cell>
          <cell r="T295">
            <v>0</v>
          </cell>
          <cell r="U295">
            <v>0</v>
          </cell>
          <cell r="V295">
            <v>114476.11</v>
          </cell>
          <cell r="W295">
            <v>0</v>
          </cell>
          <cell r="X295">
            <v>1706</v>
          </cell>
          <cell r="Y295">
            <v>0</v>
          </cell>
          <cell r="Z295">
            <v>0</v>
          </cell>
          <cell r="AA295">
            <v>0</v>
          </cell>
          <cell r="AB295">
            <v>49372.999999999993</v>
          </cell>
          <cell r="AC295">
            <v>33731.46</v>
          </cell>
          <cell r="AD295">
            <v>0</v>
          </cell>
          <cell r="AE295">
            <v>0</v>
          </cell>
          <cell r="AF295">
            <v>29915.479999999996</v>
          </cell>
          <cell r="AG295">
            <v>0</v>
          </cell>
          <cell r="AH295">
            <v>0</v>
          </cell>
          <cell r="AI295">
            <v>1690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24755.06</v>
          </cell>
          <cell r="BC295">
            <v>789535.00999999989</v>
          </cell>
          <cell r="BD295">
            <v>76505.760000000009</v>
          </cell>
          <cell r="BE295">
            <v>0</v>
          </cell>
          <cell r="BF295">
            <v>3195178.2800000003</v>
          </cell>
        </row>
        <row r="296">
          <cell r="F296" t="str">
            <v>38302</v>
          </cell>
          <cell r="G296">
            <v>1300921.1300000001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231174.39999999997</v>
          </cell>
          <cell r="Q296">
            <v>0</v>
          </cell>
          <cell r="R296">
            <v>30546</v>
          </cell>
          <cell r="S296">
            <v>0</v>
          </cell>
          <cell r="T296">
            <v>0</v>
          </cell>
          <cell r="U296">
            <v>0</v>
          </cell>
          <cell r="V296">
            <v>100936.51000000001</v>
          </cell>
          <cell r="W296">
            <v>0</v>
          </cell>
          <cell r="X296">
            <v>515</v>
          </cell>
          <cell r="Y296">
            <v>0</v>
          </cell>
          <cell r="Z296">
            <v>0</v>
          </cell>
          <cell r="AA296">
            <v>0</v>
          </cell>
          <cell r="AB296">
            <v>49993.579999999994</v>
          </cell>
          <cell r="AC296">
            <v>22850.77</v>
          </cell>
          <cell r="AD296">
            <v>0</v>
          </cell>
          <cell r="AE296">
            <v>0</v>
          </cell>
          <cell r="AF296">
            <v>22308.720000000001</v>
          </cell>
          <cell r="AG296">
            <v>0</v>
          </cell>
          <cell r="AH296">
            <v>0</v>
          </cell>
          <cell r="AI296">
            <v>9000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51225.51</v>
          </cell>
          <cell r="BC296">
            <v>518444.40999999992</v>
          </cell>
          <cell r="BD296">
            <v>105637.32</v>
          </cell>
          <cell r="BE296">
            <v>229449.91999999995</v>
          </cell>
          <cell r="BF296">
            <v>2673003.27</v>
          </cell>
        </row>
        <row r="297">
          <cell r="F297" t="str">
            <v>38304</v>
          </cell>
          <cell r="G297">
            <v>397571.58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41985.68</v>
          </cell>
          <cell r="Q297">
            <v>0</v>
          </cell>
          <cell r="R297">
            <v>7592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44391.78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656.58</v>
          </cell>
          <cell r="AY297">
            <v>0</v>
          </cell>
          <cell r="AZ297">
            <v>0</v>
          </cell>
          <cell r="BA297">
            <v>27925.52</v>
          </cell>
          <cell r="BB297">
            <v>0</v>
          </cell>
          <cell r="BC297">
            <v>177163.31</v>
          </cell>
          <cell r="BD297">
            <v>1368.39</v>
          </cell>
          <cell r="BE297">
            <v>81392.94</v>
          </cell>
          <cell r="BF297">
            <v>780047.78</v>
          </cell>
        </row>
        <row r="298">
          <cell r="F298" t="str">
            <v>38306</v>
          </cell>
          <cell r="G298">
            <v>1669159.2199999995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156571.98000000001</v>
          </cell>
          <cell r="Q298">
            <v>12488.68</v>
          </cell>
          <cell r="R298">
            <v>34187</v>
          </cell>
          <cell r="S298">
            <v>0</v>
          </cell>
          <cell r="T298">
            <v>0</v>
          </cell>
          <cell r="U298">
            <v>0</v>
          </cell>
          <cell r="V298">
            <v>127816.97</v>
          </cell>
          <cell r="W298">
            <v>0</v>
          </cell>
          <cell r="X298">
            <v>16796</v>
          </cell>
          <cell r="Y298">
            <v>0</v>
          </cell>
          <cell r="Z298">
            <v>0</v>
          </cell>
          <cell r="AA298">
            <v>0</v>
          </cell>
          <cell r="AB298">
            <v>29372.989999999998</v>
          </cell>
          <cell r="AC298">
            <v>8137</v>
          </cell>
          <cell r="AD298">
            <v>0</v>
          </cell>
          <cell r="AE298">
            <v>0</v>
          </cell>
          <cell r="AF298">
            <v>16818.23</v>
          </cell>
          <cell r="AG298">
            <v>0</v>
          </cell>
          <cell r="AH298">
            <v>0</v>
          </cell>
          <cell r="AI298">
            <v>19871.46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25519.7</v>
          </cell>
          <cell r="AY298">
            <v>0</v>
          </cell>
          <cell r="AZ298">
            <v>0</v>
          </cell>
          <cell r="BA298">
            <v>168345.57</v>
          </cell>
          <cell r="BB298">
            <v>0</v>
          </cell>
          <cell r="BC298">
            <v>586457.28000000014</v>
          </cell>
          <cell r="BD298">
            <v>97916.680000000008</v>
          </cell>
          <cell r="BE298">
            <v>131321.24</v>
          </cell>
          <cell r="BF298">
            <v>3100780</v>
          </cell>
        </row>
        <row r="299">
          <cell r="F299" t="str">
            <v>38308</v>
          </cell>
          <cell r="G299">
            <v>1288852.4999999995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143956.08000000002</v>
          </cell>
          <cell r="Q299">
            <v>7287.96</v>
          </cell>
          <cell r="R299">
            <v>20645.919999999998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27506.059999999998</v>
          </cell>
          <cell r="AD299">
            <v>0</v>
          </cell>
          <cell r="AE299">
            <v>0</v>
          </cell>
          <cell r="AF299">
            <v>25806.97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45560.29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577741.50999999989</v>
          </cell>
          <cell r="BD299">
            <v>91010.299999999988</v>
          </cell>
          <cell r="BE299">
            <v>217918.12</v>
          </cell>
          <cell r="BF299">
            <v>2446285.7099999995</v>
          </cell>
        </row>
        <row r="300">
          <cell r="F300" t="str">
            <v>38320</v>
          </cell>
          <cell r="G300">
            <v>1846715.28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186516.16</v>
          </cell>
          <cell r="Q300">
            <v>13791.25</v>
          </cell>
          <cell r="R300">
            <v>41959.44</v>
          </cell>
          <cell r="S300">
            <v>0</v>
          </cell>
          <cell r="T300">
            <v>0</v>
          </cell>
          <cell r="U300">
            <v>0</v>
          </cell>
          <cell r="V300">
            <v>100979.54999999999</v>
          </cell>
          <cell r="W300">
            <v>9396.7000000000007</v>
          </cell>
          <cell r="X300">
            <v>943.91</v>
          </cell>
          <cell r="Y300">
            <v>0</v>
          </cell>
          <cell r="Z300">
            <v>0</v>
          </cell>
          <cell r="AA300">
            <v>0</v>
          </cell>
          <cell r="AB300">
            <v>50935.7</v>
          </cell>
          <cell r="AC300">
            <v>17302.560000000001</v>
          </cell>
          <cell r="AD300">
            <v>0</v>
          </cell>
          <cell r="AE300">
            <v>0</v>
          </cell>
          <cell r="AF300">
            <v>101040.59000000001</v>
          </cell>
          <cell r="AG300">
            <v>0</v>
          </cell>
          <cell r="AH300">
            <v>0</v>
          </cell>
          <cell r="AI300">
            <v>33436.799999999996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2919.0299999999997</v>
          </cell>
          <cell r="AU300">
            <v>0</v>
          </cell>
          <cell r="AV300">
            <v>0</v>
          </cell>
          <cell r="AW300">
            <v>0</v>
          </cell>
          <cell r="AX300">
            <v>133444.64000000001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692874.46</v>
          </cell>
          <cell r="BD300">
            <v>130571.43</v>
          </cell>
          <cell r="BE300">
            <v>188466.48</v>
          </cell>
          <cell r="BF300">
            <v>3551293.98</v>
          </cell>
        </row>
        <row r="301">
          <cell r="F301" t="str">
            <v>38322</v>
          </cell>
          <cell r="G301">
            <v>1500455.4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133130.67000000001</v>
          </cell>
          <cell r="Q301">
            <v>962.61</v>
          </cell>
          <cell r="R301">
            <v>43345.4</v>
          </cell>
          <cell r="S301">
            <v>0</v>
          </cell>
          <cell r="T301">
            <v>0</v>
          </cell>
          <cell r="U301">
            <v>0</v>
          </cell>
          <cell r="V301">
            <v>219415.68000000002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27756.859999999997</v>
          </cell>
          <cell r="AC301">
            <v>32368.800000000003</v>
          </cell>
          <cell r="AD301">
            <v>0</v>
          </cell>
          <cell r="AE301">
            <v>0</v>
          </cell>
          <cell r="AF301">
            <v>41299.910000000003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2629.05</v>
          </cell>
          <cell r="AO301">
            <v>0</v>
          </cell>
          <cell r="AP301">
            <v>0</v>
          </cell>
          <cell r="AQ301">
            <v>0</v>
          </cell>
          <cell r="AR301">
            <v>3933.79</v>
          </cell>
          <cell r="AS301">
            <v>3687.77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37830.92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518424.3</v>
          </cell>
          <cell r="BD301">
            <v>138805.26999999999</v>
          </cell>
          <cell r="BE301">
            <v>321248.84999999998</v>
          </cell>
          <cell r="BF301">
            <v>3025295.28</v>
          </cell>
        </row>
        <row r="302">
          <cell r="F302" t="str">
            <v>38324</v>
          </cell>
          <cell r="G302">
            <v>1394056.3000000003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103401.85999999999</v>
          </cell>
          <cell r="Q302">
            <v>7536.76</v>
          </cell>
          <cell r="R302">
            <v>21770</v>
          </cell>
          <cell r="S302">
            <v>0</v>
          </cell>
          <cell r="T302">
            <v>0</v>
          </cell>
          <cell r="U302">
            <v>0</v>
          </cell>
          <cell r="V302">
            <v>64559.83</v>
          </cell>
          <cell r="W302">
            <v>11079.69</v>
          </cell>
          <cell r="X302">
            <v>9389.26</v>
          </cell>
          <cell r="Y302">
            <v>0</v>
          </cell>
          <cell r="Z302">
            <v>0</v>
          </cell>
          <cell r="AA302">
            <v>0</v>
          </cell>
          <cell r="AB302">
            <v>27861.13</v>
          </cell>
          <cell r="AC302">
            <v>44396.109999999993</v>
          </cell>
          <cell r="AD302">
            <v>0</v>
          </cell>
          <cell r="AE302">
            <v>0</v>
          </cell>
          <cell r="AF302">
            <v>33368.75</v>
          </cell>
          <cell r="AG302">
            <v>0</v>
          </cell>
          <cell r="AH302">
            <v>0</v>
          </cell>
          <cell r="AI302">
            <v>12979.44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6190.6399999999994</v>
          </cell>
          <cell r="AS302">
            <v>0</v>
          </cell>
          <cell r="AT302">
            <v>6990.87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106993.29</v>
          </cell>
          <cell r="BB302">
            <v>0</v>
          </cell>
          <cell r="BC302">
            <v>677502.2899999998</v>
          </cell>
          <cell r="BD302">
            <v>103963.78999999998</v>
          </cell>
          <cell r="BE302">
            <v>299031.52</v>
          </cell>
          <cell r="BF302">
            <v>2931071.53</v>
          </cell>
        </row>
        <row r="303">
          <cell r="F303" t="str">
            <v>39002</v>
          </cell>
          <cell r="G303">
            <v>3509729.2399999998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478645.14999999997</v>
          </cell>
          <cell r="Q303">
            <v>51314.16</v>
          </cell>
          <cell r="R303">
            <v>145633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291025.15000000002</v>
          </cell>
          <cell r="AC303">
            <v>57722.060000000005</v>
          </cell>
          <cell r="AD303">
            <v>22316.34</v>
          </cell>
          <cell r="AE303">
            <v>0</v>
          </cell>
          <cell r="AF303">
            <v>283372.79999999993</v>
          </cell>
          <cell r="AG303">
            <v>0</v>
          </cell>
          <cell r="AH303">
            <v>0</v>
          </cell>
          <cell r="AI303">
            <v>20180.050000000003</v>
          </cell>
          <cell r="AJ303">
            <v>0</v>
          </cell>
          <cell r="AK303">
            <v>0</v>
          </cell>
          <cell r="AL303">
            <v>0</v>
          </cell>
          <cell r="AM303">
            <v>43246.84</v>
          </cell>
          <cell r="AN303">
            <v>202681.94999999998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5782.7199999999993</v>
          </cell>
          <cell r="AU303">
            <v>0</v>
          </cell>
          <cell r="AV303">
            <v>0</v>
          </cell>
          <cell r="AW303">
            <v>0</v>
          </cell>
          <cell r="AX303">
            <v>688318.42000000016</v>
          </cell>
          <cell r="AY303">
            <v>0</v>
          </cell>
          <cell r="AZ303">
            <v>0</v>
          </cell>
          <cell r="BA303">
            <v>49291.43</v>
          </cell>
          <cell r="BB303">
            <v>4638.57</v>
          </cell>
          <cell r="BC303">
            <v>1291761.9299999997</v>
          </cell>
          <cell r="BD303">
            <v>497250.1</v>
          </cell>
          <cell r="BE303">
            <v>122330.34000000001</v>
          </cell>
          <cell r="BF303">
            <v>7765240.2499999981</v>
          </cell>
        </row>
        <row r="304">
          <cell r="F304" t="str">
            <v>39003</v>
          </cell>
          <cell r="G304">
            <v>8622615.3800000008</v>
          </cell>
          <cell r="H304">
            <v>198687.89000000004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1151442.28</v>
          </cell>
          <cell r="Q304">
            <v>70995.63</v>
          </cell>
          <cell r="R304">
            <v>360846.77</v>
          </cell>
          <cell r="S304">
            <v>0</v>
          </cell>
          <cell r="T304">
            <v>0</v>
          </cell>
          <cell r="U304">
            <v>0</v>
          </cell>
          <cell r="V304">
            <v>654856.13</v>
          </cell>
          <cell r="W304">
            <v>116003.01000000001</v>
          </cell>
          <cell r="X304">
            <v>10046.57</v>
          </cell>
          <cell r="Y304">
            <v>0</v>
          </cell>
          <cell r="Z304">
            <v>0</v>
          </cell>
          <cell r="AA304">
            <v>0</v>
          </cell>
          <cell r="AB304">
            <v>423701.33000000007</v>
          </cell>
          <cell r="AC304">
            <v>70645.509999999995</v>
          </cell>
          <cell r="AD304">
            <v>0</v>
          </cell>
          <cell r="AE304">
            <v>0</v>
          </cell>
          <cell r="AF304">
            <v>299933.57</v>
          </cell>
          <cell r="AG304">
            <v>0</v>
          </cell>
          <cell r="AH304">
            <v>0</v>
          </cell>
          <cell r="AI304">
            <v>69607.94</v>
          </cell>
          <cell r="AJ304">
            <v>0</v>
          </cell>
          <cell r="AK304">
            <v>0</v>
          </cell>
          <cell r="AL304">
            <v>0</v>
          </cell>
          <cell r="AM304">
            <v>1219.76</v>
          </cell>
          <cell r="AN304">
            <v>104047.81999999999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24594.739999999998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2687822.84</v>
          </cell>
          <cell r="BD304">
            <v>566407.89</v>
          </cell>
          <cell r="BE304">
            <v>906578.5199999999</v>
          </cell>
          <cell r="BF304">
            <v>16340053.580000002</v>
          </cell>
        </row>
        <row r="305">
          <cell r="F305" t="str">
            <v>39007</v>
          </cell>
          <cell r="G305">
            <v>99280567.699999988</v>
          </cell>
          <cell r="H305">
            <v>689628.39999999991</v>
          </cell>
          <cell r="I305">
            <v>399761.27999999991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24829113.760000002</v>
          </cell>
          <cell r="Q305">
            <v>1173916.21</v>
          </cell>
          <cell r="R305">
            <v>3391450.54</v>
          </cell>
          <cell r="S305">
            <v>0</v>
          </cell>
          <cell r="T305">
            <v>0</v>
          </cell>
          <cell r="U305">
            <v>0</v>
          </cell>
          <cell r="V305">
            <v>7905701.8500000006</v>
          </cell>
          <cell r="W305">
            <v>1367285.22</v>
          </cell>
          <cell r="X305">
            <v>146645.07</v>
          </cell>
          <cell r="Y305">
            <v>0</v>
          </cell>
          <cell r="Z305">
            <v>4263041.32</v>
          </cell>
          <cell r="AA305">
            <v>63251.619999999995</v>
          </cell>
          <cell r="AB305">
            <v>7928060.2800000003</v>
          </cell>
          <cell r="AC305">
            <v>1167553.0799999998</v>
          </cell>
          <cell r="AD305">
            <v>1573081.0300000003</v>
          </cell>
          <cell r="AE305">
            <v>0</v>
          </cell>
          <cell r="AF305">
            <v>9127216.3300000019</v>
          </cell>
          <cell r="AG305">
            <v>588583.97</v>
          </cell>
          <cell r="AH305">
            <v>0</v>
          </cell>
          <cell r="AI305">
            <v>2322631.3199999998</v>
          </cell>
          <cell r="AJ305">
            <v>0</v>
          </cell>
          <cell r="AK305">
            <v>0</v>
          </cell>
          <cell r="AL305">
            <v>0</v>
          </cell>
          <cell r="AM305">
            <v>818953.73999999987</v>
          </cell>
          <cell r="AN305">
            <v>5402770.2300000004</v>
          </cell>
          <cell r="AO305">
            <v>0</v>
          </cell>
          <cell r="AP305">
            <v>54918.729999999996</v>
          </cell>
          <cell r="AQ305">
            <v>0</v>
          </cell>
          <cell r="AR305">
            <v>0</v>
          </cell>
          <cell r="AS305">
            <v>0</v>
          </cell>
          <cell r="AT305">
            <v>241169.36</v>
          </cell>
          <cell r="AU305">
            <v>0</v>
          </cell>
          <cell r="AV305">
            <v>0</v>
          </cell>
          <cell r="AW305">
            <v>0</v>
          </cell>
          <cell r="AX305">
            <v>1087991.8399999996</v>
          </cell>
          <cell r="AY305">
            <v>0</v>
          </cell>
          <cell r="AZ305">
            <v>0</v>
          </cell>
          <cell r="BA305">
            <v>444258.84</v>
          </cell>
          <cell r="BB305">
            <v>24530.78</v>
          </cell>
          <cell r="BC305">
            <v>32093756.580000006</v>
          </cell>
          <cell r="BD305">
            <v>9297089.379999999</v>
          </cell>
          <cell r="BE305">
            <v>3292913.0399999996</v>
          </cell>
          <cell r="BF305">
            <v>218975841.50000003</v>
          </cell>
        </row>
        <row r="306">
          <cell r="F306" t="str">
            <v>39090</v>
          </cell>
          <cell r="G306">
            <v>22017421.469999999</v>
          </cell>
          <cell r="H306">
            <v>95297.65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3321445.91</v>
          </cell>
          <cell r="Q306">
            <v>168731.29</v>
          </cell>
          <cell r="R306">
            <v>624234.61</v>
          </cell>
          <cell r="S306">
            <v>0</v>
          </cell>
          <cell r="T306">
            <v>0</v>
          </cell>
          <cell r="U306">
            <v>0</v>
          </cell>
          <cell r="V306">
            <v>980476.23</v>
          </cell>
          <cell r="W306">
            <v>155185.91999999998</v>
          </cell>
          <cell r="X306">
            <v>13673.220000000001</v>
          </cell>
          <cell r="Y306">
            <v>0</v>
          </cell>
          <cell r="Z306">
            <v>0</v>
          </cell>
          <cell r="AA306">
            <v>0</v>
          </cell>
          <cell r="AB306">
            <v>424661.05999999994</v>
          </cell>
          <cell r="AC306">
            <v>82230.100000000006</v>
          </cell>
          <cell r="AD306">
            <v>0</v>
          </cell>
          <cell r="AE306">
            <v>0</v>
          </cell>
          <cell r="AF306">
            <v>1433970.79</v>
          </cell>
          <cell r="AG306">
            <v>0</v>
          </cell>
          <cell r="AH306">
            <v>0</v>
          </cell>
          <cell r="AI306">
            <v>32066.379999999997</v>
          </cell>
          <cell r="AJ306">
            <v>0</v>
          </cell>
          <cell r="AK306">
            <v>0</v>
          </cell>
          <cell r="AL306">
            <v>0</v>
          </cell>
          <cell r="AM306">
            <v>61692.520000000004</v>
          </cell>
          <cell r="AN306">
            <v>390064.5400000001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40839.189999999995</v>
          </cell>
          <cell r="AU306">
            <v>0</v>
          </cell>
          <cell r="AV306">
            <v>344229.08000000007</v>
          </cell>
          <cell r="AW306">
            <v>0</v>
          </cell>
          <cell r="AX306">
            <v>31756.959999999995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5491010.3300000001</v>
          </cell>
          <cell r="BD306">
            <v>1226528.7700000003</v>
          </cell>
          <cell r="BE306">
            <v>1478048.11</v>
          </cell>
          <cell r="BF306">
            <v>38413564.129999995</v>
          </cell>
        </row>
        <row r="307">
          <cell r="F307" t="str">
            <v>39119</v>
          </cell>
          <cell r="G307">
            <v>21664275.800000004</v>
          </cell>
          <cell r="H307">
            <v>0</v>
          </cell>
          <cell r="I307">
            <v>14629.8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3857296.9099999997</v>
          </cell>
          <cell r="Q307">
            <v>136339.21</v>
          </cell>
          <cell r="R307">
            <v>696518.79</v>
          </cell>
          <cell r="S307">
            <v>0</v>
          </cell>
          <cell r="T307">
            <v>140671.9</v>
          </cell>
          <cell r="U307">
            <v>0</v>
          </cell>
          <cell r="V307">
            <v>1546687.3800000001</v>
          </cell>
          <cell r="W307">
            <v>0</v>
          </cell>
          <cell r="X307">
            <v>19264.38</v>
          </cell>
          <cell r="Y307">
            <v>0</v>
          </cell>
          <cell r="Z307">
            <v>0</v>
          </cell>
          <cell r="AA307">
            <v>0</v>
          </cell>
          <cell r="AB307">
            <v>717348.24</v>
          </cell>
          <cell r="AC307">
            <v>124103.48999999999</v>
          </cell>
          <cell r="AD307">
            <v>7672.0700000000006</v>
          </cell>
          <cell r="AE307">
            <v>0</v>
          </cell>
          <cell r="AF307">
            <v>1243014.3800000001</v>
          </cell>
          <cell r="AG307">
            <v>0</v>
          </cell>
          <cell r="AH307">
            <v>0</v>
          </cell>
          <cell r="AI307">
            <v>67728.510000000009</v>
          </cell>
          <cell r="AJ307">
            <v>0</v>
          </cell>
          <cell r="AK307">
            <v>0</v>
          </cell>
          <cell r="AL307">
            <v>0</v>
          </cell>
          <cell r="AM307">
            <v>28427.17</v>
          </cell>
          <cell r="AN307">
            <v>345594.17000000004</v>
          </cell>
          <cell r="AO307">
            <v>0</v>
          </cell>
          <cell r="AP307">
            <v>0</v>
          </cell>
          <cell r="AQ307">
            <v>501609.32</v>
          </cell>
          <cell r="AR307">
            <v>0</v>
          </cell>
          <cell r="AS307">
            <v>0</v>
          </cell>
          <cell r="AT307">
            <v>71205.41</v>
          </cell>
          <cell r="AU307">
            <v>0</v>
          </cell>
          <cell r="AV307">
            <v>0</v>
          </cell>
          <cell r="AW307">
            <v>0</v>
          </cell>
          <cell r="AX307">
            <v>2717348.1199999996</v>
          </cell>
          <cell r="AY307">
            <v>0</v>
          </cell>
          <cell r="AZ307">
            <v>33361.320000000007</v>
          </cell>
          <cell r="BA307">
            <v>0</v>
          </cell>
          <cell r="BB307">
            <v>18080.2</v>
          </cell>
          <cell r="BC307">
            <v>5785961.3100000005</v>
          </cell>
          <cell r="BD307">
            <v>1292844.5400000003</v>
          </cell>
          <cell r="BE307">
            <v>1223508.8799999999</v>
          </cell>
          <cell r="BF307">
            <v>42253491.300000012</v>
          </cell>
        </row>
        <row r="308">
          <cell r="F308" t="str">
            <v>39120</v>
          </cell>
          <cell r="G308">
            <v>5494335.839999998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901051.03999999992</v>
          </cell>
          <cell r="Q308">
            <v>44376.79</v>
          </cell>
          <cell r="R308">
            <v>188184.03</v>
          </cell>
          <cell r="S308">
            <v>0</v>
          </cell>
          <cell r="T308">
            <v>0</v>
          </cell>
          <cell r="U308">
            <v>0</v>
          </cell>
          <cell r="V308">
            <v>349527.97000000003</v>
          </cell>
          <cell r="W308">
            <v>56760.26</v>
          </cell>
          <cell r="X308">
            <v>8863</v>
          </cell>
          <cell r="Y308">
            <v>0</v>
          </cell>
          <cell r="Z308">
            <v>0</v>
          </cell>
          <cell r="AA308">
            <v>0</v>
          </cell>
          <cell r="AB308">
            <v>334595.13000000006</v>
          </cell>
          <cell r="AC308">
            <v>53384.170000000006</v>
          </cell>
          <cell r="AD308">
            <v>130747.36</v>
          </cell>
          <cell r="AE308">
            <v>0</v>
          </cell>
          <cell r="AF308">
            <v>518621.93</v>
          </cell>
          <cell r="AG308">
            <v>0</v>
          </cell>
          <cell r="AH308">
            <v>0</v>
          </cell>
          <cell r="AI308">
            <v>82141.609999999986</v>
          </cell>
          <cell r="AJ308">
            <v>0</v>
          </cell>
          <cell r="AK308">
            <v>0</v>
          </cell>
          <cell r="AL308">
            <v>0</v>
          </cell>
          <cell r="AM308">
            <v>31256.550000000003</v>
          </cell>
          <cell r="AN308">
            <v>370552.25999999995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2956.5299999999997</v>
          </cell>
          <cell r="AY308">
            <v>0</v>
          </cell>
          <cell r="AZ308">
            <v>0</v>
          </cell>
          <cell r="BA308">
            <v>0</v>
          </cell>
          <cell r="BB308">
            <v>16732.989999999998</v>
          </cell>
          <cell r="BC308">
            <v>2571401.6399999992</v>
          </cell>
          <cell r="BD308">
            <v>560327.85999999987</v>
          </cell>
          <cell r="BE308">
            <v>179069.50999999998</v>
          </cell>
          <cell r="BF308">
            <v>11894886.469999995</v>
          </cell>
        </row>
        <row r="309">
          <cell r="F309" t="str">
            <v>39200</v>
          </cell>
          <cell r="G309">
            <v>20708980.750000011</v>
          </cell>
          <cell r="H309">
            <v>228699.80999999997</v>
          </cell>
          <cell r="I309">
            <v>87985.53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3489331.15</v>
          </cell>
          <cell r="Q309">
            <v>212523.44</v>
          </cell>
          <cell r="R309">
            <v>682572.95000000007</v>
          </cell>
          <cell r="S309">
            <v>0</v>
          </cell>
          <cell r="T309">
            <v>0</v>
          </cell>
          <cell r="U309">
            <v>0</v>
          </cell>
          <cell r="V309">
            <v>1566161.83</v>
          </cell>
          <cell r="W309">
            <v>136492.97999999998</v>
          </cell>
          <cell r="X309">
            <v>22877.040000000001</v>
          </cell>
          <cell r="Y309">
            <v>0</v>
          </cell>
          <cell r="Z309">
            <v>0</v>
          </cell>
          <cell r="AA309">
            <v>0</v>
          </cell>
          <cell r="AB309">
            <v>1149519.6299999999</v>
          </cell>
          <cell r="AC309">
            <v>194342.85</v>
          </cell>
          <cell r="AD309">
            <v>330080.99999999994</v>
          </cell>
          <cell r="AE309">
            <v>0</v>
          </cell>
          <cell r="AF309">
            <v>2152978.3899999992</v>
          </cell>
          <cell r="AG309">
            <v>0</v>
          </cell>
          <cell r="AH309">
            <v>0</v>
          </cell>
          <cell r="AI309">
            <v>431047.6</v>
          </cell>
          <cell r="AJ309">
            <v>0</v>
          </cell>
          <cell r="AK309">
            <v>0</v>
          </cell>
          <cell r="AL309">
            <v>0</v>
          </cell>
          <cell r="AM309">
            <v>170418.84000000003</v>
          </cell>
          <cell r="AN309">
            <v>1237151.5899999999</v>
          </cell>
          <cell r="AO309">
            <v>0</v>
          </cell>
          <cell r="AP309">
            <v>0</v>
          </cell>
          <cell r="AQ309">
            <v>41709.32</v>
          </cell>
          <cell r="AR309">
            <v>0</v>
          </cell>
          <cell r="AS309">
            <v>0</v>
          </cell>
          <cell r="AT309">
            <v>70162.12999999999</v>
          </cell>
          <cell r="AU309">
            <v>0</v>
          </cell>
          <cell r="AV309">
            <v>0</v>
          </cell>
          <cell r="AW309">
            <v>0</v>
          </cell>
          <cell r="AX309">
            <v>364268.21000000008</v>
          </cell>
          <cell r="AY309">
            <v>0</v>
          </cell>
          <cell r="AZ309">
            <v>0</v>
          </cell>
          <cell r="BA309">
            <v>0</v>
          </cell>
          <cell r="BB309">
            <v>78492.97</v>
          </cell>
          <cell r="BC309">
            <v>6856875.0800000001</v>
          </cell>
          <cell r="BD309">
            <v>2064084.8099999996</v>
          </cell>
          <cell r="BE309">
            <v>985248.39999999991</v>
          </cell>
          <cell r="BF309">
            <v>43262006.300000012</v>
          </cell>
        </row>
        <row r="310">
          <cell r="F310" t="str">
            <v>39201</v>
          </cell>
          <cell r="G310">
            <v>39723338.24000001</v>
          </cell>
          <cell r="H310">
            <v>0</v>
          </cell>
          <cell r="I310">
            <v>39754.449999999997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7535401.9000000004</v>
          </cell>
          <cell r="Q310">
            <v>241165.15</v>
          </cell>
          <cell r="R310">
            <v>1319895.4100000001</v>
          </cell>
          <cell r="S310">
            <v>0</v>
          </cell>
          <cell r="T310">
            <v>0</v>
          </cell>
          <cell r="U310">
            <v>0</v>
          </cell>
          <cell r="V310">
            <v>1898409.6899999997</v>
          </cell>
          <cell r="W310">
            <v>0</v>
          </cell>
          <cell r="X310">
            <v>48549.36</v>
          </cell>
          <cell r="Y310">
            <v>0</v>
          </cell>
          <cell r="Z310">
            <v>0</v>
          </cell>
          <cell r="AA310">
            <v>0</v>
          </cell>
          <cell r="AB310">
            <v>2521558.23</v>
          </cell>
          <cell r="AC310">
            <v>363735.9</v>
          </cell>
          <cell r="AD310">
            <v>2938099.79</v>
          </cell>
          <cell r="AE310">
            <v>5977.85</v>
          </cell>
          <cell r="AF310">
            <v>3869167.830000001</v>
          </cell>
          <cell r="AG310">
            <v>0</v>
          </cell>
          <cell r="AH310">
            <v>0</v>
          </cell>
          <cell r="AI310">
            <v>354345.08</v>
          </cell>
          <cell r="AJ310">
            <v>0</v>
          </cell>
          <cell r="AK310">
            <v>33324.509999999995</v>
          </cell>
          <cell r="AL310">
            <v>0</v>
          </cell>
          <cell r="AM310">
            <v>345558.87</v>
          </cell>
          <cell r="AN310">
            <v>2303702.79</v>
          </cell>
          <cell r="AO310">
            <v>0</v>
          </cell>
          <cell r="AP310">
            <v>0</v>
          </cell>
          <cell r="AQ310">
            <v>896916.57999999984</v>
          </cell>
          <cell r="AR310">
            <v>35621.54</v>
          </cell>
          <cell r="AS310">
            <v>0</v>
          </cell>
          <cell r="AT310">
            <v>162200.62</v>
          </cell>
          <cell r="AU310">
            <v>0</v>
          </cell>
          <cell r="AV310">
            <v>0</v>
          </cell>
          <cell r="AW310">
            <v>0</v>
          </cell>
          <cell r="AX310">
            <v>224663.99</v>
          </cell>
          <cell r="AY310">
            <v>0</v>
          </cell>
          <cell r="AZ310">
            <v>0</v>
          </cell>
          <cell r="BA310">
            <v>0</v>
          </cell>
          <cell r="BB310">
            <v>26394.499999999996</v>
          </cell>
          <cell r="BC310">
            <v>13806235.420000002</v>
          </cell>
          <cell r="BD310">
            <v>4959450.67</v>
          </cell>
          <cell r="BE310">
            <v>2601856.4699999997</v>
          </cell>
          <cell r="BF310">
            <v>86255324.839999989</v>
          </cell>
        </row>
        <row r="311">
          <cell r="F311" t="str">
            <v>39202</v>
          </cell>
          <cell r="G311">
            <v>20801972.719999995</v>
          </cell>
          <cell r="H311">
            <v>2768602.97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3779602.13</v>
          </cell>
          <cell r="Q311">
            <v>267586.55</v>
          </cell>
          <cell r="R311">
            <v>816825.46</v>
          </cell>
          <cell r="S311">
            <v>0</v>
          </cell>
          <cell r="T311">
            <v>0</v>
          </cell>
          <cell r="U311">
            <v>108234.18000000001</v>
          </cell>
          <cell r="V311">
            <v>2470809.5999999996</v>
          </cell>
          <cell r="W311">
            <v>1000794.69</v>
          </cell>
          <cell r="X311">
            <v>40284</v>
          </cell>
          <cell r="Y311">
            <v>0</v>
          </cell>
          <cell r="Z311">
            <v>0</v>
          </cell>
          <cell r="AA311">
            <v>0</v>
          </cell>
          <cell r="AB311">
            <v>1973068.7700000003</v>
          </cell>
          <cell r="AC311">
            <v>144259.66</v>
          </cell>
          <cell r="AD311">
            <v>405615.53</v>
          </cell>
          <cell r="AE311">
            <v>0</v>
          </cell>
          <cell r="AF311">
            <v>2204893.09</v>
          </cell>
          <cell r="AG311">
            <v>0</v>
          </cell>
          <cell r="AH311">
            <v>0</v>
          </cell>
          <cell r="AI311">
            <v>620237.78999999992</v>
          </cell>
          <cell r="AJ311">
            <v>0</v>
          </cell>
          <cell r="AK311">
            <v>0</v>
          </cell>
          <cell r="AL311">
            <v>56622.71</v>
          </cell>
          <cell r="AM311">
            <v>175277.02999999997</v>
          </cell>
          <cell r="AN311">
            <v>1439224.6099999999</v>
          </cell>
          <cell r="AO311">
            <v>15981.22</v>
          </cell>
          <cell r="AP311">
            <v>127952.04000000001</v>
          </cell>
          <cell r="AQ311">
            <v>643383.9</v>
          </cell>
          <cell r="AR311">
            <v>24370.19</v>
          </cell>
          <cell r="AS311">
            <v>0</v>
          </cell>
          <cell r="AT311">
            <v>80259.64</v>
          </cell>
          <cell r="AU311">
            <v>0</v>
          </cell>
          <cell r="AV311">
            <v>0</v>
          </cell>
          <cell r="AW311">
            <v>0</v>
          </cell>
          <cell r="AX311">
            <v>3893.9500000000003</v>
          </cell>
          <cell r="AY311">
            <v>0</v>
          </cell>
          <cell r="AZ311">
            <v>242177.21</v>
          </cell>
          <cell r="BA311">
            <v>0</v>
          </cell>
          <cell r="BB311">
            <v>0</v>
          </cell>
          <cell r="BC311">
            <v>8924237.6099999975</v>
          </cell>
          <cell r="BD311">
            <v>2661270.5600000005</v>
          </cell>
          <cell r="BE311">
            <v>1125016.82</v>
          </cell>
          <cell r="BF311">
            <v>52922454.629999995</v>
          </cell>
        </row>
        <row r="312">
          <cell r="F312" t="str">
            <v>39203</v>
          </cell>
          <cell r="G312">
            <v>7236653.0100000007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1171507.3999999997</v>
          </cell>
          <cell r="Q312">
            <v>51983.67</v>
          </cell>
          <cell r="R312">
            <v>228606.32000000004</v>
          </cell>
          <cell r="S312">
            <v>0</v>
          </cell>
          <cell r="T312">
            <v>0</v>
          </cell>
          <cell r="U312">
            <v>0</v>
          </cell>
          <cell r="V312">
            <v>342278.00000000006</v>
          </cell>
          <cell r="W312">
            <v>0</v>
          </cell>
          <cell r="X312">
            <v>7691.4499999999989</v>
          </cell>
          <cell r="Y312">
            <v>31932.55</v>
          </cell>
          <cell r="Z312">
            <v>0</v>
          </cell>
          <cell r="AA312">
            <v>0</v>
          </cell>
          <cell r="AB312">
            <v>377584.52999999997</v>
          </cell>
          <cell r="AC312">
            <v>52480.829999999994</v>
          </cell>
          <cell r="AD312">
            <v>112527.04000000001</v>
          </cell>
          <cell r="AE312">
            <v>0</v>
          </cell>
          <cell r="AF312">
            <v>595679.88999999978</v>
          </cell>
          <cell r="AG312">
            <v>0</v>
          </cell>
          <cell r="AH312">
            <v>0</v>
          </cell>
          <cell r="AI312">
            <v>143281.91</v>
          </cell>
          <cell r="AJ312">
            <v>0</v>
          </cell>
          <cell r="AK312">
            <v>0</v>
          </cell>
          <cell r="AL312">
            <v>0</v>
          </cell>
          <cell r="AM312">
            <v>24421.589999999997</v>
          </cell>
          <cell r="AN312">
            <v>405890.80999999994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23500.12</v>
          </cell>
          <cell r="AU312">
            <v>0</v>
          </cell>
          <cell r="AV312">
            <v>0</v>
          </cell>
          <cell r="AW312">
            <v>0</v>
          </cell>
          <cell r="AX312">
            <v>35785.18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2604959.4900000002</v>
          </cell>
          <cell r="BD312">
            <v>708328.23</v>
          </cell>
          <cell r="BE312">
            <v>610856.45999999985</v>
          </cell>
          <cell r="BF312">
            <v>14765948.479999999</v>
          </cell>
        </row>
        <row r="313">
          <cell r="F313" t="str">
            <v>39204</v>
          </cell>
          <cell r="G313">
            <v>9080463.3199999984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1389077.7199999997</v>
          </cell>
          <cell r="Q313">
            <v>77660.42</v>
          </cell>
          <cell r="R313">
            <v>285897.13</v>
          </cell>
          <cell r="S313">
            <v>0</v>
          </cell>
          <cell r="T313">
            <v>0</v>
          </cell>
          <cell r="U313">
            <v>0</v>
          </cell>
          <cell r="V313">
            <v>876514.93000000017</v>
          </cell>
          <cell r="W313">
            <v>67813.75</v>
          </cell>
          <cell r="X313">
            <v>4487.66</v>
          </cell>
          <cell r="Y313">
            <v>0</v>
          </cell>
          <cell r="Z313">
            <v>0</v>
          </cell>
          <cell r="AA313">
            <v>0</v>
          </cell>
          <cell r="AB313">
            <v>910571.37999999989</v>
          </cell>
          <cell r="AC313">
            <v>124815.48</v>
          </cell>
          <cell r="AD313">
            <v>187718.03</v>
          </cell>
          <cell r="AE313">
            <v>0</v>
          </cell>
          <cell r="AF313">
            <v>684615.17000000016</v>
          </cell>
          <cell r="AG313">
            <v>0</v>
          </cell>
          <cell r="AH313">
            <v>0</v>
          </cell>
          <cell r="AI313">
            <v>89416.900000000009</v>
          </cell>
          <cell r="AJ313">
            <v>0</v>
          </cell>
          <cell r="AK313">
            <v>0</v>
          </cell>
          <cell r="AL313">
            <v>0</v>
          </cell>
          <cell r="AM313">
            <v>107365.26999999999</v>
          </cell>
          <cell r="AN313">
            <v>524540.33000000007</v>
          </cell>
          <cell r="AO313">
            <v>3334.48</v>
          </cell>
          <cell r="AP313">
            <v>18914.91</v>
          </cell>
          <cell r="AQ313">
            <v>0</v>
          </cell>
          <cell r="AR313">
            <v>0</v>
          </cell>
          <cell r="AS313">
            <v>0</v>
          </cell>
          <cell r="AT313">
            <v>7411.61</v>
          </cell>
          <cell r="AU313">
            <v>0</v>
          </cell>
          <cell r="AV313">
            <v>76315.919999999984</v>
          </cell>
          <cell r="AW313">
            <v>0</v>
          </cell>
          <cell r="AX313">
            <v>726421.56</v>
          </cell>
          <cell r="AY313">
            <v>0</v>
          </cell>
          <cell r="AZ313">
            <v>0</v>
          </cell>
          <cell r="BA313">
            <v>0</v>
          </cell>
          <cell r="BB313">
            <v>18547</v>
          </cell>
          <cell r="BC313">
            <v>3198712.64</v>
          </cell>
          <cell r="BD313">
            <v>1093224.6399999999</v>
          </cell>
          <cell r="BE313">
            <v>453987.82999999996</v>
          </cell>
          <cell r="BF313">
            <v>20007828.079999998</v>
          </cell>
        </row>
        <row r="314">
          <cell r="F314" t="str">
            <v>39205</v>
          </cell>
          <cell r="G314">
            <v>7774319.9700000007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1100183.7100000002</v>
          </cell>
          <cell r="Q314">
            <v>39571.910000000003</v>
          </cell>
          <cell r="R314">
            <v>225616.18</v>
          </cell>
          <cell r="S314">
            <v>0</v>
          </cell>
          <cell r="T314">
            <v>0</v>
          </cell>
          <cell r="U314">
            <v>0</v>
          </cell>
          <cell r="V314">
            <v>261156.35999999996</v>
          </cell>
          <cell r="W314">
            <v>0</v>
          </cell>
          <cell r="X314">
            <v>7555.76</v>
          </cell>
          <cell r="Y314">
            <v>0</v>
          </cell>
          <cell r="Z314">
            <v>0</v>
          </cell>
          <cell r="AA314">
            <v>0</v>
          </cell>
          <cell r="AB314">
            <v>328311.5</v>
          </cell>
          <cell r="AC314">
            <v>60620.31</v>
          </cell>
          <cell r="AD314">
            <v>40186.600000000006</v>
          </cell>
          <cell r="AE314">
            <v>0</v>
          </cell>
          <cell r="AF314">
            <v>655327.59</v>
          </cell>
          <cell r="AG314">
            <v>0</v>
          </cell>
          <cell r="AH314">
            <v>0</v>
          </cell>
          <cell r="AI314">
            <v>37079.61</v>
          </cell>
          <cell r="AJ314">
            <v>0</v>
          </cell>
          <cell r="AK314">
            <v>0</v>
          </cell>
          <cell r="AL314">
            <v>0</v>
          </cell>
          <cell r="AM314">
            <v>33579.83</v>
          </cell>
          <cell r="AN314">
            <v>198034.13999999998</v>
          </cell>
          <cell r="AO314">
            <v>0</v>
          </cell>
          <cell r="AP314">
            <v>0</v>
          </cell>
          <cell r="AQ314">
            <v>144921.18</v>
          </cell>
          <cell r="AR314">
            <v>28786.41</v>
          </cell>
          <cell r="AS314">
            <v>0</v>
          </cell>
          <cell r="AT314">
            <v>27434.04</v>
          </cell>
          <cell r="AU314">
            <v>0</v>
          </cell>
          <cell r="AV314">
            <v>0</v>
          </cell>
          <cell r="AW314">
            <v>0</v>
          </cell>
          <cell r="AX314">
            <v>296033.10000000003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3037429.7899999991</v>
          </cell>
          <cell r="BD314">
            <v>641438.88000000012</v>
          </cell>
          <cell r="BE314">
            <v>390592.46999999991</v>
          </cell>
          <cell r="BF314">
            <v>15328179.34</v>
          </cell>
        </row>
        <row r="315">
          <cell r="F315" t="str">
            <v>39207</v>
          </cell>
          <cell r="G315">
            <v>20068570.419999998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2844474.0200000009</v>
          </cell>
          <cell r="Q315">
            <v>223371.19999999998</v>
          </cell>
          <cell r="R315">
            <v>580781.54</v>
          </cell>
          <cell r="S315">
            <v>0</v>
          </cell>
          <cell r="T315">
            <v>0</v>
          </cell>
          <cell r="U315">
            <v>111303.20999999999</v>
          </cell>
          <cell r="V315">
            <v>1638846.9900000002</v>
          </cell>
          <cell r="W315">
            <v>211708.4</v>
          </cell>
          <cell r="X315">
            <v>31199.64</v>
          </cell>
          <cell r="Y315">
            <v>0</v>
          </cell>
          <cell r="Z315">
            <v>0</v>
          </cell>
          <cell r="AA315">
            <v>0</v>
          </cell>
          <cell r="AB315">
            <v>1752450.7400000005</v>
          </cell>
          <cell r="AC315">
            <v>329124.93</v>
          </cell>
          <cell r="AD315">
            <v>582953.98</v>
          </cell>
          <cell r="AE315">
            <v>0</v>
          </cell>
          <cell r="AF315">
            <v>1709995.72</v>
          </cell>
          <cell r="AG315">
            <v>0</v>
          </cell>
          <cell r="AH315">
            <v>0</v>
          </cell>
          <cell r="AI315">
            <v>113235.39000000001</v>
          </cell>
          <cell r="AJ315">
            <v>0</v>
          </cell>
          <cell r="AK315">
            <v>0</v>
          </cell>
          <cell r="AL315">
            <v>0</v>
          </cell>
          <cell r="AM315">
            <v>220769.25</v>
          </cell>
          <cell r="AN315">
            <v>1094387.1199999999</v>
          </cell>
          <cell r="AO315">
            <v>26114.719999999998</v>
          </cell>
          <cell r="AP315">
            <v>150625.01</v>
          </cell>
          <cell r="AQ315">
            <v>103778.52000000002</v>
          </cell>
          <cell r="AR315">
            <v>0</v>
          </cell>
          <cell r="AS315">
            <v>0</v>
          </cell>
          <cell r="AT315">
            <v>47853.48</v>
          </cell>
          <cell r="AU315">
            <v>0</v>
          </cell>
          <cell r="AV315">
            <v>0</v>
          </cell>
          <cell r="AW315">
            <v>0</v>
          </cell>
          <cell r="AX315">
            <v>412021.12000000005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7155299.5099999988</v>
          </cell>
          <cell r="BD315">
            <v>2240349.5200000005</v>
          </cell>
          <cell r="BE315">
            <v>1423320.0799999998</v>
          </cell>
          <cell r="BF315">
            <v>43072534.509999998</v>
          </cell>
        </row>
        <row r="316">
          <cell r="F316" t="str">
            <v>39208</v>
          </cell>
          <cell r="G316">
            <v>31211030.429999992</v>
          </cell>
          <cell r="H316">
            <v>493135.52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6274935.4500000002</v>
          </cell>
          <cell r="Q316">
            <v>192364.91999999998</v>
          </cell>
          <cell r="R316">
            <v>952980.47999999998</v>
          </cell>
          <cell r="S316">
            <v>0</v>
          </cell>
          <cell r="T316">
            <v>0</v>
          </cell>
          <cell r="U316">
            <v>0</v>
          </cell>
          <cell r="V316">
            <v>2030631.19</v>
          </cell>
          <cell r="W316">
            <v>1486151.3</v>
          </cell>
          <cell r="X316">
            <v>22300</v>
          </cell>
          <cell r="Y316">
            <v>0</v>
          </cell>
          <cell r="Z316">
            <v>0</v>
          </cell>
          <cell r="AA316">
            <v>0</v>
          </cell>
          <cell r="AB316">
            <v>545913.04</v>
          </cell>
          <cell r="AC316">
            <v>197109.61</v>
          </cell>
          <cell r="AD316">
            <v>30604.140000000003</v>
          </cell>
          <cell r="AE316">
            <v>0</v>
          </cell>
          <cell r="AF316">
            <v>1327938.21</v>
          </cell>
          <cell r="AG316">
            <v>0</v>
          </cell>
          <cell r="AH316">
            <v>0</v>
          </cell>
          <cell r="AI316">
            <v>218110.36</v>
          </cell>
          <cell r="AJ316">
            <v>0</v>
          </cell>
          <cell r="AK316">
            <v>0</v>
          </cell>
          <cell r="AL316">
            <v>0</v>
          </cell>
          <cell r="AM316">
            <v>56414.06</v>
          </cell>
          <cell r="AN316">
            <v>395307.33</v>
          </cell>
          <cell r="AO316">
            <v>0</v>
          </cell>
          <cell r="AP316">
            <v>0</v>
          </cell>
          <cell r="AQ316">
            <v>59138.679999999986</v>
          </cell>
          <cell r="AR316">
            <v>0</v>
          </cell>
          <cell r="AS316">
            <v>0</v>
          </cell>
          <cell r="AT316">
            <v>493998.27999999997</v>
          </cell>
          <cell r="AU316">
            <v>0</v>
          </cell>
          <cell r="AV316">
            <v>0</v>
          </cell>
          <cell r="AW316">
            <v>0</v>
          </cell>
          <cell r="AX316">
            <v>94087.12000000001</v>
          </cell>
          <cell r="AY316">
            <v>0</v>
          </cell>
          <cell r="AZ316">
            <v>0</v>
          </cell>
          <cell r="BA316">
            <v>0</v>
          </cell>
          <cell r="BB316">
            <v>7805.0900000000011</v>
          </cell>
          <cell r="BC316">
            <v>9349759.7400000039</v>
          </cell>
          <cell r="BD316">
            <v>2101898.5100000002</v>
          </cell>
          <cell r="BE316">
            <v>1852701.0999999999</v>
          </cell>
          <cell r="BF316">
            <v>59394314.559999987</v>
          </cell>
        </row>
        <row r="317">
          <cell r="F317" t="str">
            <v>39209</v>
          </cell>
          <cell r="G317">
            <v>6804400.3000000007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1183898.3199999998</v>
          </cell>
          <cell r="Q317">
            <v>21965.040000000001</v>
          </cell>
          <cell r="R317">
            <v>204733.24</v>
          </cell>
          <cell r="S317">
            <v>0</v>
          </cell>
          <cell r="T317">
            <v>0</v>
          </cell>
          <cell r="U317">
            <v>118019.01</v>
          </cell>
          <cell r="V317">
            <v>327251.45</v>
          </cell>
          <cell r="W317">
            <v>0</v>
          </cell>
          <cell r="X317">
            <v>13736.109999999999</v>
          </cell>
          <cell r="Y317">
            <v>0</v>
          </cell>
          <cell r="Z317">
            <v>0</v>
          </cell>
          <cell r="AA317">
            <v>0</v>
          </cell>
          <cell r="AB317">
            <v>792384.86</v>
          </cell>
          <cell r="AC317">
            <v>84414.83</v>
          </cell>
          <cell r="AD317">
            <v>0</v>
          </cell>
          <cell r="AE317">
            <v>0</v>
          </cell>
          <cell r="AF317">
            <v>588238.57000000007</v>
          </cell>
          <cell r="AG317">
            <v>0</v>
          </cell>
          <cell r="AH317">
            <v>0</v>
          </cell>
          <cell r="AI317">
            <v>117705.96999999999</v>
          </cell>
          <cell r="AJ317">
            <v>0</v>
          </cell>
          <cell r="AK317">
            <v>0</v>
          </cell>
          <cell r="AL317">
            <v>0</v>
          </cell>
          <cell r="AM317">
            <v>66547</v>
          </cell>
          <cell r="AN317">
            <v>165650.35999999999</v>
          </cell>
          <cell r="AO317">
            <v>0</v>
          </cell>
          <cell r="AP317">
            <v>170295.27000000002</v>
          </cell>
          <cell r="AQ317">
            <v>355625.12000000005</v>
          </cell>
          <cell r="AR317">
            <v>0</v>
          </cell>
          <cell r="AS317">
            <v>0</v>
          </cell>
          <cell r="AT317">
            <v>12410.870000000003</v>
          </cell>
          <cell r="AU317">
            <v>0</v>
          </cell>
          <cell r="AV317">
            <v>0</v>
          </cell>
          <cell r="AW317">
            <v>0</v>
          </cell>
          <cell r="AX317">
            <v>17315.7</v>
          </cell>
          <cell r="AY317">
            <v>950</v>
          </cell>
          <cell r="AZ317">
            <v>0</v>
          </cell>
          <cell r="BA317">
            <v>0</v>
          </cell>
          <cell r="BB317">
            <v>0</v>
          </cell>
          <cell r="BC317">
            <v>2711407.07</v>
          </cell>
          <cell r="BD317">
            <v>511132.43999999994</v>
          </cell>
          <cell r="BE317">
            <v>704759.58999999985</v>
          </cell>
          <cell r="BF317">
            <v>14972841.119999997</v>
          </cell>
        </row>
        <row r="318">
          <cell r="F318" t="str">
            <v>Grand Total</v>
          </cell>
          <cell r="G318">
            <v>7575542102.1299963</v>
          </cell>
          <cell r="H318">
            <v>164432041.75000003</v>
          </cell>
          <cell r="I318">
            <v>25654743.850000005</v>
          </cell>
          <cell r="J318">
            <v>403.73</v>
          </cell>
          <cell r="K318">
            <v>0</v>
          </cell>
          <cell r="L318">
            <v>0</v>
          </cell>
          <cell r="M318">
            <v>0</v>
          </cell>
          <cell r="N318">
            <v>89448.2</v>
          </cell>
          <cell r="O318">
            <v>0</v>
          </cell>
          <cell r="P318">
            <v>1622426736.5000014</v>
          </cell>
          <cell r="Q318">
            <v>63011239.670000009</v>
          </cell>
          <cell r="R318">
            <v>222703597.46999994</v>
          </cell>
          <cell r="S318">
            <v>14050.65</v>
          </cell>
          <cell r="T318">
            <v>2131525.8300000005</v>
          </cell>
          <cell r="U318">
            <v>3041262.1799999997</v>
          </cell>
          <cell r="V318">
            <v>385293883.98999977</v>
          </cell>
          <cell r="W318">
            <v>63528228.729999982</v>
          </cell>
          <cell r="X318">
            <v>6511310.1700000027</v>
          </cell>
          <cell r="Y318">
            <v>575199.93000000005</v>
          </cell>
          <cell r="Z318">
            <v>44481756.599999994</v>
          </cell>
          <cell r="AA318">
            <v>581879.31999999995</v>
          </cell>
          <cell r="AB318">
            <v>214363272.66000003</v>
          </cell>
          <cell r="AC318">
            <v>45948300.419999987</v>
          </cell>
          <cell r="AD318">
            <v>13292484.74</v>
          </cell>
          <cell r="AE318">
            <v>5977.85</v>
          </cell>
          <cell r="AF318">
            <v>315607263.09000021</v>
          </cell>
          <cell r="AG318">
            <v>10207106.770000001</v>
          </cell>
          <cell r="AH318">
            <v>1628944.3399999999</v>
          </cell>
          <cell r="AI318">
            <v>95761503.339999974</v>
          </cell>
          <cell r="AJ318">
            <v>153537.62</v>
          </cell>
          <cell r="AK318">
            <v>18060951.829999998</v>
          </cell>
          <cell r="AL318">
            <v>1284817.8199999998</v>
          </cell>
          <cell r="AM318">
            <v>16188438.490000011</v>
          </cell>
          <cell r="AN318">
            <v>176397166.81999993</v>
          </cell>
          <cell r="AO318">
            <v>198684.51</v>
          </cell>
          <cell r="AP318">
            <v>3768040.1600000006</v>
          </cell>
          <cell r="AQ318">
            <v>11038984.43</v>
          </cell>
          <cell r="AR318">
            <v>2028421.7799999993</v>
          </cell>
          <cell r="AS318">
            <v>4671776.4500000011</v>
          </cell>
          <cell r="AT318">
            <v>32336828.449999996</v>
          </cell>
          <cell r="AU318">
            <v>288518.46000000002</v>
          </cell>
          <cell r="AV318">
            <v>1119300.1599999999</v>
          </cell>
          <cell r="AW318">
            <v>346878.29000000004</v>
          </cell>
          <cell r="AX318">
            <v>114403685.64999996</v>
          </cell>
          <cell r="AY318">
            <v>1025897.97</v>
          </cell>
          <cell r="AZ318">
            <v>3086888.28</v>
          </cell>
          <cell r="BA318">
            <v>39216386.620000005</v>
          </cell>
          <cell r="BB318">
            <v>43920173.750000022</v>
          </cell>
          <cell r="BC318">
            <v>1963534243.6699994</v>
          </cell>
          <cell r="BD318">
            <v>420432395.16000015</v>
          </cell>
          <cell r="BE318">
            <v>551297575.21000016</v>
          </cell>
          <cell r="BF318">
            <v>14281633855.490005</v>
          </cell>
        </row>
      </sheetData>
      <sheetData sheetId="21"/>
      <sheetData sheetId="22"/>
      <sheetData sheetId="23">
        <row r="6">
          <cell r="A6" t="str">
            <v>01109</v>
          </cell>
          <cell r="B6" t="str">
            <v>1</v>
          </cell>
          <cell r="C6" t="str">
            <v>532</v>
          </cell>
          <cell r="D6">
            <v>2112893.04</v>
          </cell>
        </row>
        <row r="7">
          <cell r="A7" t="str">
            <v>01122</v>
          </cell>
          <cell r="B7" t="str">
            <v>1</v>
          </cell>
          <cell r="C7" t="str">
            <v>532</v>
          </cell>
          <cell r="D7">
            <v>393529.09</v>
          </cell>
        </row>
        <row r="8">
          <cell r="A8" t="str">
            <v>01147</v>
          </cell>
          <cell r="B8" t="str">
            <v>1</v>
          </cell>
          <cell r="C8" t="str">
            <v>532</v>
          </cell>
          <cell r="D8">
            <v>53135394.630000003</v>
          </cell>
        </row>
        <row r="9">
          <cell r="A9" t="str">
            <v>01158</v>
          </cell>
          <cell r="B9" t="str">
            <v>1</v>
          </cell>
          <cell r="C9" t="str">
            <v>532</v>
          </cell>
          <cell r="D9">
            <v>4229894.91</v>
          </cell>
        </row>
        <row r="10">
          <cell r="A10" t="str">
            <v>01160</v>
          </cell>
          <cell r="B10" t="str">
            <v>1</v>
          </cell>
          <cell r="C10" t="str">
            <v>532</v>
          </cell>
          <cell r="D10">
            <v>4872473.24</v>
          </cell>
        </row>
        <row r="11">
          <cell r="A11" t="str">
            <v>02250</v>
          </cell>
          <cell r="B11" t="str">
            <v>1</v>
          </cell>
          <cell r="C11" t="str">
            <v>532</v>
          </cell>
          <cell r="D11">
            <v>33779486.229999997</v>
          </cell>
        </row>
        <row r="12">
          <cell r="A12" t="str">
            <v>02420</v>
          </cell>
          <cell r="B12" t="str">
            <v>1</v>
          </cell>
          <cell r="C12" t="str">
            <v>532</v>
          </cell>
          <cell r="D12">
            <v>8018059.0899999999</v>
          </cell>
        </row>
        <row r="13">
          <cell r="A13" t="str">
            <v>03017</v>
          </cell>
          <cell r="B13" t="str">
            <v>1</v>
          </cell>
          <cell r="C13" t="str">
            <v>532</v>
          </cell>
          <cell r="D13">
            <v>223237973.19</v>
          </cell>
        </row>
        <row r="14">
          <cell r="A14" t="str">
            <v>03050</v>
          </cell>
          <cell r="B14" t="str">
            <v>1</v>
          </cell>
          <cell r="C14" t="str">
            <v>532</v>
          </cell>
          <cell r="D14">
            <v>1817809.83</v>
          </cell>
        </row>
        <row r="15">
          <cell r="A15" t="str">
            <v>03052</v>
          </cell>
          <cell r="B15" t="str">
            <v>1</v>
          </cell>
          <cell r="C15" t="str">
            <v>532</v>
          </cell>
          <cell r="D15">
            <v>19449653.539999999</v>
          </cell>
        </row>
        <row r="16">
          <cell r="A16" t="str">
            <v>03053</v>
          </cell>
          <cell r="B16" t="str">
            <v>1</v>
          </cell>
          <cell r="C16" t="str">
            <v>532</v>
          </cell>
          <cell r="D16">
            <v>12222920.609999999</v>
          </cell>
        </row>
        <row r="17">
          <cell r="A17" t="str">
            <v>03116</v>
          </cell>
          <cell r="B17" t="str">
            <v>1</v>
          </cell>
          <cell r="C17" t="str">
            <v>532</v>
          </cell>
          <cell r="D17">
            <v>35721931.969999999</v>
          </cell>
        </row>
        <row r="18">
          <cell r="A18" t="str">
            <v>03400</v>
          </cell>
          <cell r="B18" t="str">
            <v>1</v>
          </cell>
          <cell r="C18" t="str">
            <v>532</v>
          </cell>
          <cell r="D18">
            <v>157874264.22999999</v>
          </cell>
        </row>
        <row r="19">
          <cell r="A19" t="str">
            <v>04019</v>
          </cell>
          <cell r="B19" t="str">
            <v>1</v>
          </cell>
          <cell r="C19" t="str">
            <v>532</v>
          </cell>
          <cell r="D19">
            <v>9411514.6600000001</v>
          </cell>
        </row>
        <row r="20">
          <cell r="A20" t="str">
            <v>04069</v>
          </cell>
          <cell r="B20" t="str">
            <v>1</v>
          </cell>
          <cell r="C20" t="str">
            <v>532</v>
          </cell>
          <cell r="D20">
            <v>216699.97</v>
          </cell>
        </row>
        <row r="21">
          <cell r="A21" t="str">
            <v>04127</v>
          </cell>
          <cell r="B21" t="str">
            <v>1</v>
          </cell>
          <cell r="C21" t="str">
            <v>532</v>
          </cell>
          <cell r="D21">
            <v>4918366.13</v>
          </cell>
        </row>
        <row r="22">
          <cell r="A22" t="str">
            <v>04129</v>
          </cell>
          <cell r="B22" t="str">
            <v>1</v>
          </cell>
          <cell r="C22" t="str">
            <v>532</v>
          </cell>
          <cell r="D22">
            <v>18546127.129999999</v>
          </cell>
        </row>
        <row r="23">
          <cell r="A23" t="str">
            <v>04222</v>
          </cell>
          <cell r="B23" t="str">
            <v>1</v>
          </cell>
          <cell r="C23" t="str">
            <v>532</v>
          </cell>
          <cell r="D23">
            <v>19108245.84</v>
          </cell>
        </row>
        <row r="24">
          <cell r="A24" t="str">
            <v>04228</v>
          </cell>
          <cell r="B24" t="str">
            <v>1</v>
          </cell>
          <cell r="C24" t="str">
            <v>532</v>
          </cell>
          <cell r="D24">
            <v>16845706.899999999</v>
          </cell>
        </row>
        <row r="25">
          <cell r="A25" t="str">
            <v>04246</v>
          </cell>
          <cell r="B25" t="str">
            <v>1</v>
          </cell>
          <cell r="C25" t="str">
            <v>532</v>
          </cell>
          <cell r="D25">
            <v>100503877.56</v>
          </cell>
        </row>
        <row r="26">
          <cell r="A26" t="str">
            <v>05121</v>
          </cell>
          <cell r="B26" t="str">
            <v>1</v>
          </cell>
          <cell r="C26" t="str">
            <v>532</v>
          </cell>
          <cell r="D26">
            <v>50138429.549999997</v>
          </cell>
        </row>
        <row r="27">
          <cell r="A27" t="str">
            <v>05313</v>
          </cell>
          <cell r="B27" t="str">
            <v>1</v>
          </cell>
          <cell r="C27" t="str">
            <v>532</v>
          </cell>
          <cell r="D27">
            <v>4240965.93</v>
          </cell>
        </row>
        <row r="28">
          <cell r="A28" t="str">
            <v>05323</v>
          </cell>
          <cell r="B28" t="str">
            <v>1</v>
          </cell>
          <cell r="C28" t="str">
            <v>532</v>
          </cell>
          <cell r="D28">
            <v>33700496.259999998</v>
          </cell>
        </row>
        <row r="29">
          <cell r="A29" t="str">
            <v>05401</v>
          </cell>
          <cell r="B29" t="str">
            <v>1</v>
          </cell>
          <cell r="C29" t="str">
            <v>532</v>
          </cell>
          <cell r="D29">
            <v>9628570.1799999997</v>
          </cell>
        </row>
        <row r="30">
          <cell r="A30" t="str">
            <v>05402</v>
          </cell>
          <cell r="B30" t="str">
            <v>1</v>
          </cell>
          <cell r="C30" t="str">
            <v>532</v>
          </cell>
          <cell r="D30">
            <v>31106974.59</v>
          </cell>
        </row>
        <row r="31">
          <cell r="A31" t="str">
            <v>05903</v>
          </cell>
          <cell r="B31" t="str">
            <v>1</v>
          </cell>
          <cell r="C31" t="str">
            <v>532</v>
          </cell>
          <cell r="D31">
            <v>822802.56</v>
          </cell>
        </row>
        <row r="32">
          <cell r="A32" t="str">
            <v>06037</v>
          </cell>
          <cell r="B32" t="str">
            <v>1</v>
          </cell>
          <cell r="C32" t="str">
            <v>532</v>
          </cell>
          <cell r="D32">
            <v>293750725.88</v>
          </cell>
        </row>
        <row r="33">
          <cell r="A33" t="str">
            <v>06098</v>
          </cell>
          <cell r="B33" t="str">
            <v>1</v>
          </cell>
          <cell r="C33" t="str">
            <v>532</v>
          </cell>
          <cell r="D33">
            <v>22730585.550000001</v>
          </cell>
        </row>
        <row r="34">
          <cell r="A34" t="str">
            <v>06101</v>
          </cell>
          <cell r="B34" t="str">
            <v>1</v>
          </cell>
          <cell r="C34" t="str">
            <v>532</v>
          </cell>
          <cell r="D34">
            <v>19485016.600000001</v>
          </cell>
        </row>
        <row r="35">
          <cell r="A35" t="str">
            <v>06103</v>
          </cell>
          <cell r="B35" t="str">
            <v>1</v>
          </cell>
          <cell r="C35" t="str">
            <v>532</v>
          </cell>
          <cell r="D35">
            <v>1921143.4</v>
          </cell>
        </row>
        <row r="36">
          <cell r="A36" t="str">
            <v>06112</v>
          </cell>
          <cell r="B36" t="str">
            <v>1</v>
          </cell>
          <cell r="C36" t="str">
            <v>532</v>
          </cell>
          <cell r="D36">
            <v>38259126.799999997</v>
          </cell>
        </row>
        <row r="37">
          <cell r="A37" t="str">
            <v>06114</v>
          </cell>
          <cell r="B37" t="str">
            <v>1</v>
          </cell>
          <cell r="C37" t="str">
            <v>532</v>
          </cell>
          <cell r="D37">
            <v>339644899.27999997</v>
          </cell>
        </row>
        <row r="38">
          <cell r="A38" t="str">
            <v>06117</v>
          </cell>
          <cell r="B38" t="str">
            <v>1</v>
          </cell>
          <cell r="C38" t="str">
            <v>532</v>
          </cell>
          <cell r="D38">
            <v>84021369.060000002</v>
          </cell>
        </row>
        <row r="39">
          <cell r="A39" t="str">
            <v>06119</v>
          </cell>
          <cell r="B39" t="str">
            <v>1</v>
          </cell>
          <cell r="C39" t="str">
            <v>532</v>
          </cell>
          <cell r="D39">
            <v>157257088.40000001</v>
          </cell>
        </row>
        <row r="40">
          <cell r="A40" t="str">
            <v>06122</v>
          </cell>
          <cell r="B40" t="str">
            <v>1</v>
          </cell>
          <cell r="C40" t="str">
            <v>532</v>
          </cell>
          <cell r="D40">
            <v>31716795.390000001</v>
          </cell>
        </row>
        <row r="41">
          <cell r="A41" t="str">
            <v>06701</v>
          </cell>
          <cell r="B41" t="str">
            <v>1</v>
          </cell>
          <cell r="C41" t="str">
            <v>532</v>
          </cell>
          <cell r="D41">
            <v>0</v>
          </cell>
        </row>
        <row r="42">
          <cell r="A42" t="str">
            <v>07002</v>
          </cell>
          <cell r="B42" t="str">
            <v>1</v>
          </cell>
          <cell r="C42" t="str">
            <v>532</v>
          </cell>
          <cell r="D42">
            <v>6417898.8399999999</v>
          </cell>
        </row>
        <row r="43">
          <cell r="A43" t="str">
            <v>07035</v>
          </cell>
          <cell r="B43" t="str">
            <v>1</v>
          </cell>
          <cell r="C43" t="str">
            <v>532</v>
          </cell>
          <cell r="D43">
            <v>582233.75</v>
          </cell>
        </row>
        <row r="44">
          <cell r="A44" t="str">
            <v>08122</v>
          </cell>
          <cell r="B44" t="str">
            <v>1</v>
          </cell>
          <cell r="C44" t="str">
            <v>532</v>
          </cell>
          <cell r="D44">
            <v>85493912.810000002</v>
          </cell>
        </row>
        <row r="45">
          <cell r="A45" t="str">
            <v>08130</v>
          </cell>
          <cell r="B45" t="str">
            <v>1</v>
          </cell>
          <cell r="C45" t="str">
            <v>532</v>
          </cell>
          <cell r="D45">
            <v>8502932.8900000006</v>
          </cell>
        </row>
        <row r="46">
          <cell r="A46" t="str">
            <v>08401</v>
          </cell>
          <cell r="B46" t="str">
            <v>1</v>
          </cell>
          <cell r="C46" t="str">
            <v>532</v>
          </cell>
          <cell r="D46">
            <v>15869143.17</v>
          </cell>
        </row>
        <row r="47">
          <cell r="A47" t="str">
            <v>08402</v>
          </cell>
          <cell r="B47" t="str">
            <v>1</v>
          </cell>
          <cell r="C47" t="str">
            <v>532</v>
          </cell>
          <cell r="D47">
            <v>10829238.310000001</v>
          </cell>
        </row>
        <row r="48">
          <cell r="A48" t="str">
            <v>08404</v>
          </cell>
          <cell r="B48" t="str">
            <v>1</v>
          </cell>
          <cell r="C48" t="str">
            <v>532</v>
          </cell>
          <cell r="D48">
            <v>33484152.57</v>
          </cell>
        </row>
        <row r="49">
          <cell r="A49" t="str">
            <v>08458</v>
          </cell>
          <cell r="B49" t="str">
            <v>1</v>
          </cell>
          <cell r="C49" t="str">
            <v>532</v>
          </cell>
          <cell r="D49">
            <v>62357470.530000001</v>
          </cell>
        </row>
        <row r="50">
          <cell r="A50" t="str">
            <v>09013</v>
          </cell>
          <cell r="B50" t="str">
            <v>1</v>
          </cell>
          <cell r="C50" t="str">
            <v>532</v>
          </cell>
          <cell r="D50">
            <v>3503931.33</v>
          </cell>
        </row>
        <row r="51">
          <cell r="A51" t="str">
            <v>09075</v>
          </cell>
          <cell r="B51" t="str">
            <v>1</v>
          </cell>
          <cell r="C51" t="str">
            <v>532</v>
          </cell>
          <cell r="D51">
            <v>10802374.32</v>
          </cell>
        </row>
        <row r="52">
          <cell r="A52" t="str">
            <v>09102</v>
          </cell>
          <cell r="B52" t="str">
            <v>1</v>
          </cell>
          <cell r="C52" t="str">
            <v>532</v>
          </cell>
          <cell r="D52">
            <v>713167.47</v>
          </cell>
        </row>
        <row r="53">
          <cell r="A53" t="str">
            <v>09206</v>
          </cell>
          <cell r="B53" t="str">
            <v>1</v>
          </cell>
          <cell r="C53" t="str">
            <v>532</v>
          </cell>
          <cell r="D53">
            <v>71600559.25</v>
          </cell>
        </row>
        <row r="54">
          <cell r="A54" t="str">
            <v>09207</v>
          </cell>
          <cell r="B54" t="str">
            <v>1</v>
          </cell>
          <cell r="C54" t="str">
            <v>532</v>
          </cell>
          <cell r="D54">
            <v>2255332.15</v>
          </cell>
        </row>
        <row r="55">
          <cell r="A55" t="str">
            <v>09209</v>
          </cell>
          <cell r="B55" t="str">
            <v>1</v>
          </cell>
          <cell r="C55" t="str">
            <v>532</v>
          </cell>
          <cell r="D55">
            <v>4435522.18</v>
          </cell>
        </row>
        <row r="56">
          <cell r="A56" t="str">
            <v>10003</v>
          </cell>
          <cell r="B56" t="str">
            <v>1</v>
          </cell>
          <cell r="C56" t="str">
            <v>532</v>
          </cell>
          <cell r="D56">
            <v>1149775.47</v>
          </cell>
        </row>
        <row r="57">
          <cell r="A57" t="str">
            <v>10050</v>
          </cell>
          <cell r="B57" t="str">
            <v>1</v>
          </cell>
          <cell r="C57" t="str">
            <v>532</v>
          </cell>
          <cell r="D57">
            <v>2930098.72</v>
          </cell>
        </row>
        <row r="58">
          <cell r="A58" t="str">
            <v>10065</v>
          </cell>
          <cell r="B58" t="str">
            <v>1</v>
          </cell>
          <cell r="C58" t="str">
            <v>532</v>
          </cell>
          <cell r="D58">
            <v>1178632.93</v>
          </cell>
        </row>
        <row r="59">
          <cell r="A59" t="str">
            <v>10070</v>
          </cell>
          <cell r="B59" t="str">
            <v>1</v>
          </cell>
          <cell r="C59" t="str">
            <v>532</v>
          </cell>
          <cell r="D59">
            <v>4555466.75</v>
          </cell>
        </row>
        <row r="60">
          <cell r="A60" t="str">
            <v>10309</v>
          </cell>
          <cell r="B60" t="str">
            <v>1</v>
          </cell>
          <cell r="C60" t="str">
            <v>532</v>
          </cell>
          <cell r="D60">
            <v>5350582.58</v>
          </cell>
        </row>
        <row r="61">
          <cell r="A61" t="str">
            <v>11001</v>
          </cell>
          <cell r="B61" t="str">
            <v>1</v>
          </cell>
          <cell r="C61" t="str">
            <v>532</v>
          </cell>
          <cell r="D61">
            <v>226680986.61000001</v>
          </cell>
        </row>
        <row r="62">
          <cell r="A62" t="str">
            <v>11051</v>
          </cell>
          <cell r="B62" t="str">
            <v>1</v>
          </cell>
          <cell r="C62" t="str">
            <v>532</v>
          </cell>
          <cell r="D62">
            <v>26185002.629999999</v>
          </cell>
        </row>
        <row r="63">
          <cell r="A63" t="str">
            <v>11054</v>
          </cell>
          <cell r="B63" t="str">
            <v>1</v>
          </cell>
          <cell r="C63" t="str">
            <v>532</v>
          </cell>
          <cell r="D63">
            <v>380921.22</v>
          </cell>
        </row>
        <row r="64">
          <cell r="A64" t="str">
            <v>11056</v>
          </cell>
          <cell r="B64" t="str">
            <v>1</v>
          </cell>
          <cell r="C64" t="str">
            <v>532</v>
          </cell>
          <cell r="D64">
            <v>2133765.67</v>
          </cell>
        </row>
        <row r="65">
          <cell r="A65" t="str">
            <v>12110</v>
          </cell>
          <cell r="B65" t="str">
            <v>1</v>
          </cell>
          <cell r="C65" t="str">
            <v>532</v>
          </cell>
          <cell r="D65">
            <v>4872470.29</v>
          </cell>
        </row>
        <row r="66">
          <cell r="A66" t="str">
            <v>13073</v>
          </cell>
          <cell r="B66" t="str">
            <v>1</v>
          </cell>
          <cell r="C66" t="str">
            <v>532</v>
          </cell>
          <cell r="D66">
            <v>31494364.649999999</v>
          </cell>
        </row>
        <row r="67">
          <cell r="A67" t="str">
            <v>13144</v>
          </cell>
          <cell r="B67" t="str">
            <v>1</v>
          </cell>
          <cell r="C67" t="str">
            <v>532</v>
          </cell>
          <cell r="D67">
            <v>40316910.189999998</v>
          </cell>
        </row>
        <row r="68">
          <cell r="A68" t="str">
            <v>13146</v>
          </cell>
          <cell r="B68" t="str">
            <v>1</v>
          </cell>
          <cell r="C68" t="str">
            <v>532</v>
          </cell>
          <cell r="D68">
            <v>12231089.5</v>
          </cell>
        </row>
        <row r="69">
          <cell r="A69" t="str">
            <v>13151</v>
          </cell>
          <cell r="B69" t="str">
            <v>1</v>
          </cell>
          <cell r="C69" t="str">
            <v>532</v>
          </cell>
          <cell r="D69">
            <v>3139493.11</v>
          </cell>
        </row>
        <row r="70">
          <cell r="A70" t="str">
            <v>13156</v>
          </cell>
          <cell r="B70" t="str">
            <v>1</v>
          </cell>
          <cell r="C70" t="str">
            <v>532</v>
          </cell>
          <cell r="D70">
            <v>7102057.1299999999</v>
          </cell>
        </row>
        <row r="71">
          <cell r="A71" t="str">
            <v>13160</v>
          </cell>
          <cell r="B71" t="str">
            <v>1</v>
          </cell>
          <cell r="C71" t="str">
            <v>532</v>
          </cell>
          <cell r="D71">
            <v>20982402.100000001</v>
          </cell>
        </row>
        <row r="72">
          <cell r="A72" t="str">
            <v>13161</v>
          </cell>
          <cell r="B72" t="str">
            <v>1</v>
          </cell>
          <cell r="C72" t="str">
            <v>532</v>
          </cell>
          <cell r="D72">
            <v>112416364.47</v>
          </cell>
        </row>
        <row r="73">
          <cell r="A73" t="str">
            <v>13165</v>
          </cell>
          <cell r="B73" t="str">
            <v>1</v>
          </cell>
          <cell r="C73" t="str">
            <v>532</v>
          </cell>
          <cell r="D73">
            <v>31840363.34</v>
          </cell>
        </row>
        <row r="74">
          <cell r="A74" t="str">
            <v>13167</v>
          </cell>
          <cell r="B74" t="str">
            <v>1</v>
          </cell>
          <cell r="C74" t="str">
            <v>532</v>
          </cell>
          <cell r="D74">
            <v>3062609.96</v>
          </cell>
        </row>
        <row r="75">
          <cell r="A75" t="str">
            <v>13301</v>
          </cell>
          <cell r="B75" t="str">
            <v>1</v>
          </cell>
          <cell r="C75" t="str">
            <v>532</v>
          </cell>
          <cell r="D75">
            <v>10241654.34</v>
          </cell>
        </row>
        <row r="76">
          <cell r="A76" t="str">
            <v>14005</v>
          </cell>
          <cell r="B76" t="str">
            <v>1</v>
          </cell>
          <cell r="C76" t="str">
            <v>532</v>
          </cell>
          <cell r="D76">
            <v>47060086.340000004</v>
          </cell>
        </row>
        <row r="77">
          <cell r="A77" t="str">
            <v>14028</v>
          </cell>
          <cell r="B77" t="str">
            <v>1</v>
          </cell>
          <cell r="C77" t="str">
            <v>532</v>
          </cell>
          <cell r="D77">
            <v>21895618.739999998</v>
          </cell>
        </row>
        <row r="78">
          <cell r="A78" t="str">
            <v>14064</v>
          </cell>
          <cell r="B78" t="str">
            <v>1</v>
          </cell>
          <cell r="C78" t="str">
            <v>532</v>
          </cell>
          <cell r="D78">
            <v>8997384.6699999999</v>
          </cell>
        </row>
        <row r="79">
          <cell r="A79" t="str">
            <v>14065</v>
          </cell>
          <cell r="B79" t="str">
            <v>1</v>
          </cell>
          <cell r="C79" t="str">
            <v>532</v>
          </cell>
          <cell r="D79">
            <v>4654095.55</v>
          </cell>
        </row>
        <row r="80">
          <cell r="A80" t="str">
            <v>14066</v>
          </cell>
          <cell r="B80" t="str">
            <v>1</v>
          </cell>
          <cell r="C80" t="str">
            <v>532</v>
          </cell>
          <cell r="D80">
            <v>16419994.66</v>
          </cell>
        </row>
        <row r="81">
          <cell r="A81" t="str">
            <v>14068</v>
          </cell>
          <cell r="B81" t="str">
            <v>1</v>
          </cell>
          <cell r="C81" t="str">
            <v>532</v>
          </cell>
          <cell r="D81">
            <v>19415358.579999998</v>
          </cell>
        </row>
        <row r="82">
          <cell r="A82" t="str">
            <v>14077</v>
          </cell>
          <cell r="B82" t="str">
            <v>1</v>
          </cell>
          <cell r="C82" t="str">
            <v>532</v>
          </cell>
          <cell r="D82">
            <v>4605339.4800000004</v>
          </cell>
        </row>
        <row r="83">
          <cell r="A83" t="str">
            <v>14097</v>
          </cell>
          <cell r="B83" t="str">
            <v>1</v>
          </cell>
          <cell r="C83" t="str">
            <v>532</v>
          </cell>
          <cell r="D83">
            <v>3805378.09</v>
          </cell>
        </row>
        <row r="84">
          <cell r="A84" t="str">
            <v>14099</v>
          </cell>
          <cell r="B84" t="str">
            <v>1</v>
          </cell>
          <cell r="C84" t="str">
            <v>532</v>
          </cell>
          <cell r="D84">
            <v>2502772.4700000002</v>
          </cell>
        </row>
        <row r="85">
          <cell r="A85" t="str">
            <v>14104</v>
          </cell>
          <cell r="B85" t="str">
            <v>1</v>
          </cell>
          <cell r="C85" t="str">
            <v>532</v>
          </cell>
          <cell r="D85">
            <v>774279.23</v>
          </cell>
        </row>
        <row r="86">
          <cell r="A86" t="str">
            <v>14117</v>
          </cell>
          <cell r="B86" t="str">
            <v>1</v>
          </cell>
          <cell r="C86" t="str">
            <v>532</v>
          </cell>
          <cell r="D86">
            <v>3255613.56</v>
          </cell>
        </row>
        <row r="87">
          <cell r="A87" t="str">
            <v>14172</v>
          </cell>
          <cell r="B87" t="str">
            <v>1</v>
          </cell>
          <cell r="C87" t="str">
            <v>532</v>
          </cell>
          <cell r="D87">
            <v>8919846.8900000006</v>
          </cell>
        </row>
        <row r="88">
          <cell r="A88" t="str">
            <v>14400</v>
          </cell>
          <cell r="B88" t="str">
            <v>1</v>
          </cell>
          <cell r="C88" t="str">
            <v>532</v>
          </cell>
          <cell r="D88">
            <v>3702578.77</v>
          </cell>
        </row>
        <row r="89">
          <cell r="A89" t="str">
            <v>15201</v>
          </cell>
          <cell r="B89" t="str">
            <v>1</v>
          </cell>
          <cell r="C89" t="str">
            <v>532</v>
          </cell>
          <cell r="D89">
            <v>72962776.739999995</v>
          </cell>
        </row>
        <row r="90">
          <cell r="A90" t="str">
            <v>15204</v>
          </cell>
          <cell r="B90" t="str">
            <v>1</v>
          </cell>
          <cell r="C90" t="str">
            <v>532</v>
          </cell>
          <cell r="D90">
            <v>12331893.77</v>
          </cell>
        </row>
        <row r="91">
          <cell r="A91" t="str">
            <v>15206</v>
          </cell>
          <cell r="B91" t="str">
            <v>1</v>
          </cell>
          <cell r="C91" t="str">
            <v>532</v>
          </cell>
          <cell r="D91">
            <v>18184590.75</v>
          </cell>
        </row>
        <row r="92">
          <cell r="A92" t="str">
            <v>16020</v>
          </cell>
          <cell r="B92" t="str">
            <v>1</v>
          </cell>
          <cell r="C92" t="str">
            <v>532</v>
          </cell>
          <cell r="D92">
            <v>949826.27</v>
          </cell>
        </row>
        <row r="93">
          <cell r="A93" t="str">
            <v>16046</v>
          </cell>
          <cell r="B93" t="str">
            <v>1</v>
          </cell>
          <cell r="C93" t="str">
            <v>532</v>
          </cell>
          <cell r="D93">
            <v>1168975.8500000001</v>
          </cell>
        </row>
        <row r="94">
          <cell r="A94" t="str">
            <v>16048</v>
          </cell>
          <cell r="B94" t="str">
            <v>1</v>
          </cell>
          <cell r="C94" t="str">
            <v>532</v>
          </cell>
          <cell r="D94">
            <v>6830625.7599999998</v>
          </cell>
        </row>
        <row r="95">
          <cell r="A95" t="str">
            <v>16049</v>
          </cell>
          <cell r="B95" t="str">
            <v>1</v>
          </cell>
          <cell r="C95" t="str">
            <v>532</v>
          </cell>
          <cell r="D95">
            <v>13203123.119999999</v>
          </cell>
        </row>
        <row r="96">
          <cell r="A96" t="str">
            <v>16050</v>
          </cell>
          <cell r="B96" t="str">
            <v>1</v>
          </cell>
          <cell r="C96" t="str">
            <v>532</v>
          </cell>
          <cell r="D96">
            <v>15807864.41</v>
          </cell>
        </row>
        <row r="97">
          <cell r="A97" t="str">
            <v>17001</v>
          </cell>
          <cell r="B97" t="str">
            <v>1</v>
          </cell>
          <cell r="C97" t="str">
            <v>532</v>
          </cell>
          <cell r="D97">
            <v>816683370.97000003</v>
          </cell>
        </row>
        <row r="98">
          <cell r="A98" t="str">
            <v>17210</v>
          </cell>
          <cell r="B98" t="str">
            <v>1</v>
          </cell>
          <cell r="C98" t="str">
            <v>532</v>
          </cell>
          <cell r="D98">
            <v>305628283.10000002</v>
          </cell>
        </row>
        <row r="99">
          <cell r="A99" t="str">
            <v>17216</v>
          </cell>
          <cell r="B99" t="str">
            <v>1</v>
          </cell>
          <cell r="C99" t="str">
            <v>532</v>
          </cell>
          <cell r="D99">
            <v>52801173.25</v>
          </cell>
        </row>
        <row r="100">
          <cell r="A100" t="str">
            <v>17400</v>
          </cell>
          <cell r="B100" t="str">
            <v>1</v>
          </cell>
          <cell r="C100" t="str">
            <v>532</v>
          </cell>
          <cell r="D100">
            <v>60069260.780000001</v>
          </cell>
        </row>
        <row r="101">
          <cell r="A101" t="str">
            <v>17401</v>
          </cell>
          <cell r="B101" t="str">
            <v>1</v>
          </cell>
          <cell r="C101" t="str">
            <v>532</v>
          </cell>
          <cell r="D101">
            <v>269187696.92000002</v>
          </cell>
        </row>
        <row r="102">
          <cell r="A102" t="str">
            <v>17402</v>
          </cell>
          <cell r="B102" t="str">
            <v>1</v>
          </cell>
          <cell r="C102" t="str">
            <v>532</v>
          </cell>
          <cell r="D102">
            <v>21095848.469999999</v>
          </cell>
        </row>
        <row r="103">
          <cell r="A103" t="str">
            <v>17403</v>
          </cell>
          <cell r="B103" t="str">
            <v>1</v>
          </cell>
          <cell r="C103" t="str">
            <v>532</v>
          </cell>
          <cell r="D103">
            <v>214714221.38</v>
          </cell>
        </row>
        <row r="104">
          <cell r="A104" t="str">
            <v>17404</v>
          </cell>
          <cell r="B104" t="str">
            <v>1</v>
          </cell>
          <cell r="C104" t="str">
            <v>532</v>
          </cell>
          <cell r="D104">
            <v>2261609.02</v>
          </cell>
        </row>
        <row r="105">
          <cell r="A105" t="str">
            <v>17405</v>
          </cell>
          <cell r="B105" t="str">
            <v>1</v>
          </cell>
          <cell r="C105" t="str">
            <v>532</v>
          </cell>
          <cell r="D105">
            <v>283943865.35000002</v>
          </cell>
        </row>
        <row r="106">
          <cell r="A106" t="str">
            <v>17406</v>
          </cell>
          <cell r="B106" t="str">
            <v>1</v>
          </cell>
          <cell r="C106" t="str">
            <v>532</v>
          </cell>
          <cell r="D106">
            <v>44566759.130000003</v>
          </cell>
        </row>
        <row r="107">
          <cell r="A107" t="str">
            <v>17407</v>
          </cell>
          <cell r="B107" t="str">
            <v>1</v>
          </cell>
          <cell r="C107" t="str">
            <v>532</v>
          </cell>
          <cell r="D107">
            <v>40632892.549999997</v>
          </cell>
        </row>
        <row r="108">
          <cell r="A108" t="str">
            <v>17408</v>
          </cell>
          <cell r="B108" t="str">
            <v>1</v>
          </cell>
          <cell r="C108" t="str">
            <v>532</v>
          </cell>
          <cell r="D108">
            <v>215358325.28</v>
          </cell>
        </row>
        <row r="109">
          <cell r="A109" t="str">
            <v>17409</v>
          </cell>
          <cell r="B109" t="str">
            <v>1</v>
          </cell>
          <cell r="C109" t="str">
            <v>532</v>
          </cell>
          <cell r="D109">
            <v>96451634.799999997</v>
          </cell>
        </row>
        <row r="110">
          <cell r="A110" t="str">
            <v>17410</v>
          </cell>
          <cell r="B110" t="str">
            <v>1</v>
          </cell>
          <cell r="C110" t="str">
            <v>532</v>
          </cell>
          <cell r="D110">
            <v>81403131.629999995</v>
          </cell>
        </row>
        <row r="111">
          <cell r="A111" t="str">
            <v>17411</v>
          </cell>
          <cell r="B111" t="str">
            <v>1</v>
          </cell>
          <cell r="C111" t="str">
            <v>532</v>
          </cell>
          <cell r="D111">
            <v>245650861.22999999</v>
          </cell>
        </row>
        <row r="112">
          <cell r="A112" t="str">
            <v>17412</v>
          </cell>
          <cell r="B112" t="str">
            <v>1</v>
          </cell>
          <cell r="C112" t="str">
            <v>532</v>
          </cell>
          <cell r="D112">
            <v>126848268.53</v>
          </cell>
        </row>
        <row r="113">
          <cell r="A113" t="str">
            <v>17414</v>
          </cell>
          <cell r="B113" t="str">
            <v>1</v>
          </cell>
          <cell r="C113" t="str">
            <v>532</v>
          </cell>
          <cell r="D113">
            <v>355527165.82999998</v>
          </cell>
        </row>
        <row r="114">
          <cell r="A114" t="str">
            <v>17415</v>
          </cell>
          <cell r="B114" t="str">
            <v>1</v>
          </cell>
          <cell r="C114" t="str">
            <v>532</v>
          </cell>
          <cell r="D114">
            <v>342170819.62</v>
          </cell>
        </row>
        <row r="115">
          <cell r="A115" t="str">
            <v>17417</v>
          </cell>
          <cell r="B115" t="str">
            <v>1</v>
          </cell>
          <cell r="C115" t="str">
            <v>532</v>
          </cell>
          <cell r="D115">
            <v>277183095.81</v>
          </cell>
        </row>
        <row r="116">
          <cell r="A116" t="str">
            <v>17902</v>
          </cell>
          <cell r="B116" t="str">
            <v>1</v>
          </cell>
          <cell r="C116" t="str">
            <v>532</v>
          </cell>
          <cell r="D116">
            <v>4184177.6</v>
          </cell>
        </row>
        <row r="117">
          <cell r="A117" t="str">
            <v>17903</v>
          </cell>
          <cell r="B117" t="str">
            <v>1</v>
          </cell>
          <cell r="C117" t="str">
            <v>532</v>
          </cell>
          <cell r="D117">
            <v>4482339.12</v>
          </cell>
        </row>
        <row r="118">
          <cell r="A118" t="str">
            <v>17905</v>
          </cell>
          <cell r="B118" t="str">
            <v>1</v>
          </cell>
          <cell r="C118" t="str">
            <v>532</v>
          </cell>
          <cell r="D118">
            <v>3846773.68</v>
          </cell>
        </row>
        <row r="119">
          <cell r="A119" t="str">
            <v>17906</v>
          </cell>
          <cell r="B119" t="str">
            <v>1</v>
          </cell>
          <cell r="C119" t="str">
            <v>532</v>
          </cell>
          <cell r="D119">
            <v>3655005.81</v>
          </cell>
        </row>
        <row r="120">
          <cell r="A120" t="str">
            <v>17908</v>
          </cell>
          <cell r="B120" t="str">
            <v>1</v>
          </cell>
          <cell r="C120" t="str">
            <v>532</v>
          </cell>
          <cell r="D120">
            <v>3340116.49</v>
          </cell>
        </row>
        <row r="121">
          <cell r="A121" t="str">
            <v>17910</v>
          </cell>
          <cell r="B121" t="str">
            <v>1</v>
          </cell>
          <cell r="C121" t="str">
            <v>532</v>
          </cell>
          <cell r="D121">
            <v>3360461.96</v>
          </cell>
        </row>
        <row r="122">
          <cell r="A122" t="str">
            <v>18100</v>
          </cell>
          <cell r="B122" t="str">
            <v>1</v>
          </cell>
          <cell r="C122" t="str">
            <v>532</v>
          </cell>
          <cell r="D122">
            <v>68831483</v>
          </cell>
        </row>
        <row r="123">
          <cell r="A123" t="str">
            <v>18303</v>
          </cell>
          <cell r="B123" t="str">
            <v>1</v>
          </cell>
          <cell r="C123" t="str">
            <v>532</v>
          </cell>
          <cell r="D123">
            <v>46954312.840000004</v>
          </cell>
        </row>
        <row r="124">
          <cell r="A124" t="str">
            <v>18400</v>
          </cell>
          <cell r="B124" t="str">
            <v>1</v>
          </cell>
          <cell r="C124" t="str">
            <v>532</v>
          </cell>
          <cell r="D124">
            <v>77160418.430000007</v>
          </cell>
        </row>
        <row r="125">
          <cell r="A125" t="str">
            <v>18401</v>
          </cell>
          <cell r="B125" t="str">
            <v>1</v>
          </cell>
          <cell r="C125" t="str">
            <v>532</v>
          </cell>
          <cell r="D125">
            <v>143260705.22999999</v>
          </cell>
        </row>
        <row r="126">
          <cell r="A126" t="str">
            <v>18402</v>
          </cell>
          <cell r="B126" t="str">
            <v>1</v>
          </cell>
          <cell r="C126" t="str">
            <v>532</v>
          </cell>
          <cell r="D126">
            <v>124620963.63</v>
          </cell>
        </row>
        <row r="127">
          <cell r="A127" t="str">
            <v>18902</v>
          </cell>
          <cell r="B127" t="str">
            <v>1</v>
          </cell>
          <cell r="C127" t="str">
            <v>532</v>
          </cell>
          <cell r="D127">
            <v>1500546.78</v>
          </cell>
        </row>
        <row r="128">
          <cell r="A128" t="str">
            <v>19007</v>
          </cell>
          <cell r="B128" t="str">
            <v>1</v>
          </cell>
          <cell r="C128" t="str">
            <v>532</v>
          </cell>
          <cell r="D128">
            <v>519886.16</v>
          </cell>
        </row>
        <row r="129">
          <cell r="A129" t="str">
            <v>19028</v>
          </cell>
          <cell r="B129" t="str">
            <v>1</v>
          </cell>
          <cell r="C129" t="str">
            <v>532</v>
          </cell>
          <cell r="D129">
            <v>2745029.03</v>
          </cell>
        </row>
        <row r="130">
          <cell r="A130" t="str">
            <v>19400</v>
          </cell>
          <cell r="B130" t="str">
            <v>1</v>
          </cell>
          <cell r="C130" t="str">
            <v>532</v>
          </cell>
          <cell r="D130">
            <v>3372488.91</v>
          </cell>
        </row>
        <row r="131">
          <cell r="A131" t="str">
            <v>19401</v>
          </cell>
          <cell r="B131" t="str">
            <v>1</v>
          </cell>
          <cell r="C131" t="str">
            <v>532</v>
          </cell>
          <cell r="D131">
            <v>38911419.229999997</v>
          </cell>
        </row>
        <row r="132">
          <cell r="A132" t="str">
            <v>19403</v>
          </cell>
          <cell r="B132" t="str">
            <v>1</v>
          </cell>
          <cell r="C132" t="str">
            <v>532</v>
          </cell>
          <cell r="D132">
            <v>8279740.8200000003</v>
          </cell>
        </row>
        <row r="133">
          <cell r="A133" t="str">
            <v>19404</v>
          </cell>
          <cell r="B133" t="str">
            <v>1</v>
          </cell>
          <cell r="C133" t="str">
            <v>532</v>
          </cell>
          <cell r="D133">
            <v>11110545.130000001</v>
          </cell>
        </row>
        <row r="134">
          <cell r="A134" t="str">
            <v>20094</v>
          </cell>
          <cell r="B134" t="str">
            <v>1</v>
          </cell>
          <cell r="C134" t="str">
            <v>532</v>
          </cell>
          <cell r="D134">
            <v>1901974.71</v>
          </cell>
        </row>
        <row r="135">
          <cell r="A135" t="str">
            <v>20203</v>
          </cell>
          <cell r="B135" t="str">
            <v>1</v>
          </cell>
          <cell r="C135" t="str">
            <v>532</v>
          </cell>
          <cell r="D135">
            <v>2153893.35</v>
          </cell>
        </row>
        <row r="136">
          <cell r="A136" t="str">
            <v>20215</v>
          </cell>
          <cell r="B136" t="str">
            <v>1</v>
          </cell>
          <cell r="C136" t="str">
            <v>532</v>
          </cell>
          <cell r="D136">
            <v>1463251.62</v>
          </cell>
        </row>
        <row r="137">
          <cell r="A137" t="str">
            <v>20400</v>
          </cell>
          <cell r="B137" t="str">
            <v>1</v>
          </cell>
          <cell r="C137" t="str">
            <v>532</v>
          </cell>
          <cell r="D137">
            <v>3339074.93</v>
          </cell>
        </row>
        <row r="138">
          <cell r="A138" t="str">
            <v>20401</v>
          </cell>
          <cell r="B138" t="str">
            <v>1</v>
          </cell>
          <cell r="C138" t="str">
            <v>532</v>
          </cell>
          <cell r="D138">
            <v>2098951.34</v>
          </cell>
        </row>
        <row r="139">
          <cell r="A139" t="str">
            <v>20402</v>
          </cell>
          <cell r="B139" t="str">
            <v>1</v>
          </cell>
          <cell r="C139" t="str">
            <v>532</v>
          </cell>
          <cell r="D139">
            <v>2314886.2400000002</v>
          </cell>
        </row>
        <row r="140">
          <cell r="A140" t="str">
            <v>20403</v>
          </cell>
          <cell r="B140" t="str">
            <v>1</v>
          </cell>
          <cell r="C140" t="str">
            <v>532</v>
          </cell>
          <cell r="D140">
            <v>485630.79</v>
          </cell>
        </row>
        <row r="141">
          <cell r="A141" t="str">
            <v>20404</v>
          </cell>
          <cell r="B141" t="str">
            <v>1</v>
          </cell>
          <cell r="C141" t="str">
            <v>532</v>
          </cell>
          <cell r="D141">
            <v>13221813.23</v>
          </cell>
        </row>
        <row r="142">
          <cell r="A142" t="str">
            <v>20405</v>
          </cell>
          <cell r="B142" t="str">
            <v>1</v>
          </cell>
          <cell r="C142" t="str">
            <v>532</v>
          </cell>
          <cell r="D142">
            <v>16160906.43</v>
          </cell>
        </row>
        <row r="143">
          <cell r="A143" t="str">
            <v>20406</v>
          </cell>
          <cell r="B143" t="str">
            <v>1</v>
          </cell>
          <cell r="C143" t="str">
            <v>532</v>
          </cell>
          <cell r="D143">
            <v>4192248.77</v>
          </cell>
        </row>
        <row r="144">
          <cell r="A144" t="str">
            <v>21014</v>
          </cell>
          <cell r="B144" t="str">
            <v>1</v>
          </cell>
          <cell r="C144" t="str">
            <v>532</v>
          </cell>
          <cell r="D144">
            <v>9609496.2300000004</v>
          </cell>
        </row>
        <row r="145">
          <cell r="A145" t="str">
            <v>21036</v>
          </cell>
          <cell r="B145" t="str">
            <v>1</v>
          </cell>
          <cell r="C145" t="str">
            <v>532</v>
          </cell>
          <cell r="D145">
            <v>750759.49</v>
          </cell>
        </row>
        <row r="146">
          <cell r="A146" t="str">
            <v>21206</v>
          </cell>
          <cell r="B146" t="str">
            <v>1</v>
          </cell>
          <cell r="C146" t="str">
            <v>532</v>
          </cell>
          <cell r="D146">
            <v>6996923.7800000003</v>
          </cell>
        </row>
        <row r="147">
          <cell r="A147" t="str">
            <v>21214</v>
          </cell>
          <cell r="B147" t="str">
            <v>1</v>
          </cell>
          <cell r="C147" t="str">
            <v>532</v>
          </cell>
          <cell r="D147">
            <v>4776274.5999999996</v>
          </cell>
        </row>
        <row r="148">
          <cell r="A148" t="str">
            <v>21226</v>
          </cell>
          <cell r="B148" t="str">
            <v>1</v>
          </cell>
          <cell r="C148" t="str">
            <v>532</v>
          </cell>
          <cell r="D148">
            <v>7445448.5700000003</v>
          </cell>
        </row>
        <row r="149">
          <cell r="A149" t="str">
            <v>21232</v>
          </cell>
          <cell r="B149" t="str">
            <v>1</v>
          </cell>
          <cell r="C149" t="str">
            <v>532</v>
          </cell>
          <cell r="D149">
            <v>9409800.25</v>
          </cell>
        </row>
        <row r="150">
          <cell r="A150" t="str">
            <v>21234</v>
          </cell>
          <cell r="B150" t="str">
            <v>1</v>
          </cell>
          <cell r="C150" t="str">
            <v>532</v>
          </cell>
          <cell r="D150">
            <v>1524648.99</v>
          </cell>
        </row>
        <row r="151">
          <cell r="A151" t="str">
            <v>21237</v>
          </cell>
          <cell r="B151" t="str">
            <v>1</v>
          </cell>
          <cell r="C151" t="str">
            <v>532</v>
          </cell>
          <cell r="D151">
            <v>9686455.2599999998</v>
          </cell>
        </row>
        <row r="152">
          <cell r="A152" t="str">
            <v>21300</v>
          </cell>
          <cell r="B152" t="str">
            <v>1</v>
          </cell>
          <cell r="C152" t="str">
            <v>532</v>
          </cell>
          <cell r="D152">
            <v>10075955.26</v>
          </cell>
        </row>
        <row r="153">
          <cell r="A153" t="str">
            <v>21301</v>
          </cell>
          <cell r="B153" t="str">
            <v>1</v>
          </cell>
          <cell r="C153" t="str">
            <v>532</v>
          </cell>
          <cell r="D153">
            <v>4402075.8099999996</v>
          </cell>
        </row>
        <row r="154">
          <cell r="A154" t="str">
            <v>21302</v>
          </cell>
          <cell r="B154" t="str">
            <v>1</v>
          </cell>
          <cell r="C154" t="str">
            <v>532</v>
          </cell>
          <cell r="D154">
            <v>38863827.649999999</v>
          </cell>
        </row>
        <row r="155">
          <cell r="A155" t="str">
            <v>21303</v>
          </cell>
          <cell r="B155" t="str">
            <v>1</v>
          </cell>
          <cell r="C155" t="str">
            <v>532</v>
          </cell>
          <cell r="D155">
            <v>5989069.3600000003</v>
          </cell>
        </row>
        <row r="156">
          <cell r="A156" t="str">
            <v>21401</v>
          </cell>
          <cell r="B156" t="str">
            <v>1</v>
          </cell>
          <cell r="C156" t="str">
            <v>532</v>
          </cell>
          <cell r="D156">
            <v>47344739.299999997</v>
          </cell>
        </row>
        <row r="157">
          <cell r="A157" t="str">
            <v>22008</v>
          </cell>
          <cell r="B157" t="str">
            <v>1</v>
          </cell>
          <cell r="C157" t="str">
            <v>532</v>
          </cell>
          <cell r="D157">
            <v>2037040.87</v>
          </cell>
        </row>
        <row r="158">
          <cell r="A158" t="str">
            <v>22009</v>
          </cell>
          <cell r="B158" t="str">
            <v>1</v>
          </cell>
          <cell r="C158" t="str">
            <v>532</v>
          </cell>
          <cell r="D158">
            <v>7427991.5</v>
          </cell>
        </row>
        <row r="159">
          <cell r="A159" t="str">
            <v>22017</v>
          </cell>
          <cell r="B159" t="str">
            <v>1</v>
          </cell>
          <cell r="C159" t="str">
            <v>532</v>
          </cell>
          <cell r="D159">
            <v>2236011.5</v>
          </cell>
        </row>
        <row r="160">
          <cell r="A160" t="str">
            <v>22073</v>
          </cell>
          <cell r="B160" t="str">
            <v>1</v>
          </cell>
          <cell r="C160" t="str">
            <v>532</v>
          </cell>
          <cell r="D160">
            <v>2396454.9700000002</v>
          </cell>
        </row>
        <row r="161">
          <cell r="A161" t="str">
            <v>22105</v>
          </cell>
          <cell r="B161" t="str">
            <v>1</v>
          </cell>
          <cell r="C161" t="str">
            <v>532</v>
          </cell>
          <cell r="D161">
            <v>3963861.63</v>
          </cell>
        </row>
        <row r="162">
          <cell r="A162" t="str">
            <v>22200</v>
          </cell>
          <cell r="B162" t="str">
            <v>1</v>
          </cell>
          <cell r="C162" t="str">
            <v>532</v>
          </cell>
          <cell r="D162">
            <v>4150297.53</v>
          </cell>
        </row>
        <row r="163">
          <cell r="A163" t="str">
            <v>22204</v>
          </cell>
          <cell r="B163" t="str">
            <v>1</v>
          </cell>
          <cell r="C163" t="str">
            <v>532</v>
          </cell>
          <cell r="D163">
            <v>3040263.21</v>
          </cell>
        </row>
        <row r="164">
          <cell r="A164" t="str">
            <v>22207</v>
          </cell>
          <cell r="B164" t="str">
            <v>1</v>
          </cell>
          <cell r="C164" t="str">
            <v>532</v>
          </cell>
          <cell r="D164">
            <v>7987757.6900000004</v>
          </cell>
        </row>
        <row r="165">
          <cell r="A165" t="str">
            <v>23042</v>
          </cell>
          <cell r="B165" t="str">
            <v>1</v>
          </cell>
          <cell r="C165" t="str">
            <v>532</v>
          </cell>
          <cell r="D165">
            <v>2737992.94</v>
          </cell>
        </row>
        <row r="166">
          <cell r="A166" t="str">
            <v>23054</v>
          </cell>
          <cell r="B166" t="str">
            <v>1</v>
          </cell>
          <cell r="C166" t="str">
            <v>532</v>
          </cell>
          <cell r="D166">
            <v>2726257.52</v>
          </cell>
        </row>
        <row r="167">
          <cell r="A167" t="str">
            <v>23309</v>
          </cell>
          <cell r="B167" t="str">
            <v>1</v>
          </cell>
          <cell r="C167" t="str">
            <v>532</v>
          </cell>
          <cell r="D167">
            <v>60502085.490000002</v>
          </cell>
        </row>
        <row r="168">
          <cell r="A168" t="str">
            <v>23311</v>
          </cell>
          <cell r="B168" t="str">
            <v>1</v>
          </cell>
          <cell r="C168" t="str">
            <v>532</v>
          </cell>
          <cell r="D168">
            <v>10241517.039999999</v>
          </cell>
        </row>
        <row r="169">
          <cell r="A169" t="str">
            <v>23402</v>
          </cell>
          <cell r="B169" t="str">
            <v>1</v>
          </cell>
          <cell r="C169" t="str">
            <v>532</v>
          </cell>
          <cell r="D169">
            <v>10830926.029999999</v>
          </cell>
        </row>
        <row r="170">
          <cell r="A170" t="str">
            <v>23403</v>
          </cell>
          <cell r="B170" t="str">
            <v>1</v>
          </cell>
          <cell r="C170" t="str">
            <v>532</v>
          </cell>
          <cell r="D170">
            <v>28318796.699999999</v>
          </cell>
        </row>
        <row r="171">
          <cell r="A171" t="str">
            <v>23404</v>
          </cell>
          <cell r="B171" t="str">
            <v>1</v>
          </cell>
          <cell r="C171" t="str">
            <v>532</v>
          </cell>
          <cell r="D171">
            <v>6205358.8899999997</v>
          </cell>
        </row>
        <row r="172">
          <cell r="A172" t="str">
            <v>24014</v>
          </cell>
          <cell r="B172" t="str">
            <v>1</v>
          </cell>
          <cell r="C172" t="str">
            <v>532</v>
          </cell>
          <cell r="D172">
            <v>3676866.77</v>
          </cell>
        </row>
        <row r="173">
          <cell r="A173" t="str">
            <v>24019</v>
          </cell>
          <cell r="B173" t="str">
            <v>1</v>
          </cell>
          <cell r="C173" t="str">
            <v>532</v>
          </cell>
          <cell r="D173">
            <v>51535224.920000002</v>
          </cell>
        </row>
        <row r="174">
          <cell r="A174" t="str">
            <v>24105</v>
          </cell>
          <cell r="B174" t="str">
            <v>1</v>
          </cell>
          <cell r="C174" t="str">
            <v>532</v>
          </cell>
          <cell r="D174">
            <v>13498448.59</v>
          </cell>
        </row>
        <row r="175">
          <cell r="A175" t="str">
            <v>24111</v>
          </cell>
          <cell r="B175" t="str">
            <v>1</v>
          </cell>
          <cell r="C175" t="str">
            <v>532</v>
          </cell>
          <cell r="D175">
            <v>12060808.140000001</v>
          </cell>
        </row>
        <row r="176">
          <cell r="A176" t="str">
            <v>24122</v>
          </cell>
          <cell r="B176" t="str">
            <v>1</v>
          </cell>
          <cell r="C176" t="str">
            <v>532</v>
          </cell>
          <cell r="D176">
            <v>5001389.25</v>
          </cell>
        </row>
        <row r="177">
          <cell r="A177" t="str">
            <v>24350</v>
          </cell>
          <cell r="B177" t="str">
            <v>1</v>
          </cell>
          <cell r="C177" t="str">
            <v>532</v>
          </cell>
          <cell r="D177">
            <v>8754834.2300000004</v>
          </cell>
        </row>
        <row r="178">
          <cell r="A178" t="str">
            <v>24404</v>
          </cell>
          <cell r="B178" t="str">
            <v>1</v>
          </cell>
          <cell r="C178" t="str">
            <v>532</v>
          </cell>
          <cell r="D178">
            <v>14601981.48</v>
          </cell>
        </row>
        <row r="179">
          <cell r="A179" t="str">
            <v>24410</v>
          </cell>
          <cell r="B179" t="str">
            <v>1</v>
          </cell>
          <cell r="C179" t="str">
            <v>532</v>
          </cell>
          <cell r="D179">
            <v>7974983.4500000002</v>
          </cell>
        </row>
        <row r="180">
          <cell r="A180" t="str">
            <v>25101</v>
          </cell>
          <cell r="B180" t="str">
            <v>1</v>
          </cell>
          <cell r="C180" t="str">
            <v>532</v>
          </cell>
          <cell r="D180">
            <v>15252118.560000001</v>
          </cell>
        </row>
        <row r="181">
          <cell r="A181" t="str">
            <v>25116</v>
          </cell>
          <cell r="B181" t="str">
            <v>1</v>
          </cell>
          <cell r="C181" t="str">
            <v>532</v>
          </cell>
          <cell r="D181">
            <v>7968612.5599999996</v>
          </cell>
        </row>
        <row r="182">
          <cell r="A182" t="str">
            <v>25118</v>
          </cell>
          <cell r="B182" t="str">
            <v>1</v>
          </cell>
          <cell r="C182" t="str">
            <v>532</v>
          </cell>
          <cell r="D182">
            <v>8993705.6400000006</v>
          </cell>
        </row>
        <row r="183">
          <cell r="A183" t="str">
            <v>25155</v>
          </cell>
          <cell r="B183" t="str">
            <v>1</v>
          </cell>
          <cell r="C183" t="str">
            <v>532</v>
          </cell>
          <cell r="D183">
            <v>6192890.5499999998</v>
          </cell>
        </row>
        <row r="184">
          <cell r="A184" t="str">
            <v>25160</v>
          </cell>
          <cell r="B184" t="str">
            <v>1</v>
          </cell>
          <cell r="C184" t="str">
            <v>532</v>
          </cell>
          <cell r="D184">
            <v>5206297.8899999997</v>
          </cell>
        </row>
        <row r="185">
          <cell r="A185" t="str">
            <v>25200</v>
          </cell>
          <cell r="B185" t="str">
            <v>1</v>
          </cell>
          <cell r="C185" t="str">
            <v>532</v>
          </cell>
          <cell r="D185">
            <v>1848927.37</v>
          </cell>
        </row>
        <row r="186">
          <cell r="A186" t="str">
            <v>26056</v>
          </cell>
          <cell r="B186" t="str">
            <v>1</v>
          </cell>
          <cell r="C186" t="str">
            <v>532</v>
          </cell>
          <cell r="D186">
            <v>14054858.289999999</v>
          </cell>
        </row>
        <row r="187">
          <cell r="A187" t="str">
            <v>26059</v>
          </cell>
          <cell r="B187" t="str">
            <v>1</v>
          </cell>
          <cell r="C187" t="str">
            <v>532</v>
          </cell>
          <cell r="D187">
            <v>4011443.47</v>
          </cell>
        </row>
        <row r="188">
          <cell r="A188" t="str">
            <v>26070</v>
          </cell>
          <cell r="B188" t="str">
            <v>1</v>
          </cell>
          <cell r="C188" t="str">
            <v>532</v>
          </cell>
          <cell r="D188">
            <v>4316707.66</v>
          </cell>
        </row>
        <row r="189">
          <cell r="A189" t="str">
            <v>27001</v>
          </cell>
          <cell r="B189" t="str">
            <v>1</v>
          </cell>
          <cell r="C189" t="str">
            <v>532</v>
          </cell>
          <cell r="D189">
            <v>38068487.329999998</v>
          </cell>
        </row>
        <row r="190">
          <cell r="A190" t="str">
            <v>27003</v>
          </cell>
          <cell r="B190" t="str">
            <v>1</v>
          </cell>
          <cell r="C190" t="str">
            <v>532</v>
          </cell>
          <cell r="D190">
            <v>284854327.10000002</v>
          </cell>
        </row>
        <row r="191">
          <cell r="A191" t="str">
            <v>27010</v>
          </cell>
          <cell r="B191" t="str">
            <v>1</v>
          </cell>
          <cell r="C191" t="str">
            <v>532</v>
          </cell>
          <cell r="D191">
            <v>417805266.13</v>
          </cell>
        </row>
        <row r="192">
          <cell r="A192" t="str">
            <v>27019</v>
          </cell>
          <cell r="B192" t="str">
            <v>1</v>
          </cell>
          <cell r="C192" t="str">
            <v>532</v>
          </cell>
          <cell r="D192">
            <v>2539926.98</v>
          </cell>
        </row>
        <row r="193">
          <cell r="A193" t="str">
            <v>27083</v>
          </cell>
          <cell r="B193" t="str">
            <v>1</v>
          </cell>
          <cell r="C193" t="str">
            <v>532</v>
          </cell>
          <cell r="D193">
            <v>68139208.890000001</v>
          </cell>
        </row>
        <row r="194">
          <cell r="A194" t="str">
            <v>27320</v>
          </cell>
          <cell r="B194" t="str">
            <v>1</v>
          </cell>
          <cell r="C194" t="str">
            <v>532</v>
          </cell>
          <cell r="D194">
            <v>120935742.20999999</v>
          </cell>
        </row>
        <row r="195">
          <cell r="A195" t="str">
            <v>27343</v>
          </cell>
          <cell r="B195" t="str">
            <v>1</v>
          </cell>
          <cell r="C195" t="str">
            <v>532</v>
          </cell>
          <cell r="D195">
            <v>21684663.48</v>
          </cell>
        </row>
        <row r="196">
          <cell r="A196" t="str">
            <v>27344</v>
          </cell>
          <cell r="B196" t="str">
            <v>1</v>
          </cell>
          <cell r="C196" t="str">
            <v>532</v>
          </cell>
          <cell r="D196">
            <v>31208429.449999999</v>
          </cell>
        </row>
        <row r="197">
          <cell r="A197" t="str">
            <v>27400</v>
          </cell>
          <cell r="B197" t="str">
            <v>1</v>
          </cell>
          <cell r="C197" t="str">
            <v>532</v>
          </cell>
          <cell r="D197">
            <v>179215449.56</v>
          </cell>
        </row>
        <row r="198">
          <cell r="A198" t="str">
            <v>27401</v>
          </cell>
          <cell r="B198" t="str">
            <v>1</v>
          </cell>
          <cell r="C198" t="str">
            <v>532</v>
          </cell>
          <cell r="D198">
            <v>114025237.59</v>
          </cell>
        </row>
        <row r="199">
          <cell r="A199" t="str">
            <v>27402</v>
          </cell>
          <cell r="B199" t="str">
            <v>1</v>
          </cell>
          <cell r="C199" t="str">
            <v>532</v>
          </cell>
          <cell r="D199">
            <v>110185648.38</v>
          </cell>
        </row>
        <row r="200">
          <cell r="A200" t="str">
            <v>27403</v>
          </cell>
          <cell r="B200" t="str">
            <v>1</v>
          </cell>
          <cell r="C200" t="str">
            <v>532</v>
          </cell>
          <cell r="D200">
            <v>242937469.72999999</v>
          </cell>
        </row>
        <row r="201">
          <cell r="A201" t="str">
            <v>27404</v>
          </cell>
          <cell r="B201" t="str">
            <v>1</v>
          </cell>
          <cell r="C201" t="str">
            <v>532</v>
          </cell>
          <cell r="D201">
            <v>23735842.329999998</v>
          </cell>
        </row>
        <row r="202">
          <cell r="A202" t="str">
            <v>27416</v>
          </cell>
          <cell r="B202" t="str">
            <v>1</v>
          </cell>
          <cell r="C202" t="str">
            <v>532</v>
          </cell>
          <cell r="D202">
            <v>45557517.869999997</v>
          </cell>
        </row>
        <row r="203">
          <cell r="A203" t="str">
            <v>27417</v>
          </cell>
          <cell r="B203" t="str">
            <v>1</v>
          </cell>
          <cell r="C203" t="str">
            <v>532</v>
          </cell>
          <cell r="D203">
            <v>44932387.979999997</v>
          </cell>
        </row>
        <row r="204">
          <cell r="A204" t="str">
            <v>27904</v>
          </cell>
          <cell r="B204" t="str">
            <v>1</v>
          </cell>
          <cell r="C204" t="str">
            <v>532</v>
          </cell>
          <cell r="D204">
            <v>4924102.22</v>
          </cell>
        </row>
        <row r="205">
          <cell r="A205" t="str">
            <v>27905</v>
          </cell>
          <cell r="B205" t="str">
            <v>1</v>
          </cell>
          <cell r="C205" t="str">
            <v>532</v>
          </cell>
          <cell r="D205">
            <v>3173614.88</v>
          </cell>
        </row>
        <row r="206">
          <cell r="A206" t="str">
            <v>27909</v>
          </cell>
          <cell r="B206" t="str">
            <v>1</v>
          </cell>
          <cell r="C206" t="str">
            <v>532</v>
          </cell>
          <cell r="D206">
            <v>2802852.8</v>
          </cell>
        </row>
        <row r="207">
          <cell r="A207" t="str">
            <v>28010</v>
          </cell>
          <cell r="B207" t="str">
            <v>1</v>
          </cell>
          <cell r="C207" t="str">
            <v>532</v>
          </cell>
          <cell r="D207">
            <v>298600.27</v>
          </cell>
        </row>
        <row r="208">
          <cell r="A208" t="str">
            <v>28137</v>
          </cell>
          <cell r="B208" t="str">
            <v>1</v>
          </cell>
          <cell r="C208" t="str">
            <v>532</v>
          </cell>
          <cell r="D208">
            <v>9601156.3599999994</v>
          </cell>
        </row>
        <row r="209">
          <cell r="A209" t="str">
            <v>28144</v>
          </cell>
          <cell r="B209" t="str">
            <v>1</v>
          </cell>
          <cell r="C209" t="str">
            <v>532</v>
          </cell>
          <cell r="D209">
            <v>4546352.53</v>
          </cell>
        </row>
        <row r="210">
          <cell r="A210" t="str">
            <v>28149</v>
          </cell>
          <cell r="B210" t="str">
            <v>1</v>
          </cell>
          <cell r="C210" t="str">
            <v>532</v>
          </cell>
          <cell r="D210">
            <v>11179420.5</v>
          </cell>
        </row>
        <row r="211">
          <cell r="A211" t="str">
            <v>29011</v>
          </cell>
          <cell r="B211" t="str">
            <v>1</v>
          </cell>
          <cell r="C211" t="str">
            <v>532</v>
          </cell>
          <cell r="D211">
            <v>8465336.1999999993</v>
          </cell>
        </row>
        <row r="212">
          <cell r="A212" t="str">
            <v>29100</v>
          </cell>
          <cell r="B212" t="str">
            <v>1</v>
          </cell>
          <cell r="C212" t="str">
            <v>532</v>
          </cell>
          <cell r="D212">
            <v>50268800.100000001</v>
          </cell>
        </row>
        <row r="213">
          <cell r="A213" t="str">
            <v>29101</v>
          </cell>
          <cell r="B213" t="str">
            <v>1</v>
          </cell>
          <cell r="C213" t="str">
            <v>532</v>
          </cell>
          <cell r="D213">
            <v>60954396.770000003</v>
          </cell>
        </row>
        <row r="214">
          <cell r="A214" t="str">
            <v>29103</v>
          </cell>
          <cell r="B214" t="str">
            <v>1</v>
          </cell>
          <cell r="C214" t="str">
            <v>532</v>
          </cell>
          <cell r="D214">
            <v>37144004.619999997</v>
          </cell>
        </row>
        <row r="215">
          <cell r="A215" t="str">
            <v>29311</v>
          </cell>
          <cell r="B215" t="str">
            <v>1</v>
          </cell>
          <cell r="C215" t="str">
            <v>532</v>
          </cell>
          <cell r="D215">
            <v>11254914.85</v>
          </cell>
        </row>
        <row r="216">
          <cell r="A216" t="str">
            <v>29317</v>
          </cell>
          <cell r="B216" t="str">
            <v>1</v>
          </cell>
          <cell r="C216" t="str">
            <v>532</v>
          </cell>
          <cell r="D216">
            <v>5845318.3300000001</v>
          </cell>
        </row>
        <row r="217">
          <cell r="A217" t="str">
            <v>29320</v>
          </cell>
          <cell r="B217" t="str">
            <v>1</v>
          </cell>
          <cell r="C217" t="str">
            <v>532</v>
          </cell>
          <cell r="D217">
            <v>93674527.930000007</v>
          </cell>
        </row>
        <row r="218">
          <cell r="A218" t="str">
            <v>30002</v>
          </cell>
          <cell r="B218" t="str">
            <v>1</v>
          </cell>
          <cell r="C218" t="str">
            <v>532</v>
          </cell>
          <cell r="D218">
            <v>1258293.27</v>
          </cell>
        </row>
        <row r="219">
          <cell r="A219" t="str">
            <v>30029</v>
          </cell>
          <cell r="B219" t="str">
            <v>1</v>
          </cell>
          <cell r="C219" t="str">
            <v>532</v>
          </cell>
          <cell r="D219">
            <v>843206.68</v>
          </cell>
        </row>
        <row r="220">
          <cell r="A220" t="str">
            <v>30031</v>
          </cell>
          <cell r="B220" t="str">
            <v>1</v>
          </cell>
          <cell r="C220" t="str">
            <v>532</v>
          </cell>
          <cell r="D220">
            <v>1493759.92</v>
          </cell>
        </row>
        <row r="221">
          <cell r="A221" t="str">
            <v>30303</v>
          </cell>
          <cell r="B221" t="str">
            <v>1</v>
          </cell>
          <cell r="C221" t="str">
            <v>532</v>
          </cell>
          <cell r="D221">
            <v>12096499.949999999</v>
          </cell>
        </row>
        <row r="222">
          <cell r="A222" t="str">
            <v>31002</v>
          </cell>
          <cell r="B222" t="str">
            <v>1</v>
          </cell>
          <cell r="C222" t="str">
            <v>532</v>
          </cell>
          <cell r="D222">
            <v>272774595.41000003</v>
          </cell>
        </row>
        <row r="223">
          <cell r="A223" t="str">
            <v>31004</v>
          </cell>
          <cell r="B223" t="str">
            <v>1</v>
          </cell>
          <cell r="C223" t="str">
            <v>532</v>
          </cell>
          <cell r="D223">
            <v>105966786.41</v>
          </cell>
        </row>
        <row r="224">
          <cell r="A224" t="str">
            <v>31006</v>
          </cell>
          <cell r="B224" t="str">
            <v>1</v>
          </cell>
          <cell r="C224" t="str">
            <v>532</v>
          </cell>
          <cell r="D224">
            <v>207367372.31999999</v>
          </cell>
        </row>
        <row r="225">
          <cell r="A225" t="str">
            <v>31015</v>
          </cell>
          <cell r="B225" t="str">
            <v>1</v>
          </cell>
          <cell r="C225" t="str">
            <v>532</v>
          </cell>
          <cell r="D225">
            <v>279955284.61000001</v>
          </cell>
        </row>
        <row r="226">
          <cell r="A226" t="str">
            <v>31016</v>
          </cell>
          <cell r="B226" t="str">
            <v>1</v>
          </cell>
          <cell r="C226" t="str">
            <v>532</v>
          </cell>
          <cell r="D226">
            <v>67807157.829999998</v>
          </cell>
        </row>
        <row r="227">
          <cell r="A227" t="str">
            <v>31025</v>
          </cell>
          <cell r="B227" t="str">
            <v>1</v>
          </cell>
          <cell r="C227" t="str">
            <v>532</v>
          </cell>
          <cell r="D227">
            <v>149098247.46000001</v>
          </cell>
        </row>
        <row r="228">
          <cell r="A228" t="str">
            <v>31063</v>
          </cell>
          <cell r="B228" t="str">
            <v>1</v>
          </cell>
          <cell r="C228" t="str">
            <v>532</v>
          </cell>
          <cell r="D228">
            <v>852206.73</v>
          </cell>
        </row>
        <row r="229">
          <cell r="A229" t="str">
            <v>31103</v>
          </cell>
          <cell r="B229" t="str">
            <v>1</v>
          </cell>
          <cell r="C229" t="str">
            <v>532</v>
          </cell>
          <cell r="D229">
            <v>78965942.75</v>
          </cell>
        </row>
        <row r="230">
          <cell r="A230" t="str">
            <v>31201</v>
          </cell>
          <cell r="B230" t="str">
            <v>1</v>
          </cell>
          <cell r="C230" t="str">
            <v>532</v>
          </cell>
          <cell r="D230">
            <v>128702392.36</v>
          </cell>
        </row>
        <row r="231">
          <cell r="A231" t="str">
            <v>31306</v>
          </cell>
          <cell r="B231" t="str">
            <v>1</v>
          </cell>
          <cell r="C231" t="str">
            <v>532</v>
          </cell>
          <cell r="D231">
            <v>30178682.399999999</v>
          </cell>
        </row>
        <row r="232">
          <cell r="A232" t="str">
            <v>31311</v>
          </cell>
          <cell r="B232" t="str">
            <v>1</v>
          </cell>
          <cell r="C232" t="str">
            <v>532</v>
          </cell>
          <cell r="D232">
            <v>26923194.870000001</v>
          </cell>
        </row>
        <row r="233">
          <cell r="A233" t="str">
            <v>31330</v>
          </cell>
          <cell r="B233" t="str">
            <v>1</v>
          </cell>
          <cell r="C233" t="str">
            <v>532</v>
          </cell>
          <cell r="D233">
            <v>7753788.9500000002</v>
          </cell>
        </row>
        <row r="234">
          <cell r="A234" t="str">
            <v>31332</v>
          </cell>
          <cell r="B234" t="str">
            <v>1</v>
          </cell>
          <cell r="C234" t="str">
            <v>532</v>
          </cell>
          <cell r="D234">
            <v>26456772.09</v>
          </cell>
        </row>
        <row r="235">
          <cell r="A235" t="str">
            <v>31401</v>
          </cell>
          <cell r="B235" t="str">
            <v>1</v>
          </cell>
          <cell r="C235" t="str">
            <v>532</v>
          </cell>
          <cell r="D235">
            <v>57194213.159999996</v>
          </cell>
        </row>
        <row r="236">
          <cell r="A236" t="str">
            <v>32081</v>
          </cell>
          <cell r="B236" t="str">
            <v>1</v>
          </cell>
          <cell r="C236" t="str">
            <v>532</v>
          </cell>
          <cell r="D236">
            <v>412815661.91000003</v>
          </cell>
        </row>
        <row r="237">
          <cell r="A237" t="str">
            <v>32123</v>
          </cell>
          <cell r="B237" t="str">
            <v>1</v>
          </cell>
          <cell r="C237" t="str">
            <v>532</v>
          </cell>
          <cell r="D237">
            <v>963952.47</v>
          </cell>
        </row>
        <row r="238">
          <cell r="A238" t="str">
            <v>32312</v>
          </cell>
          <cell r="B238" t="str">
            <v>1</v>
          </cell>
          <cell r="C238" t="str">
            <v>532</v>
          </cell>
          <cell r="D238">
            <v>748350.7</v>
          </cell>
        </row>
        <row r="239">
          <cell r="A239" t="str">
            <v>32325</v>
          </cell>
          <cell r="B239" t="str">
            <v>1</v>
          </cell>
          <cell r="C239" t="str">
            <v>532</v>
          </cell>
          <cell r="D239">
            <v>17740518.420000002</v>
          </cell>
        </row>
        <row r="240">
          <cell r="A240" t="str">
            <v>32326</v>
          </cell>
          <cell r="B240" t="str">
            <v>1</v>
          </cell>
          <cell r="C240" t="str">
            <v>532</v>
          </cell>
          <cell r="D240">
            <v>22436206.850000001</v>
          </cell>
        </row>
        <row r="241">
          <cell r="A241" t="str">
            <v>32354</v>
          </cell>
          <cell r="B241" t="str">
            <v>1</v>
          </cell>
          <cell r="C241" t="str">
            <v>532</v>
          </cell>
          <cell r="D241">
            <v>126313602.98</v>
          </cell>
        </row>
        <row r="242">
          <cell r="A242" t="str">
            <v>32356</v>
          </cell>
          <cell r="B242" t="str">
            <v>1</v>
          </cell>
          <cell r="C242" t="str">
            <v>532</v>
          </cell>
          <cell r="D242">
            <v>171038197.22</v>
          </cell>
        </row>
        <row r="243">
          <cell r="A243" t="str">
            <v>32358</v>
          </cell>
          <cell r="B243" t="str">
            <v>1</v>
          </cell>
          <cell r="C243" t="str">
            <v>532</v>
          </cell>
          <cell r="D243">
            <v>10499860.470000001</v>
          </cell>
        </row>
        <row r="244">
          <cell r="A244" t="str">
            <v>32360</v>
          </cell>
          <cell r="B244" t="str">
            <v>1</v>
          </cell>
          <cell r="C244" t="str">
            <v>532</v>
          </cell>
          <cell r="D244">
            <v>57855551.770000003</v>
          </cell>
        </row>
        <row r="245">
          <cell r="A245" t="str">
            <v>32361</v>
          </cell>
          <cell r="B245" t="str">
            <v>1</v>
          </cell>
          <cell r="C245" t="str">
            <v>532</v>
          </cell>
          <cell r="D245">
            <v>56107967.469999999</v>
          </cell>
        </row>
        <row r="246">
          <cell r="A246" t="str">
            <v>32362</v>
          </cell>
          <cell r="B246" t="str">
            <v>1</v>
          </cell>
          <cell r="C246" t="str">
            <v>532</v>
          </cell>
          <cell r="D246">
            <v>6895564.0999999996</v>
          </cell>
        </row>
        <row r="247">
          <cell r="A247" t="str">
            <v>32363</v>
          </cell>
          <cell r="B247" t="str">
            <v>1</v>
          </cell>
          <cell r="C247" t="str">
            <v>532</v>
          </cell>
          <cell r="D247">
            <v>46745358.82</v>
          </cell>
        </row>
        <row r="248">
          <cell r="A248" t="str">
            <v>32414</v>
          </cell>
          <cell r="B248" t="str">
            <v>1</v>
          </cell>
          <cell r="C248" t="str">
            <v>532</v>
          </cell>
          <cell r="D248">
            <v>27425155.66</v>
          </cell>
        </row>
        <row r="249">
          <cell r="A249" t="str">
            <v>32416</v>
          </cell>
          <cell r="B249" t="str">
            <v>1</v>
          </cell>
          <cell r="C249" t="str">
            <v>532</v>
          </cell>
          <cell r="D249">
            <v>19373310.760000002</v>
          </cell>
        </row>
        <row r="250">
          <cell r="A250" t="str">
            <v>32901</v>
          </cell>
          <cell r="B250" t="str">
            <v>1</v>
          </cell>
          <cell r="C250" t="str">
            <v>532</v>
          </cell>
          <cell r="D250">
            <v>5256854.2</v>
          </cell>
        </row>
        <row r="251">
          <cell r="A251" t="str">
            <v>32907</v>
          </cell>
          <cell r="B251" t="str">
            <v>1</v>
          </cell>
          <cell r="C251" t="str">
            <v>532</v>
          </cell>
          <cell r="D251">
            <v>5290972.6900000004</v>
          </cell>
        </row>
        <row r="252">
          <cell r="A252" t="str">
            <v>33030</v>
          </cell>
          <cell r="B252" t="str">
            <v>1</v>
          </cell>
          <cell r="C252" t="str">
            <v>532</v>
          </cell>
          <cell r="D252">
            <v>952466.37</v>
          </cell>
        </row>
        <row r="253">
          <cell r="A253" t="str">
            <v>33036</v>
          </cell>
          <cell r="B253" t="str">
            <v>1</v>
          </cell>
          <cell r="C253" t="str">
            <v>532</v>
          </cell>
          <cell r="D253">
            <v>9826097.8800000008</v>
          </cell>
        </row>
        <row r="254">
          <cell r="A254" t="str">
            <v>33049</v>
          </cell>
          <cell r="B254" t="str">
            <v>1</v>
          </cell>
          <cell r="C254" t="str">
            <v>532</v>
          </cell>
          <cell r="D254">
            <v>8513351.8399999999</v>
          </cell>
        </row>
        <row r="255">
          <cell r="A255" t="str">
            <v>33070</v>
          </cell>
          <cell r="B255" t="str">
            <v>1</v>
          </cell>
          <cell r="C255" t="str">
            <v>532</v>
          </cell>
          <cell r="D255">
            <v>9949606.6999999993</v>
          </cell>
        </row>
        <row r="256">
          <cell r="A256" t="str">
            <v>33115</v>
          </cell>
          <cell r="B256" t="str">
            <v>1</v>
          </cell>
          <cell r="C256" t="str">
            <v>532</v>
          </cell>
          <cell r="D256">
            <v>22839192.620000001</v>
          </cell>
        </row>
        <row r="257">
          <cell r="A257" t="str">
            <v>33183</v>
          </cell>
          <cell r="B257" t="str">
            <v>1</v>
          </cell>
          <cell r="C257" t="str">
            <v>532</v>
          </cell>
          <cell r="D257">
            <v>2115959.66</v>
          </cell>
        </row>
        <row r="258">
          <cell r="A258" t="str">
            <v>33202</v>
          </cell>
          <cell r="B258" t="str">
            <v>1</v>
          </cell>
          <cell r="C258" t="str">
            <v>532</v>
          </cell>
          <cell r="D258">
            <v>945539.04</v>
          </cell>
        </row>
        <row r="259">
          <cell r="A259" t="str">
            <v>33205</v>
          </cell>
          <cell r="B259" t="str">
            <v>1</v>
          </cell>
          <cell r="C259" t="str">
            <v>532</v>
          </cell>
          <cell r="D259">
            <v>539175.68000000005</v>
          </cell>
        </row>
        <row r="260">
          <cell r="A260" t="str">
            <v>33206</v>
          </cell>
          <cell r="B260" t="str">
            <v>1</v>
          </cell>
          <cell r="C260" t="str">
            <v>532</v>
          </cell>
          <cell r="D260">
            <v>3261098.19</v>
          </cell>
        </row>
        <row r="261">
          <cell r="A261" t="str">
            <v>33207</v>
          </cell>
          <cell r="B261" t="str">
            <v>1</v>
          </cell>
          <cell r="C261" t="str">
            <v>532</v>
          </cell>
          <cell r="D261">
            <v>7898197.5300000003</v>
          </cell>
        </row>
        <row r="262">
          <cell r="A262" t="str">
            <v>33211</v>
          </cell>
          <cell r="B262" t="str">
            <v>1</v>
          </cell>
          <cell r="C262" t="str">
            <v>532</v>
          </cell>
          <cell r="D262">
            <v>3836070.05</v>
          </cell>
        </row>
        <row r="263">
          <cell r="A263" t="str">
            <v>33212</v>
          </cell>
          <cell r="B263" t="str">
            <v>1</v>
          </cell>
          <cell r="C263" t="str">
            <v>532</v>
          </cell>
          <cell r="D263">
            <v>11828533.550000001</v>
          </cell>
        </row>
        <row r="264">
          <cell r="A264" t="str">
            <v>34002</v>
          </cell>
          <cell r="B264" t="str">
            <v>1</v>
          </cell>
          <cell r="C264" t="str">
            <v>532</v>
          </cell>
          <cell r="D264">
            <v>67415793.079999998</v>
          </cell>
        </row>
        <row r="265">
          <cell r="A265" t="str">
            <v>34003</v>
          </cell>
          <cell r="B265" t="str">
            <v>1</v>
          </cell>
          <cell r="C265" t="str">
            <v>532</v>
          </cell>
          <cell r="D265">
            <v>191493993.72</v>
          </cell>
        </row>
        <row r="266">
          <cell r="A266" t="str">
            <v>34033</v>
          </cell>
          <cell r="B266" t="str">
            <v>1</v>
          </cell>
          <cell r="C266" t="str">
            <v>532</v>
          </cell>
          <cell r="D266">
            <v>84399795.709999993</v>
          </cell>
        </row>
        <row r="267">
          <cell r="A267" t="str">
            <v>34111</v>
          </cell>
          <cell r="B267" t="str">
            <v>1</v>
          </cell>
          <cell r="C267" t="str">
            <v>532</v>
          </cell>
          <cell r="D267">
            <v>123512992.45</v>
          </cell>
        </row>
        <row r="268">
          <cell r="A268" t="str">
            <v>34307</v>
          </cell>
          <cell r="B268" t="str">
            <v>1</v>
          </cell>
          <cell r="C268" t="str">
            <v>532</v>
          </cell>
          <cell r="D268">
            <v>9962750.6099999994</v>
          </cell>
        </row>
        <row r="269">
          <cell r="A269" t="str">
            <v>34324</v>
          </cell>
          <cell r="B269" t="str">
            <v>1</v>
          </cell>
          <cell r="C269" t="str">
            <v>532</v>
          </cell>
          <cell r="D269">
            <v>8921602.7699999996</v>
          </cell>
        </row>
        <row r="270">
          <cell r="A270" t="str">
            <v>34401</v>
          </cell>
          <cell r="B270" t="str">
            <v>1</v>
          </cell>
          <cell r="C270" t="str">
            <v>532</v>
          </cell>
          <cell r="D270">
            <v>29687142.329999998</v>
          </cell>
        </row>
        <row r="271">
          <cell r="A271" t="str">
            <v>34402</v>
          </cell>
          <cell r="B271" t="str">
            <v>1</v>
          </cell>
          <cell r="C271" t="str">
            <v>532</v>
          </cell>
          <cell r="D271">
            <v>15699126.439999999</v>
          </cell>
        </row>
        <row r="272">
          <cell r="A272" t="str">
            <v>34901</v>
          </cell>
          <cell r="B272" t="str">
            <v>1</v>
          </cell>
          <cell r="C272" t="str">
            <v>532</v>
          </cell>
          <cell r="D272">
            <v>1042222.56</v>
          </cell>
        </row>
        <row r="273">
          <cell r="A273" t="str">
            <v>35200</v>
          </cell>
          <cell r="B273" t="str">
            <v>1</v>
          </cell>
          <cell r="C273" t="str">
            <v>532</v>
          </cell>
          <cell r="D273">
            <v>7065043.5999999996</v>
          </cell>
        </row>
        <row r="274">
          <cell r="A274" t="str">
            <v>36101</v>
          </cell>
          <cell r="B274" t="str">
            <v>1</v>
          </cell>
          <cell r="C274" t="str">
            <v>532</v>
          </cell>
          <cell r="D274">
            <v>696109.29</v>
          </cell>
        </row>
        <row r="275">
          <cell r="A275" t="str">
            <v>36140</v>
          </cell>
          <cell r="B275" t="str">
            <v>1</v>
          </cell>
          <cell r="C275" t="str">
            <v>532</v>
          </cell>
          <cell r="D275">
            <v>75010174.109999999</v>
          </cell>
        </row>
        <row r="276">
          <cell r="A276" t="str">
            <v>36250</v>
          </cell>
          <cell r="B276" t="str">
            <v>1</v>
          </cell>
          <cell r="C276" t="str">
            <v>532</v>
          </cell>
          <cell r="D276">
            <v>17346584.350000001</v>
          </cell>
        </row>
        <row r="277">
          <cell r="A277" t="str">
            <v>36300</v>
          </cell>
          <cell r="B277" t="str">
            <v>1</v>
          </cell>
          <cell r="C277" t="str">
            <v>532</v>
          </cell>
          <cell r="D277">
            <v>3786570.08</v>
          </cell>
        </row>
        <row r="278">
          <cell r="A278" t="str">
            <v>36400</v>
          </cell>
          <cell r="B278" t="str">
            <v>1</v>
          </cell>
          <cell r="C278" t="str">
            <v>532</v>
          </cell>
          <cell r="D278">
            <v>10254083.460000001</v>
          </cell>
        </row>
        <row r="279">
          <cell r="A279" t="str">
            <v>36401</v>
          </cell>
          <cell r="B279" t="str">
            <v>1</v>
          </cell>
          <cell r="C279" t="str">
            <v>532</v>
          </cell>
          <cell r="D279">
            <v>4305926.6900000004</v>
          </cell>
        </row>
        <row r="280">
          <cell r="A280" t="str">
            <v>36402</v>
          </cell>
          <cell r="B280" t="str">
            <v>1</v>
          </cell>
          <cell r="C280" t="str">
            <v>532</v>
          </cell>
          <cell r="D280">
            <v>4303384.4400000004</v>
          </cell>
        </row>
        <row r="281">
          <cell r="A281" t="str">
            <v>37501</v>
          </cell>
          <cell r="B281" t="str">
            <v>1</v>
          </cell>
          <cell r="C281" t="str">
            <v>532</v>
          </cell>
          <cell r="D281">
            <v>148578244.74000001</v>
          </cell>
        </row>
        <row r="282">
          <cell r="A282" t="str">
            <v>37502</v>
          </cell>
          <cell r="B282" t="str">
            <v>1</v>
          </cell>
          <cell r="C282" t="str">
            <v>532</v>
          </cell>
          <cell r="D282">
            <v>63535927.789999999</v>
          </cell>
        </row>
        <row r="283">
          <cell r="A283" t="str">
            <v>37503</v>
          </cell>
          <cell r="B283" t="str">
            <v>1</v>
          </cell>
          <cell r="C283" t="str">
            <v>532</v>
          </cell>
          <cell r="D283">
            <v>30148979.309999999</v>
          </cell>
        </row>
        <row r="284">
          <cell r="A284" t="str">
            <v>37504</v>
          </cell>
          <cell r="B284" t="str">
            <v>1</v>
          </cell>
          <cell r="C284" t="str">
            <v>532</v>
          </cell>
          <cell r="D284">
            <v>38652421.979999997</v>
          </cell>
        </row>
        <row r="285">
          <cell r="A285" t="str">
            <v>37505</v>
          </cell>
          <cell r="B285" t="str">
            <v>1</v>
          </cell>
          <cell r="C285" t="str">
            <v>532</v>
          </cell>
          <cell r="D285">
            <v>20863965.989999998</v>
          </cell>
        </row>
        <row r="286">
          <cell r="A286" t="str">
            <v>37506</v>
          </cell>
          <cell r="B286" t="str">
            <v>1</v>
          </cell>
          <cell r="C286" t="str">
            <v>532</v>
          </cell>
          <cell r="D286">
            <v>24211492.25</v>
          </cell>
        </row>
        <row r="287">
          <cell r="A287" t="str">
            <v>37507</v>
          </cell>
          <cell r="B287" t="str">
            <v>1</v>
          </cell>
          <cell r="C287" t="str">
            <v>532</v>
          </cell>
          <cell r="D287">
            <v>25949181.59</v>
          </cell>
        </row>
        <row r="288">
          <cell r="A288" t="str">
            <v>37903</v>
          </cell>
          <cell r="B288" t="str">
            <v>1</v>
          </cell>
          <cell r="C288" t="str">
            <v>532</v>
          </cell>
          <cell r="D288">
            <v>3919423.41</v>
          </cell>
        </row>
        <row r="289">
          <cell r="A289" t="str">
            <v>38126</v>
          </cell>
          <cell r="B289" t="str">
            <v>1</v>
          </cell>
          <cell r="C289" t="str">
            <v>532</v>
          </cell>
          <cell r="D289">
            <v>2445743.73</v>
          </cell>
        </row>
        <row r="290">
          <cell r="A290" t="str">
            <v>38264</v>
          </cell>
          <cell r="B290" t="str">
            <v>1</v>
          </cell>
          <cell r="C290" t="str">
            <v>532</v>
          </cell>
          <cell r="D290">
            <v>871677.02</v>
          </cell>
        </row>
        <row r="291">
          <cell r="A291" t="str">
            <v>38265</v>
          </cell>
          <cell r="B291" t="str">
            <v>1</v>
          </cell>
          <cell r="C291" t="str">
            <v>532</v>
          </cell>
          <cell r="D291">
            <v>3556733.96</v>
          </cell>
        </row>
        <row r="292">
          <cell r="A292" t="str">
            <v>38267</v>
          </cell>
          <cell r="B292" t="str">
            <v>1</v>
          </cell>
          <cell r="C292" t="str">
            <v>532</v>
          </cell>
          <cell r="D292">
            <v>29917998.079999998</v>
          </cell>
        </row>
        <row r="293">
          <cell r="A293" t="str">
            <v>38300</v>
          </cell>
          <cell r="B293" t="str">
            <v>1</v>
          </cell>
          <cell r="C293" t="str">
            <v>532</v>
          </cell>
          <cell r="D293">
            <v>7433296.9500000002</v>
          </cell>
        </row>
        <row r="294">
          <cell r="A294" t="str">
            <v>38301</v>
          </cell>
          <cell r="B294" t="str">
            <v>1</v>
          </cell>
          <cell r="C294" t="str">
            <v>532</v>
          </cell>
          <cell r="D294">
            <v>3195178.28</v>
          </cell>
        </row>
        <row r="295">
          <cell r="A295" t="str">
            <v>38302</v>
          </cell>
          <cell r="B295" t="str">
            <v>1</v>
          </cell>
          <cell r="C295" t="str">
            <v>532</v>
          </cell>
          <cell r="D295">
            <v>2673003.27</v>
          </cell>
        </row>
        <row r="296">
          <cell r="A296" t="str">
            <v>38304</v>
          </cell>
          <cell r="B296" t="str">
            <v>1</v>
          </cell>
          <cell r="C296" t="str">
            <v>532</v>
          </cell>
          <cell r="D296">
            <v>780047.78</v>
          </cell>
        </row>
        <row r="297">
          <cell r="A297" t="str">
            <v>38306</v>
          </cell>
          <cell r="B297" t="str">
            <v>1</v>
          </cell>
          <cell r="C297" t="str">
            <v>532</v>
          </cell>
          <cell r="D297">
            <v>3100780</v>
          </cell>
        </row>
        <row r="298">
          <cell r="A298" t="str">
            <v>38308</v>
          </cell>
          <cell r="B298" t="str">
            <v>1</v>
          </cell>
          <cell r="C298" t="str">
            <v>532</v>
          </cell>
          <cell r="D298">
            <v>2446285.71</v>
          </cell>
        </row>
        <row r="299">
          <cell r="A299" t="str">
            <v>38320</v>
          </cell>
          <cell r="B299" t="str">
            <v>1</v>
          </cell>
          <cell r="C299" t="str">
            <v>532</v>
          </cell>
          <cell r="D299">
            <v>3551293.98</v>
          </cell>
        </row>
        <row r="300">
          <cell r="A300" t="str">
            <v>38322</v>
          </cell>
          <cell r="B300" t="str">
            <v>1</v>
          </cell>
          <cell r="C300" t="str">
            <v>532</v>
          </cell>
          <cell r="D300">
            <v>3025295.28</v>
          </cell>
        </row>
        <row r="301">
          <cell r="A301" t="str">
            <v>38324</v>
          </cell>
          <cell r="B301" t="str">
            <v>1</v>
          </cell>
          <cell r="C301" t="str">
            <v>532</v>
          </cell>
          <cell r="D301">
            <v>2931071.53</v>
          </cell>
        </row>
        <row r="302">
          <cell r="A302" t="str">
            <v>39002</v>
          </cell>
          <cell r="B302" t="str">
            <v>1</v>
          </cell>
          <cell r="C302" t="str">
            <v>532</v>
          </cell>
          <cell r="D302">
            <v>7765240.25</v>
          </cell>
        </row>
        <row r="303">
          <cell r="A303" t="str">
            <v>39003</v>
          </cell>
          <cell r="B303" t="str">
            <v>1</v>
          </cell>
          <cell r="C303" t="str">
            <v>532</v>
          </cell>
          <cell r="D303">
            <v>16340053.58</v>
          </cell>
        </row>
        <row r="304">
          <cell r="A304" t="str">
            <v>39007</v>
          </cell>
          <cell r="B304" t="str">
            <v>1</v>
          </cell>
          <cell r="C304" t="str">
            <v>532</v>
          </cell>
          <cell r="D304">
            <v>218975841.5</v>
          </cell>
        </row>
        <row r="305">
          <cell r="A305" t="str">
            <v>39090</v>
          </cell>
          <cell r="B305" t="str">
            <v>1</v>
          </cell>
          <cell r="C305" t="str">
            <v>532</v>
          </cell>
          <cell r="D305">
            <v>38413564.130000003</v>
          </cell>
        </row>
        <row r="306">
          <cell r="A306" t="str">
            <v>39119</v>
          </cell>
          <cell r="B306" t="str">
            <v>1</v>
          </cell>
          <cell r="C306" t="str">
            <v>532</v>
          </cell>
          <cell r="D306">
            <v>42253491.299999997</v>
          </cell>
        </row>
        <row r="307">
          <cell r="A307" t="str">
            <v>39120</v>
          </cell>
          <cell r="B307" t="str">
            <v>1</v>
          </cell>
          <cell r="C307" t="str">
            <v>532</v>
          </cell>
          <cell r="D307">
            <v>11894886.470000001</v>
          </cell>
        </row>
        <row r="308">
          <cell r="A308" t="str">
            <v>39200</v>
          </cell>
          <cell r="B308" t="str">
            <v>1</v>
          </cell>
          <cell r="C308" t="str">
            <v>532</v>
          </cell>
          <cell r="D308">
            <v>43262006.299999997</v>
          </cell>
        </row>
        <row r="309">
          <cell r="A309" t="str">
            <v>39201</v>
          </cell>
          <cell r="B309" t="str">
            <v>1</v>
          </cell>
          <cell r="C309" t="str">
            <v>532</v>
          </cell>
          <cell r="D309">
            <v>86255324.840000004</v>
          </cell>
        </row>
        <row r="310">
          <cell r="A310" t="str">
            <v>39202</v>
          </cell>
          <cell r="B310" t="str">
            <v>1</v>
          </cell>
          <cell r="C310" t="str">
            <v>532</v>
          </cell>
          <cell r="D310">
            <v>52922454.630000003</v>
          </cell>
        </row>
        <row r="311">
          <cell r="A311" t="str">
            <v>39203</v>
          </cell>
          <cell r="B311" t="str">
            <v>1</v>
          </cell>
          <cell r="C311" t="str">
            <v>532</v>
          </cell>
          <cell r="D311">
            <v>14765948.48</v>
          </cell>
        </row>
        <row r="312">
          <cell r="A312" t="str">
            <v>39204</v>
          </cell>
          <cell r="B312" t="str">
            <v>1</v>
          </cell>
          <cell r="C312" t="str">
            <v>532</v>
          </cell>
          <cell r="D312">
            <v>20007828.079999998</v>
          </cell>
        </row>
        <row r="313">
          <cell r="A313" t="str">
            <v>39205</v>
          </cell>
          <cell r="B313" t="str">
            <v>1</v>
          </cell>
          <cell r="C313" t="str">
            <v>532</v>
          </cell>
          <cell r="D313">
            <v>15328179.34</v>
          </cell>
        </row>
        <row r="314">
          <cell r="A314" t="str">
            <v>39207</v>
          </cell>
          <cell r="B314" t="str">
            <v>1</v>
          </cell>
          <cell r="C314" t="str">
            <v>532</v>
          </cell>
          <cell r="D314">
            <v>43072534.509999998</v>
          </cell>
        </row>
        <row r="315">
          <cell r="A315" t="str">
            <v>39208</v>
          </cell>
          <cell r="B315" t="str">
            <v>1</v>
          </cell>
          <cell r="C315" t="str">
            <v>532</v>
          </cell>
          <cell r="D315">
            <v>59394314.560000002</v>
          </cell>
        </row>
        <row r="316">
          <cell r="A316" t="str">
            <v>39209</v>
          </cell>
          <cell r="B316" t="str">
            <v>1</v>
          </cell>
          <cell r="C316" t="str">
            <v>532</v>
          </cell>
          <cell r="D316">
            <v>14972841.119999999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">
          <cell r="A6" t="str">
            <v>20,000 and over</v>
          </cell>
        </row>
        <row r="7">
          <cell r="A7" t="str">
            <v>17001</v>
          </cell>
          <cell r="B7" t="str">
            <v>Seattle</v>
          </cell>
          <cell r="C7">
            <v>54622.71</v>
          </cell>
        </row>
        <row r="8">
          <cell r="A8" t="str">
            <v>32081</v>
          </cell>
          <cell r="B8" t="str">
            <v>Spokane</v>
          </cell>
          <cell r="C8">
            <v>30748.670000000002</v>
          </cell>
        </row>
        <row r="9">
          <cell r="A9" t="str">
            <v>17414</v>
          </cell>
          <cell r="B9" t="str">
            <v>Lake Washington</v>
          </cell>
          <cell r="C9">
            <v>30314.63</v>
          </cell>
        </row>
        <row r="10">
          <cell r="A10" t="str">
            <v>27010</v>
          </cell>
          <cell r="B10" t="str">
            <v>Tacoma</v>
          </cell>
          <cell r="C10">
            <v>28963.97</v>
          </cell>
        </row>
        <row r="11">
          <cell r="A11" t="str">
            <v>17415</v>
          </cell>
          <cell r="B11" t="str">
            <v>Kent</v>
          </cell>
          <cell r="C11">
            <v>27752.68</v>
          </cell>
        </row>
        <row r="12">
          <cell r="A12" t="str">
            <v>06114</v>
          </cell>
          <cell r="B12" t="str">
            <v>Evergreen (Clark)</v>
          </cell>
          <cell r="C12">
            <v>26256.27</v>
          </cell>
        </row>
        <row r="13">
          <cell r="A13" t="str">
            <v>27003</v>
          </cell>
          <cell r="B13" t="str">
            <v>Puyallup</v>
          </cell>
          <cell r="C13">
            <v>23627.96</v>
          </cell>
        </row>
        <row r="14">
          <cell r="A14" t="str">
            <v>06037</v>
          </cell>
          <cell r="B14" t="str">
            <v>Vancouver</v>
          </cell>
          <cell r="C14">
            <v>23525.600000000006</v>
          </cell>
        </row>
        <row r="15">
          <cell r="A15" t="str">
            <v>17210</v>
          </cell>
          <cell r="B15" t="str">
            <v>Federal Way</v>
          </cell>
          <cell r="C15">
            <v>22839.479999999996</v>
          </cell>
        </row>
        <row r="16">
          <cell r="A16" t="str">
            <v>17417</v>
          </cell>
          <cell r="B16" t="str">
            <v>Northshore</v>
          </cell>
          <cell r="C16">
            <v>22600.620000000003</v>
          </cell>
        </row>
        <row r="17">
          <cell r="A17" t="str">
            <v>31015</v>
          </cell>
          <cell r="B17" t="str">
            <v>Edmonds</v>
          </cell>
          <cell r="C17">
            <v>21046.039999999997</v>
          </cell>
        </row>
        <row r="18">
          <cell r="A18" t="str">
            <v>17411</v>
          </cell>
          <cell r="B18" t="str">
            <v>Issaquah</v>
          </cell>
          <cell r="C18">
            <v>20914.23</v>
          </cell>
        </row>
        <row r="19">
          <cell r="A19" t="str">
            <v>17405</v>
          </cell>
          <cell r="B19" t="str">
            <v>Bellevue</v>
          </cell>
          <cell r="C19">
            <v>20791.590000000004</v>
          </cell>
        </row>
        <row r="20">
          <cell r="A20" t="str">
            <v>31002</v>
          </cell>
          <cell r="B20" t="str">
            <v>Everett</v>
          </cell>
          <cell r="C20">
            <v>20284.590000000004</v>
          </cell>
        </row>
        <row r="21">
          <cell r="A21" t="str">
            <v>27403</v>
          </cell>
          <cell r="B21" t="str">
            <v>Bethel</v>
          </cell>
          <cell r="C21">
            <v>20072.989999999994</v>
          </cell>
        </row>
        <row r="22">
          <cell r="A22" t="str">
            <v>Total</v>
          </cell>
          <cell r="B22">
            <v>15</v>
          </cell>
          <cell r="C22">
            <v>394362.02999999997</v>
          </cell>
        </row>
        <row r="23">
          <cell r="A23" t="str">
            <v>10,000–19,999</v>
          </cell>
        </row>
        <row r="24">
          <cell r="A24" t="str">
            <v>17401</v>
          </cell>
          <cell r="B24" t="str">
            <v>Highline</v>
          </cell>
          <cell r="C24">
            <v>19587.480000000003</v>
          </cell>
        </row>
        <row r="25">
          <cell r="A25" t="str">
            <v>03017</v>
          </cell>
          <cell r="B25" t="str">
            <v>Kennewick</v>
          </cell>
          <cell r="C25">
            <v>19003.05</v>
          </cell>
        </row>
        <row r="26">
          <cell r="A26" t="str">
            <v>11001</v>
          </cell>
          <cell r="B26" t="str">
            <v>Pasco</v>
          </cell>
          <cell r="C26">
            <v>18139.41</v>
          </cell>
        </row>
        <row r="27">
          <cell r="A27" t="str">
            <v>17408</v>
          </cell>
          <cell r="B27" t="str">
            <v>Auburn</v>
          </cell>
          <cell r="C27">
            <v>16721.53</v>
          </cell>
        </row>
        <row r="28">
          <cell r="A28" t="str">
            <v>39007</v>
          </cell>
          <cell r="B28" t="str">
            <v>Yakima</v>
          </cell>
          <cell r="C28">
            <v>16589.509999999998</v>
          </cell>
        </row>
        <row r="29">
          <cell r="A29" t="str">
            <v>17403</v>
          </cell>
          <cell r="B29" t="str">
            <v>Renton</v>
          </cell>
          <cell r="C29">
            <v>15985.61</v>
          </cell>
        </row>
        <row r="30">
          <cell r="A30" t="str">
            <v>31006</v>
          </cell>
          <cell r="B30" t="str">
            <v>Mukilteo</v>
          </cell>
          <cell r="C30">
            <v>15979.890000000003</v>
          </cell>
        </row>
        <row r="31">
          <cell r="A31" t="str">
            <v>34003</v>
          </cell>
          <cell r="B31" t="str">
            <v>North Thurston</v>
          </cell>
          <cell r="C31">
            <v>15111.509999999998</v>
          </cell>
        </row>
        <row r="32">
          <cell r="A32" t="str">
            <v>32356</v>
          </cell>
          <cell r="B32" t="str">
            <v>Central Valley</v>
          </cell>
          <cell r="C32">
            <v>14070.039999999999</v>
          </cell>
        </row>
        <row r="33">
          <cell r="A33" t="str">
            <v>03400</v>
          </cell>
          <cell r="B33" t="str">
            <v>Richland</v>
          </cell>
          <cell r="C33">
            <v>13692.800000000001</v>
          </cell>
        </row>
        <row r="34">
          <cell r="A34" t="str">
            <v>06119</v>
          </cell>
          <cell r="B34" t="str">
            <v>Battle Ground</v>
          </cell>
          <cell r="C34">
            <v>13377.86</v>
          </cell>
        </row>
        <row r="35">
          <cell r="A35" t="str">
            <v>27400</v>
          </cell>
          <cell r="B35" t="str">
            <v>Clover Park</v>
          </cell>
          <cell r="C35">
            <v>13183.909999999996</v>
          </cell>
        </row>
        <row r="36">
          <cell r="A36" t="str">
            <v>37501</v>
          </cell>
          <cell r="B36" t="str">
            <v>Bellingham</v>
          </cell>
          <cell r="C36">
            <v>11669.430000000004</v>
          </cell>
        </row>
        <row r="37">
          <cell r="A37" t="str">
            <v>18401</v>
          </cell>
          <cell r="B37" t="str">
            <v>Central Kitsap</v>
          </cell>
          <cell r="C37">
            <v>11498.960000000001</v>
          </cell>
        </row>
        <row r="38">
          <cell r="A38" t="str">
            <v>31025</v>
          </cell>
          <cell r="B38" t="str">
            <v>Marysville</v>
          </cell>
          <cell r="C38">
            <v>10985.390000000001</v>
          </cell>
        </row>
        <row r="39">
          <cell r="A39" t="str">
            <v>32354</v>
          </cell>
          <cell r="B39" t="str">
            <v>Mead</v>
          </cell>
          <cell r="C39">
            <v>10406</v>
          </cell>
        </row>
        <row r="40">
          <cell r="A40" t="str">
            <v>34111</v>
          </cell>
          <cell r="B40" t="str">
            <v>Olympia</v>
          </cell>
          <cell r="C40">
            <v>10107.790000000003</v>
          </cell>
        </row>
        <row r="41">
          <cell r="A41" t="str">
            <v>31201</v>
          </cell>
          <cell r="B41" t="str">
            <v>Snohomish</v>
          </cell>
          <cell r="C41">
            <v>10028.099999999999</v>
          </cell>
        </row>
        <row r="42">
          <cell r="A42" t="str">
            <v>18402</v>
          </cell>
          <cell r="B42" t="str">
            <v>South Kitsap</v>
          </cell>
          <cell r="C42">
            <v>10024.519999999999</v>
          </cell>
        </row>
        <row r="43">
          <cell r="A43" t="str">
            <v>Total</v>
          </cell>
          <cell r="B43">
            <v>19</v>
          </cell>
          <cell r="C43">
            <v>266162.79000000004</v>
          </cell>
        </row>
        <row r="44">
          <cell r="A44" t="str">
            <v>5,000–9,999</v>
          </cell>
        </row>
        <row r="45">
          <cell r="A45" t="str">
            <v>17412</v>
          </cell>
          <cell r="B45" t="str">
            <v>Shoreline</v>
          </cell>
          <cell r="C45">
            <v>9814.0299999999988</v>
          </cell>
        </row>
        <row r="46">
          <cell r="A46" t="str">
            <v>27320</v>
          </cell>
          <cell r="B46" t="str">
            <v>Sumner</v>
          </cell>
          <cell r="C46">
            <v>9668.19</v>
          </cell>
        </row>
        <row r="47">
          <cell r="A47" t="str">
            <v>27401</v>
          </cell>
          <cell r="B47" t="str">
            <v>Peninsula</v>
          </cell>
          <cell r="C47">
            <v>9209.3000000000011</v>
          </cell>
        </row>
        <row r="48">
          <cell r="A48" t="str">
            <v>31004</v>
          </cell>
          <cell r="B48" t="str">
            <v>Lake Stevens</v>
          </cell>
          <cell r="C48">
            <v>8872.7300000000014</v>
          </cell>
        </row>
        <row r="49">
          <cell r="A49" t="str">
            <v>13161</v>
          </cell>
          <cell r="B49" t="str">
            <v>Moses Lake</v>
          </cell>
          <cell r="C49">
            <v>8774.6099999999969</v>
          </cell>
        </row>
        <row r="50">
          <cell r="A50" t="str">
            <v>17409</v>
          </cell>
          <cell r="B50" t="str">
            <v>Tahoma</v>
          </cell>
          <cell r="C50">
            <v>8572.3499999999985</v>
          </cell>
        </row>
        <row r="51">
          <cell r="A51" t="str">
            <v>27402</v>
          </cell>
          <cell r="B51" t="str">
            <v>Franklin Pierce</v>
          </cell>
          <cell r="C51">
            <v>7968.8700000000008</v>
          </cell>
        </row>
        <row r="52">
          <cell r="A52" t="str">
            <v>04246</v>
          </cell>
          <cell r="B52" t="str">
            <v>Wenatchee</v>
          </cell>
          <cell r="C52">
            <v>7870.19</v>
          </cell>
        </row>
        <row r="53">
          <cell r="A53" t="str">
            <v>34033</v>
          </cell>
          <cell r="B53" t="str">
            <v>Tumwater</v>
          </cell>
          <cell r="C53">
            <v>7171.55</v>
          </cell>
        </row>
        <row r="54">
          <cell r="A54" t="str">
            <v>06117</v>
          </cell>
          <cell r="B54" t="str">
            <v>Camas</v>
          </cell>
          <cell r="C54">
            <v>7151.4599999999991</v>
          </cell>
        </row>
        <row r="55">
          <cell r="A55" t="str">
            <v>17410</v>
          </cell>
          <cell r="B55" t="str">
            <v>Snoqualmie Valley</v>
          </cell>
          <cell r="C55">
            <v>7133.9800000000005</v>
          </cell>
        </row>
        <row r="56">
          <cell r="A56" t="str">
            <v>29320</v>
          </cell>
          <cell r="B56" t="str">
            <v>Mt Vernon</v>
          </cell>
          <cell r="C56">
            <v>6965.4400000000005</v>
          </cell>
        </row>
        <row r="57">
          <cell r="A57" t="str">
            <v>39201</v>
          </cell>
          <cell r="B57" t="str">
            <v>Sunnyside</v>
          </cell>
          <cell r="C57">
            <v>6835.329999999999</v>
          </cell>
        </row>
        <row r="58">
          <cell r="A58" t="str">
            <v>31103</v>
          </cell>
          <cell r="B58" t="str">
            <v>Monroe</v>
          </cell>
          <cell r="C58">
            <v>6829.65</v>
          </cell>
        </row>
        <row r="59">
          <cell r="A59" t="str">
            <v>08122</v>
          </cell>
          <cell r="B59" t="str">
            <v>Longview</v>
          </cell>
          <cell r="C59">
            <v>6681.7999999999993</v>
          </cell>
        </row>
        <row r="60">
          <cell r="A60" t="str">
            <v>09206</v>
          </cell>
          <cell r="B60" t="str">
            <v>Eastmont</v>
          </cell>
          <cell r="C60">
            <v>6181.23</v>
          </cell>
        </row>
        <row r="61">
          <cell r="A61" t="str">
            <v>15201</v>
          </cell>
          <cell r="B61" t="str">
            <v>Oak Harbor</v>
          </cell>
          <cell r="C61">
            <v>5995.31</v>
          </cell>
        </row>
        <row r="62">
          <cell r="A62" t="str">
            <v>18400</v>
          </cell>
          <cell r="B62" t="str">
            <v>North Kitsap</v>
          </cell>
          <cell r="C62">
            <v>5992.0499999999993</v>
          </cell>
        </row>
        <row r="63">
          <cell r="A63" t="str">
            <v>36140</v>
          </cell>
          <cell r="B63" t="str">
            <v>Walla Walla</v>
          </cell>
          <cell r="C63">
            <v>5816.23</v>
          </cell>
        </row>
        <row r="64">
          <cell r="A64" t="str">
            <v>34002</v>
          </cell>
          <cell r="B64" t="str">
            <v>Yelm</v>
          </cell>
          <cell r="C64">
            <v>5756.3099999999995</v>
          </cell>
        </row>
        <row r="65">
          <cell r="A65" t="str">
            <v>27083</v>
          </cell>
          <cell r="B65" t="str">
            <v>University Place</v>
          </cell>
          <cell r="C65">
            <v>5683.2999999999984</v>
          </cell>
        </row>
        <row r="66">
          <cell r="A66" t="str">
            <v>31016</v>
          </cell>
          <cell r="B66" t="str">
            <v>Arlington</v>
          </cell>
          <cell r="C66">
            <v>5571.6799999999985</v>
          </cell>
        </row>
        <row r="67">
          <cell r="A67" t="str">
            <v>39208</v>
          </cell>
          <cell r="B67" t="str">
            <v>West Valley (Yak)</v>
          </cell>
          <cell r="C67">
            <v>5376.3400000000011</v>
          </cell>
        </row>
        <row r="68">
          <cell r="A68" t="str">
            <v>18100</v>
          </cell>
          <cell r="B68" t="str">
            <v>Bremerton</v>
          </cell>
          <cell r="C68">
            <v>5255.11</v>
          </cell>
        </row>
        <row r="69">
          <cell r="A69" t="str">
            <v>08458</v>
          </cell>
          <cell r="B69" t="str">
            <v>Kelso</v>
          </cell>
          <cell r="C69">
            <v>5180.9300000000012</v>
          </cell>
        </row>
        <row r="70">
          <cell r="A70" t="str">
            <v>24019</v>
          </cell>
          <cell r="B70" t="str">
            <v>Omak</v>
          </cell>
          <cell r="C70">
            <v>5107.8599999999997</v>
          </cell>
        </row>
        <row r="71">
          <cell r="A71" t="str">
            <v>Total</v>
          </cell>
          <cell r="B71">
            <v>26</v>
          </cell>
          <cell r="C71">
            <v>181435.82999999993</v>
          </cell>
        </row>
        <row r="72">
          <cell r="A72" t="str">
            <v>3,000–4,999</v>
          </cell>
        </row>
        <row r="73">
          <cell r="A73" t="str">
            <v>32360</v>
          </cell>
          <cell r="B73" t="str">
            <v>Cheney</v>
          </cell>
          <cell r="C73">
            <v>4825.0399999999991</v>
          </cell>
        </row>
        <row r="74">
          <cell r="A74" t="str">
            <v>37502</v>
          </cell>
          <cell r="B74" t="str">
            <v>Ferndale</v>
          </cell>
          <cell r="C74">
            <v>4803.43</v>
          </cell>
        </row>
        <row r="75">
          <cell r="A75" t="str">
            <v>31401</v>
          </cell>
          <cell r="B75" t="str">
            <v>Stanwood</v>
          </cell>
          <cell r="C75">
            <v>4606.26</v>
          </cell>
        </row>
        <row r="76">
          <cell r="A76" t="str">
            <v>17400</v>
          </cell>
          <cell r="B76" t="str">
            <v>Mercer Island</v>
          </cell>
          <cell r="C76">
            <v>4506.29</v>
          </cell>
        </row>
        <row r="77">
          <cell r="A77" t="str">
            <v>23309</v>
          </cell>
          <cell r="B77" t="str">
            <v>Shelton</v>
          </cell>
          <cell r="C77">
            <v>4493.8700000000008</v>
          </cell>
        </row>
        <row r="78">
          <cell r="A78" t="str">
            <v>29101</v>
          </cell>
          <cell r="B78" t="str">
            <v>Sedro Woolley</v>
          </cell>
          <cell r="C78">
            <v>4473.5599999999995</v>
          </cell>
        </row>
        <row r="79">
          <cell r="A79" t="str">
            <v>01147</v>
          </cell>
          <cell r="B79" t="str">
            <v>Othello</v>
          </cell>
          <cell r="C79">
            <v>4461.8</v>
          </cell>
        </row>
        <row r="80">
          <cell r="A80" t="str">
            <v>39202</v>
          </cell>
          <cell r="B80" t="str">
            <v>Toppenish</v>
          </cell>
          <cell r="C80">
            <v>4268.41</v>
          </cell>
        </row>
        <row r="81">
          <cell r="A81" t="str">
            <v>32361</v>
          </cell>
          <cell r="B81" t="str">
            <v>East Valley (Spok</v>
          </cell>
          <cell r="C81">
            <v>4225.29</v>
          </cell>
        </row>
        <row r="82">
          <cell r="A82" t="str">
            <v>17216</v>
          </cell>
          <cell r="B82" t="str">
            <v>Enumclaw</v>
          </cell>
          <cell r="C82">
            <v>4098.57</v>
          </cell>
        </row>
        <row r="83">
          <cell r="A83" t="str">
            <v>18303</v>
          </cell>
          <cell r="B83" t="str">
            <v>Bainbridge</v>
          </cell>
          <cell r="C83">
            <v>3880.7200000000003</v>
          </cell>
        </row>
        <row r="84">
          <cell r="A84" t="str">
            <v>27416</v>
          </cell>
          <cell r="B84" t="str">
            <v>White River</v>
          </cell>
          <cell r="C84">
            <v>3848.3900000000003</v>
          </cell>
        </row>
        <row r="85">
          <cell r="A85" t="str">
            <v>27417</v>
          </cell>
          <cell r="B85" t="str">
            <v>Fife</v>
          </cell>
          <cell r="C85">
            <v>3819.3999999999996</v>
          </cell>
        </row>
        <row r="86">
          <cell r="A86" t="str">
            <v>32363</v>
          </cell>
          <cell r="B86" t="str">
            <v>West Valley (Spok</v>
          </cell>
          <cell r="C86">
            <v>3818.2700000000004</v>
          </cell>
        </row>
        <row r="87">
          <cell r="A87" t="str">
            <v>05121</v>
          </cell>
          <cell r="B87" t="str">
            <v>Port Angeles</v>
          </cell>
          <cell r="C87">
            <v>3811.2099999999996</v>
          </cell>
        </row>
        <row r="88">
          <cell r="A88" t="str">
            <v>39200</v>
          </cell>
          <cell r="B88" t="str">
            <v>Grandview</v>
          </cell>
          <cell r="C88">
            <v>3737.0200000000009</v>
          </cell>
        </row>
        <row r="89">
          <cell r="A89" t="str">
            <v>39119</v>
          </cell>
          <cell r="B89" t="str">
            <v>Selah</v>
          </cell>
          <cell r="C89">
            <v>3697.1300000000006</v>
          </cell>
        </row>
        <row r="90">
          <cell r="A90" t="str">
            <v>21401</v>
          </cell>
          <cell r="B90" t="str">
            <v>Centralia</v>
          </cell>
          <cell r="C90">
            <v>3590.81</v>
          </cell>
        </row>
        <row r="91">
          <cell r="A91" t="str">
            <v>29100</v>
          </cell>
          <cell r="B91" t="str">
            <v>Burlington Edison</v>
          </cell>
          <cell r="C91">
            <v>3589.2499999999995</v>
          </cell>
        </row>
        <row r="92">
          <cell r="A92" t="str">
            <v>14005</v>
          </cell>
          <cell r="B92" t="str">
            <v>Aberdeen</v>
          </cell>
          <cell r="C92">
            <v>3490.3700000000003</v>
          </cell>
        </row>
        <row r="93">
          <cell r="A93" t="str">
            <v>39207</v>
          </cell>
          <cell r="B93" t="str">
            <v>Wapato</v>
          </cell>
          <cell r="C93">
            <v>3403.1</v>
          </cell>
        </row>
        <row r="94">
          <cell r="A94" t="str">
            <v>17407</v>
          </cell>
          <cell r="B94" t="str">
            <v>Riverview</v>
          </cell>
          <cell r="C94">
            <v>3399.1700000000005</v>
          </cell>
        </row>
        <row r="95">
          <cell r="A95" t="str">
            <v>19401</v>
          </cell>
          <cell r="B95" t="str">
            <v>Ellensburg</v>
          </cell>
          <cell r="C95">
            <v>3378.25</v>
          </cell>
        </row>
        <row r="96">
          <cell r="A96" t="str">
            <v>27001</v>
          </cell>
          <cell r="B96" t="str">
            <v>Steilacoom Hist.</v>
          </cell>
          <cell r="C96">
            <v>3294.6100000000006</v>
          </cell>
        </row>
        <row r="97">
          <cell r="A97" t="str">
            <v>37504</v>
          </cell>
          <cell r="B97" t="str">
            <v>Lynden</v>
          </cell>
          <cell r="C97">
            <v>3293.46</v>
          </cell>
        </row>
        <row r="98">
          <cell r="A98" t="str">
            <v>39090</v>
          </cell>
          <cell r="B98" t="str">
            <v>East Valley (Yak)</v>
          </cell>
          <cell r="C98">
            <v>3233.8199999999997</v>
          </cell>
        </row>
        <row r="99">
          <cell r="A99" t="str">
            <v>06112</v>
          </cell>
          <cell r="B99" t="str">
            <v>Washougal</v>
          </cell>
          <cell r="C99">
            <v>3208.58</v>
          </cell>
        </row>
        <row r="100">
          <cell r="A100" t="str">
            <v>05402</v>
          </cell>
          <cell r="B100" t="str">
            <v>Quillayute Valley</v>
          </cell>
          <cell r="C100">
            <v>3092.64</v>
          </cell>
        </row>
        <row r="101">
          <cell r="A101" t="str">
            <v>21302</v>
          </cell>
          <cell r="B101" t="str">
            <v>Chehalis</v>
          </cell>
          <cell r="C101">
            <v>3041.9800000000005</v>
          </cell>
        </row>
        <row r="102">
          <cell r="A102" t="str">
            <v>06122</v>
          </cell>
          <cell r="B102" t="str">
            <v>Ridgefield</v>
          </cell>
          <cell r="C102">
            <v>3018.2999999999997</v>
          </cell>
        </row>
        <row r="103">
          <cell r="A103" t="str">
            <v>Total</v>
          </cell>
          <cell r="B103">
            <v>30</v>
          </cell>
          <cell r="C103">
            <v>114409</v>
          </cell>
        </row>
        <row r="104">
          <cell r="A104" t="str">
            <v>2,000–2,999</v>
          </cell>
        </row>
        <row r="105">
          <cell r="A105" t="str">
            <v>13144</v>
          </cell>
          <cell r="B105" t="str">
            <v>Quincy</v>
          </cell>
          <cell r="C105">
            <v>2998.3799999999997</v>
          </cell>
        </row>
        <row r="106">
          <cell r="A106" t="str">
            <v>38267</v>
          </cell>
          <cell r="B106" t="str">
            <v>Pullman</v>
          </cell>
          <cell r="C106">
            <v>2923.5899999999997</v>
          </cell>
        </row>
        <row r="107">
          <cell r="A107" t="str">
            <v>17406</v>
          </cell>
          <cell r="B107" t="str">
            <v>Tukwila</v>
          </cell>
          <cell r="C107">
            <v>2907.65</v>
          </cell>
        </row>
        <row r="108">
          <cell r="A108" t="str">
            <v>05323</v>
          </cell>
          <cell r="B108" t="str">
            <v>Sequim</v>
          </cell>
          <cell r="C108">
            <v>2834.2300000000005</v>
          </cell>
        </row>
        <row r="109">
          <cell r="A109" t="str">
            <v>29103</v>
          </cell>
          <cell r="B109" t="str">
            <v>Anacortes</v>
          </cell>
          <cell r="C109">
            <v>2779.5500000000006</v>
          </cell>
        </row>
        <row r="110">
          <cell r="A110" t="str">
            <v>03116</v>
          </cell>
          <cell r="B110" t="str">
            <v>Prosser</v>
          </cell>
          <cell r="C110">
            <v>2706.93</v>
          </cell>
        </row>
        <row r="111">
          <cell r="A111" t="str">
            <v>27344</v>
          </cell>
          <cell r="B111" t="str">
            <v>Orting</v>
          </cell>
          <cell r="C111">
            <v>2686.38</v>
          </cell>
        </row>
        <row r="112">
          <cell r="A112" t="str">
            <v>02250</v>
          </cell>
          <cell r="B112" t="str">
            <v>Clarkston</v>
          </cell>
          <cell r="C112">
            <v>2647.71</v>
          </cell>
        </row>
        <row r="113">
          <cell r="A113" t="str">
            <v>13165</v>
          </cell>
          <cell r="B113" t="str">
            <v>Ephrata</v>
          </cell>
          <cell r="C113">
            <v>2572.04</v>
          </cell>
        </row>
        <row r="114">
          <cell r="A114" t="str">
            <v>32414</v>
          </cell>
          <cell r="B114" t="str">
            <v>Deer Park</v>
          </cell>
          <cell r="C114">
            <v>2463.9900000000007</v>
          </cell>
        </row>
        <row r="115">
          <cell r="A115" t="str">
            <v>08404</v>
          </cell>
          <cell r="B115" t="str">
            <v>Woodland</v>
          </cell>
          <cell r="C115">
            <v>2451.1799999999998</v>
          </cell>
        </row>
        <row r="116">
          <cell r="A116" t="str">
            <v>31306</v>
          </cell>
          <cell r="B116" t="str">
            <v>Lakewood</v>
          </cell>
          <cell r="C116">
            <v>2439.1900000000005</v>
          </cell>
        </row>
        <row r="117">
          <cell r="A117" t="str">
            <v>13073</v>
          </cell>
          <cell r="B117" t="str">
            <v>Wahluke</v>
          </cell>
          <cell r="C117">
            <v>2417.69</v>
          </cell>
        </row>
        <row r="118">
          <cell r="A118" t="str">
            <v>34401</v>
          </cell>
          <cell r="B118" t="str">
            <v>Rochester</v>
          </cell>
          <cell r="C118">
            <v>2301.5700000000002</v>
          </cell>
        </row>
        <row r="119">
          <cell r="A119" t="str">
            <v>37503</v>
          </cell>
          <cell r="B119" t="str">
            <v>Blaine</v>
          </cell>
          <cell r="C119">
            <v>2255.0399999999995</v>
          </cell>
        </row>
        <row r="120">
          <cell r="A120" t="str">
            <v>23403</v>
          </cell>
          <cell r="B120" t="str">
            <v>North Mason</v>
          </cell>
          <cell r="C120">
            <v>2242.52</v>
          </cell>
        </row>
        <row r="121">
          <cell r="A121" t="str">
            <v>11051</v>
          </cell>
          <cell r="B121" t="str">
            <v>North Franklin</v>
          </cell>
          <cell r="C121">
            <v>2160.6500000000005</v>
          </cell>
        </row>
        <row r="122">
          <cell r="A122" t="str">
            <v>31311</v>
          </cell>
          <cell r="B122" t="str">
            <v>Sultan</v>
          </cell>
          <cell r="C122">
            <v>2004.7200000000003</v>
          </cell>
        </row>
        <row r="123">
          <cell r="A123" t="str">
            <v>Total</v>
          </cell>
          <cell r="B123">
            <v>18</v>
          </cell>
          <cell r="C123">
            <v>45793.01</v>
          </cell>
        </row>
        <row r="124">
          <cell r="A124" t="str">
            <v>1,000–1,999</v>
          </cell>
        </row>
        <row r="125">
          <cell r="A125" t="str">
            <v>31332</v>
          </cell>
          <cell r="B125" t="str">
            <v>Granite Falls</v>
          </cell>
          <cell r="C125">
            <v>1995.62</v>
          </cell>
        </row>
        <row r="126">
          <cell r="A126" t="str">
            <v>06098</v>
          </cell>
          <cell r="B126" t="str">
            <v>Hockinson</v>
          </cell>
          <cell r="C126">
            <v>1953.73</v>
          </cell>
        </row>
        <row r="127">
          <cell r="A127" t="str">
            <v>27404</v>
          </cell>
          <cell r="B127" t="str">
            <v>Eatonville</v>
          </cell>
          <cell r="C127">
            <v>1894.4399999999998</v>
          </cell>
        </row>
        <row r="128">
          <cell r="A128" t="str">
            <v>32326</v>
          </cell>
          <cell r="B128" t="str">
            <v>Medical Lake</v>
          </cell>
          <cell r="C128">
            <v>1887.1799999999998</v>
          </cell>
        </row>
        <row r="129">
          <cell r="A129" t="str">
            <v>37507</v>
          </cell>
          <cell r="B129" t="str">
            <v>Mount Baker</v>
          </cell>
          <cell r="C129">
            <v>1849.45</v>
          </cell>
        </row>
        <row r="130">
          <cell r="A130" t="str">
            <v>33115</v>
          </cell>
          <cell r="B130" t="str">
            <v>Colville</v>
          </cell>
          <cell r="C130">
            <v>1815.3200000000002</v>
          </cell>
        </row>
        <row r="131">
          <cell r="A131" t="str">
            <v>37506</v>
          </cell>
          <cell r="B131" t="str">
            <v>Nooksack Valley</v>
          </cell>
          <cell r="C131">
            <v>1791.1399999999999</v>
          </cell>
        </row>
        <row r="132">
          <cell r="A132" t="str">
            <v>37505</v>
          </cell>
          <cell r="B132" t="str">
            <v>Meridian</v>
          </cell>
          <cell r="C132">
            <v>1783.0499999999997</v>
          </cell>
        </row>
        <row r="133">
          <cell r="A133" t="str">
            <v>13160</v>
          </cell>
          <cell r="B133" t="str">
            <v>Royal</v>
          </cell>
          <cell r="C133">
            <v>1745.1700000000003</v>
          </cell>
        </row>
        <row r="134">
          <cell r="A134" t="str">
            <v>06101</v>
          </cell>
          <cell r="B134" t="str">
            <v>Lacenter</v>
          </cell>
          <cell r="C134">
            <v>1685.86</v>
          </cell>
        </row>
        <row r="135">
          <cell r="A135" t="str">
            <v>14028</v>
          </cell>
          <cell r="B135" t="str">
            <v>Hoquiam</v>
          </cell>
          <cell r="C135">
            <v>1684.89</v>
          </cell>
        </row>
        <row r="136">
          <cell r="A136" t="str">
            <v>04222</v>
          </cell>
          <cell r="B136" t="str">
            <v>Cashmere</v>
          </cell>
          <cell r="C136">
            <v>1609.3000000000002</v>
          </cell>
        </row>
        <row r="137">
          <cell r="A137" t="str">
            <v>17402</v>
          </cell>
          <cell r="B137" t="str">
            <v>Vashon Island</v>
          </cell>
          <cell r="C137">
            <v>1587.39</v>
          </cell>
        </row>
        <row r="138">
          <cell r="A138" t="str">
            <v>14068</v>
          </cell>
          <cell r="B138" t="str">
            <v>Elma</v>
          </cell>
          <cell r="C138">
            <v>1494.01</v>
          </cell>
        </row>
        <row r="139">
          <cell r="A139" t="str">
            <v>27343</v>
          </cell>
          <cell r="B139" t="str">
            <v>Dieringer</v>
          </cell>
          <cell r="C139">
            <v>1492.75</v>
          </cell>
        </row>
        <row r="140">
          <cell r="A140" t="str">
            <v>36250</v>
          </cell>
          <cell r="B140" t="str">
            <v>College Place</v>
          </cell>
          <cell r="C140">
            <v>1455.8600000000001</v>
          </cell>
        </row>
        <row r="141">
          <cell r="A141" t="str">
            <v>39204</v>
          </cell>
          <cell r="B141" t="str">
            <v>Granger</v>
          </cell>
          <cell r="C141">
            <v>1455.32</v>
          </cell>
        </row>
        <row r="142">
          <cell r="A142" t="str">
            <v>03052</v>
          </cell>
          <cell r="B142" t="str">
            <v>Kiona Benton</v>
          </cell>
          <cell r="C142">
            <v>1434.4500000000003</v>
          </cell>
        </row>
        <row r="143">
          <cell r="A143" t="str">
            <v>32325</v>
          </cell>
          <cell r="B143" t="str">
            <v>Nine Mile Falls</v>
          </cell>
          <cell r="C143">
            <v>1427.65</v>
          </cell>
        </row>
        <row r="144">
          <cell r="A144" t="str">
            <v>04129</v>
          </cell>
          <cell r="B144" t="str">
            <v>Lake Chelan</v>
          </cell>
          <cell r="C144">
            <v>1420.9700000000003</v>
          </cell>
        </row>
        <row r="145">
          <cell r="A145" t="str">
            <v>32416</v>
          </cell>
          <cell r="B145" t="str">
            <v>Riverside</v>
          </cell>
          <cell r="C145">
            <v>1412.5299999999997</v>
          </cell>
        </row>
        <row r="146">
          <cell r="A146" t="str">
            <v>14066</v>
          </cell>
          <cell r="B146" t="str">
            <v>Montesano</v>
          </cell>
          <cell r="C146">
            <v>1398.0900000000004</v>
          </cell>
        </row>
        <row r="147">
          <cell r="A147" t="str">
            <v>15206</v>
          </cell>
          <cell r="B147" t="str">
            <v>South Whidbey</v>
          </cell>
          <cell r="C147">
            <v>1357.4599999999998</v>
          </cell>
        </row>
        <row r="148">
          <cell r="A148" t="str">
            <v>04228</v>
          </cell>
          <cell r="B148" t="str">
            <v>Cascade</v>
          </cell>
          <cell r="C148">
            <v>1346.7599999999998</v>
          </cell>
        </row>
        <row r="149">
          <cell r="A149" t="str">
            <v>08401</v>
          </cell>
          <cell r="B149" t="str">
            <v>Castle Rock</v>
          </cell>
          <cell r="C149">
            <v>1343.4100000000003</v>
          </cell>
        </row>
        <row r="150">
          <cell r="A150" t="str">
            <v>39205</v>
          </cell>
          <cell r="B150" t="str">
            <v>Zillah</v>
          </cell>
          <cell r="C150">
            <v>1301.44</v>
          </cell>
        </row>
        <row r="151">
          <cell r="A151" t="str">
            <v>39003</v>
          </cell>
          <cell r="B151" t="str">
            <v>Naches Valley</v>
          </cell>
          <cell r="C151">
            <v>1300.97</v>
          </cell>
        </row>
        <row r="152">
          <cell r="A152" t="str">
            <v>20405</v>
          </cell>
          <cell r="B152" t="str">
            <v>White Salmon</v>
          </cell>
          <cell r="C152">
            <v>1272.47</v>
          </cell>
        </row>
        <row r="153">
          <cell r="A153" t="str">
            <v>34402</v>
          </cell>
          <cell r="B153" t="str">
            <v>Tenino</v>
          </cell>
          <cell r="C153">
            <v>1261.6000000000001</v>
          </cell>
        </row>
        <row r="154">
          <cell r="A154" t="str">
            <v>16050</v>
          </cell>
          <cell r="B154" t="str">
            <v>Port Townsend</v>
          </cell>
          <cell r="C154">
            <v>1163.4999999999998</v>
          </cell>
        </row>
        <row r="155">
          <cell r="A155" t="str">
            <v>24404</v>
          </cell>
          <cell r="B155" t="str">
            <v>Tonasket</v>
          </cell>
          <cell r="C155">
            <v>1154.22</v>
          </cell>
        </row>
        <row r="156">
          <cell r="A156" t="str">
            <v>26056</v>
          </cell>
          <cell r="B156" t="str">
            <v>Newport</v>
          </cell>
          <cell r="C156">
            <v>1146.19</v>
          </cell>
        </row>
        <row r="157">
          <cell r="A157" t="str">
            <v>24105</v>
          </cell>
          <cell r="B157" t="str">
            <v>Okanogan</v>
          </cell>
          <cell r="C157">
            <v>1140.6100000000001</v>
          </cell>
        </row>
        <row r="158">
          <cell r="A158" t="str">
            <v>39203</v>
          </cell>
          <cell r="B158" t="str">
            <v>Highland</v>
          </cell>
          <cell r="C158">
            <v>1140.3799999999999</v>
          </cell>
        </row>
        <row r="159">
          <cell r="A159" t="str">
            <v>23311</v>
          </cell>
          <cell r="B159" t="str">
            <v>Mary M Knight</v>
          </cell>
          <cell r="C159">
            <v>1132.8899999999996</v>
          </cell>
        </row>
        <row r="160">
          <cell r="A160" t="str">
            <v>25101</v>
          </cell>
          <cell r="B160" t="str">
            <v>Ocean Beach</v>
          </cell>
          <cell r="C160">
            <v>1025.1499999999999</v>
          </cell>
        </row>
        <row r="161">
          <cell r="A161" t="str">
            <v>08402</v>
          </cell>
          <cell r="B161" t="str">
            <v>Kalama</v>
          </cell>
          <cell r="C161">
            <v>1019.3300000000002</v>
          </cell>
        </row>
        <row r="162">
          <cell r="A162" t="str">
            <v>Total</v>
          </cell>
          <cell r="B162">
            <v>37</v>
          </cell>
          <cell r="C162">
            <v>54380.55000000001</v>
          </cell>
        </row>
        <row r="163">
          <cell r="A163" t="str">
            <v>500–999</v>
          </cell>
        </row>
        <row r="164">
          <cell r="A164" t="str">
            <v>15204</v>
          </cell>
          <cell r="B164" t="str">
            <v>Coupeville</v>
          </cell>
          <cell r="C164">
            <v>998.8599999999999</v>
          </cell>
        </row>
        <row r="165">
          <cell r="A165" t="str">
            <v>24111</v>
          </cell>
          <cell r="B165" t="str">
            <v>Brewster</v>
          </cell>
          <cell r="C165">
            <v>986.62000000000012</v>
          </cell>
        </row>
        <row r="166">
          <cell r="A166" t="str">
            <v>13146</v>
          </cell>
          <cell r="B166" t="str">
            <v>Warden</v>
          </cell>
          <cell r="C166">
            <v>972.79999999999984</v>
          </cell>
        </row>
        <row r="167">
          <cell r="A167" t="str">
            <v>33212</v>
          </cell>
          <cell r="B167" t="str">
            <v>Kettle Falls</v>
          </cell>
          <cell r="C167">
            <v>969.58999999999992</v>
          </cell>
        </row>
        <row r="168">
          <cell r="A168" t="str">
            <v>20404</v>
          </cell>
          <cell r="B168" t="str">
            <v>Goldendale</v>
          </cell>
          <cell r="C168">
            <v>959.79</v>
          </cell>
        </row>
        <row r="169">
          <cell r="A169" t="str">
            <v>16049</v>
          </cell>
          <cell r="B169" t="str">
            <v>Chimacum</v>
          </cell>
          <cell r="C169">
            <v>950.86999999999989</v>
          </cell>
        </row>
        <row r="170">
          <cell r="A170" t="str">
            <v>19404</v>
          </cell>
          <cell r="B170" t="str">
            <v>Cle Elum-Roslyn</v>
          </cell>
          <cell r="C170">
            <v>920.41</v>
          </cell>
        </row>
        <row r="171">
          <cell r="A171" t="str">
            <v>39209</v>
          </cell>
          <cell r="B171" t="str">
            <v>Mount Adams</v>
          </cell>
          <cell r="C171">
            <v>915.95999999999992</v>
          </cell>
        </row>
        <row r="172">
          <cell r="A172" t="str">
            <v>32358</v>
          </cell>
          <cell r="B172" t="str">
            <v>Freeman</v>
          </cell>
          <cell r="C172">
            <v>902.85000000000014</v>
          </cell>
        </row>
        <row r="173">
          <cell r="A173" t="str">
            <v>39120</v>
          </cell>
          <cell r="B173" t="str">
            <v>Mabton</v>
          </cell>
          <cell r="C173">
            <v>884.71</v>
          </cell>
        </row>
        <row r="174">
          <cell r="A174" t="str">
            <v>30303</v>
          </cell>
          <cell r="B174" t="str">
            <v>Stevenson-Carson</v>
          </cell>
          <cell r="C174">
            <v>882.69999999999993</v>
          </cell>
        </row>
        <row r="175">
          <cell r="A175" t="str">
            <v>03053</v>
          </cell>
          <cell r="B175" t="str">
            <v>Finley</v>
          </cell>
          <cell r="C175">
            <v>881.44000000000017</v>
          </cell>
        </row>
        <row r="176">
          <cell r="A176" t="str">
            <v>34307</v>
          </cell>
          <cell r="B176" t="str">
            <v>Rainier</v>
          </cell>
          <cell r="C176">
            <v>870.4</v>
          </cell>
        </row>
        <row r="177">
          <cell r="A177" t="str">
            <v>09075</v>
          </cell>
          <cell r="B177" t="str">
            <v>Bridgeport</v>
          </cell>
          <cell r="C177">
            <v>862.62</v>
          </cell>
        </row>
        <row r="178">
          <cell r="A178" t="str">
            <v>21300</v>
          </cell>
          <cell r="B178" t="str">
            <v>Onalaska</v>
          </cell>
          <cell r="C178">
            <v>841.94000000000028</v>
          </cell>
        </row>
        <row r="179">
          <cell r="A179" t="str">
            <v>21014</v>
          </cell>
          <cell r="B179" t="str">
            <v>Napavine</v>
          </cell>
          <cell r="C179">
            <v>838.89</v>
          </cell>
        </row>
        <row r="180">
          <cell r="A180" t="str">
            <v>21237</v>
          </cell>
          <cell r="B180" t="str">
            <v>Toledo</v>
          </cell>
          <cell r="C180">
            <v>813.06000000000006</v>
          </cell>
        </row>
        <row r="181">
          <cell r="A181" t="str">
            <v>33036</v>
          </cell>
          <cell r="B181" t="str">
            <v>Chewelah</v>
          </cell>
          <cell r="C181">
            <v>782.28000000000009</v>
          </cell>
        </row>
        <row r="182">
          <cell r="A182" t="str">
            <v>23402</v>
          </cell>
          <cell r="B182" t="str">
            <v>Pioneer</v>
          </cell>
          <cell r="C182">
            <v>777.28</v>
          </cell>
        </row>
        <row r="183">
          <cell r="A183" t="str">
            <v>28137</v>
          </cell>
          <cell r="B183" t="str">
            <v>Orcas</v>
          </cell>
          <cell r="C183">
            <v>772.33999999999992</v>
          </cell>
        </row>
        <row r="184">
          <cell r="A184" t="str">
            <v>28149</v>
          </cell>
          <cell r="B184" t="str">
            <v>San Juan</v>
          </cell>
          <cell r="C184">
            <v>770.92000000000007</v>
          </cell>
        </row>
        <row r="185">
          <cell r="A185" t="str">
            <v>36400</v>
          </cell>
          <cell r="B185" t="str">
            <v>Columbia (Walla)</v>
          </cell>
          <cell r="C185">
            <v>761.96</v>
          </cell>
        </row>
        <row r="186">
          <cell r="A186" t="str">
            <v>13301</v>
          </cell>
          <cell r="B186" t="str">
            <v>Grand Coulee Dam</v>
          </cell>
          <cell r="C186">
            <v>723.2299999999999</v>
          </cell>
        </row>
        <row r="187">
          <cell r="A187" t="str">
            <v>21232</v>
          </cell>
          <cell r="B187" t="str">
            <v>Winlock</v>
          </cell>
          <cell r="C187">
            <v>721.52</v>
          </cell>
        </row>
        <row r="188">
          <cell r="A188" t="str">
            <v>33070</v>
          </cell>
          <cell r="B188" t="str">
            <v>Valley</v>
          </cell>
          <cell r="C188">
            <v>706.1400000000001</v>
          </cell>
        </row>
        <row r="189">
          <cell r="A189" t="str">
            <v>19403</v>
          </cell>
          <cell r="B189" t="str">
            <v>Kittitas</v>
          </cell>
          <cell r="C189">
            <v>696.07999999999993</v>
          </cell>
        </row>
        <row r="190">
          <cell r="A190" t="str">
            <v>14064</v>
          </cell>
          <cell r="B190" t="str">
            <v>North Beach</v>
          </cell>
          <cell r="C190">
            <v>691.64</v>
          </cell>
        </row>
        <row r="191">
          <cell r="A191" t="str">
            <v>08130</v>
          </cell>
          <cell r="B191" t="str">
            <v>Toutle Lake</v>
          </cell>
          <cell r="C191">
            <v>683.70999999999992</v>
          </cell>
        </row>
        <row r="192">
          <cell r="A192" t="str">
            <v>34324</v>
          </cell>
          <cell r="B192" t="str">
            <v>Griffin</v>
          </cell>
          <cell r="C192">
            <v>661.11</v>
          </cell>
        </row>
        <row r="193">
          <cell r="A193" t="str">
            <v>21226</v>
          </cell>
          <cell r="B193" t="str">
            <v>Adna</v>
          </cell>
          <cell r="C193">
            <v>649.6400000000001</v>
          </cell>
        </row>
        <row r="194">
          <cell r="A194" t="str">
            <v>24350</v>
          </cell>
          <cell r="B194" t="str">
            <v>Methow Valley</v>
          </cell>
          <cell r="C194">
            <v>643.04</v>
          </cell>
        </row>
        <row r="195">
          <cell r="A195" t="str">
            <v>02420</v>
          </cell>
          <cell r="B195" t="str">
            <v>Asotin-Anatone</v>
          </cell>
          <cell r="C195">
            <v>632.7399999999999</v>
          </cell>
        </row>
        <row r="196">
          <cell r="A196" t="str">
            <v>04019</v>
          </cell>
          <cell r="B196" t="str">
            <v>Manson</v>
          </cell>
          <cell r="C196">
            <v>627.33000000000004</v>
          </cell>
        </row>
        <row r="197">
          <cell r="A197" t="str">
            <v>25118</v>
          </cell>
          <cell r="B197" t="str">
            <v>South Bend</v>
          </cell>
          <cell r="C197">
            <v>627.28000000000009</v>
          </cell>
        </row>
        <row r="198">
          <cell r="A198" t="str">
            <v>16048</v>
          </cell>
          <cell r="B198" t="str">
            <v>Quilcene</v>
          </cell>
          <cell r="C198">
            <v>619.55000000000007</v>
          </cell>
        </row>
        <row r="199">
          <cell r="A199" t="str">
            <v>39002</v>
          </cell>
          <cell r="B199" t="str">
            <v>Union Gap</v>
          </cell>
          <cell r="C199">
            <v>613.91</v>
          </cell>
        </row>
        <row r="200">
          <cell r="A200" t="str">
            <v>22009</v>
          </cell>
          <cell r="B200" t="str">
            <v>Reardan</v>
          </cell>
          <cell r="C200">
            <v>608.82000000000005</v>
          </cell>
        </row>
        <row r="201">
          <cell r="A201" t="str">
            <v>24410</v>
          </cell>
          <cell r="B201" t="str">
            <v>Oroville</v>
          </cell>
          <cell r="C201">
            <v>604.46</v>
          </cell>
        </row>
        <row r="202">
          <cell r="A202" t="str">
            <v>29311</v>
          </cell>
          <cell r="B202" t="str">
            <v>La Conner</v>
          </cell>
          <cell r="C202">
            <v>596.37999999999988</v>
          </cell>
        </row>
        <row r="203">
          <cell r="A203" t="str">
            <v>22207</v>
          </cell>
          <cell r="B203" t="str">
            <v>Davenport</v>
          </cell>
          <cell r="C203">
            <v>590.54</v>
          </cell>
        </row>
        <row r="204">
          <cell r="A204" t="str">
            <v>14172</v>
          </cell>
          <cell r="B204" t="str">
            <v>Ocosta</v>
          </cell>
          <cell r="C204">
            <v>590</v>
          </cell>
        </row>
        <row r="205">
          <cell r="A205" t="str">
            <v>25116</v>
          </cell>
          <cell r="B205" t="str">
            <v>Raymond</v>
          </cell>
          <cell r="C205">
            <v>589.04</v>
          </cell>
        </row>
        <row r="206">
          <cell r="A206" t="str">
            <v>38300</v>
          </cell>
          <cell r="B206" t="str">
            <v>Colfax</v>
          </cell>
          <cell r="C206">
            <v>583.80999999999995</v>
          </cell>
        </row>
        <row r="207">
          <cell r="A207" t="str">
            <v>21206</v>
          </cell>
          <cell r="B207" t="str">
            <v>Mossyrock</v>
          </cell>
          <cell r="C207">
            <v>533.7700000000001</v>
          </cell>
        </row>
        <row r="208">
          <cell r="A208" t="str">
            <v>29011</v>
          </cell>
          <cell r="B208" t="str">
            <v>Concrete</v>
          </cell>
          <cell r="C208">
            <v>525.21999999999991</v>
          </cell>
        </row>
        <row r="209">
          <cell r="A209" t="str">
            <v>32362</v>
          </cell>
          <cell r="B209" t="str">
            <v>Liberty</v>
          </cell>
          <cell r="C209">
            <v>516.04999999999995</v>
          </cell>
        </row>
        <row r="210">
          <cell r="A210" t="str">
            <v>13156</v>
          </cell>
          <cell r="B210" t="str">
            <v>Soap Lake</v>
          </cell>
          <cell r="C210">
            <v>504.88999999999993</v>
          </cell>
        </row>
        <row r="211">
          <cell r="A211" t="str">
            <v>Total</v>
          </cell>
          <cell r="B211">
            <v>47</v>
          </cell>
          <cell r="C211">
            <v>34858.19</v>
          </cell>
        </row>
        <row r="212">
          <cell r="A212" t="str">
            <v>100–499</v>
          </cell>
        </row>
        <row r="213">
          <cell r="A213" t="str">
            <v>33207</v>
          </cell>
          <cell r="B213" t="str">
            <v>Mary Walker</v>
          </cell>
          <cell r="C213">
            <v>499.90999999999997</v>
          </cell>
        </row>
        <row r="214">
          <cell r="A214" t="str">
            <v>05401</v>
          </cell>
          <cell r="B214" t="str">
            <v>Cape Flattery</v>
          </cell>
          <cell r="C214">
            <v>499.54</v>
          </cell>
        </row>
        <row r="215">
          <cell r="A215" t="str">
            <v>17903</v>
          </cell>
          <cell r="B215" t="str">
            <v>Muckleshoot Tribal</v>
          </cell>
          <cell r="C215">
            <v>490.18</v>
          </cell>
        </row>
        <row r="216">
          <cell r="A216" t="str">
            <v>35200</v>
          </cell>
          <cell r="B216" t="str">
            <v>Wahkiakum</v>
          </cell>
          <cell r="C216">
            <v>483.31</v>
          </cell>
        </row>
        <row r="217">
          <cell r="A217" t="str">
            <v>29317</v>
          </cell>
          <cell r="B217" t="str">
            <v>Conway</v>
          </cell>
          <cell r="C217">
            <v>443.44000000000005</v>
          </cell>
        </row>
        <row r="218">
          <cell r="A218" t="str">
            <v>25155</v>
          </cell>
          <cell r="B218" t="str">
            <v>Naselle Grays Riv</v>
          </cell>
          <cell r="C218">
            <v>439.1099999999999</v>
          </cell>
        </row>
        <row r="219">
          <cell r="A219" t="str">
            <v>33049</v>
          </cell>
          <cell r="B219" t="str">
            <v>Wellpinit</v>
          </cell>
          <cell r="C219">
            <v>405.42</v>
          </cell>
        </row>
        <row r="220">
          <cell r="A220" t="str">
            <v>21303</v>
          </cell>
          <cell r="B220" t="str">
            <v>White Pass</v>
          </cell>
          <cell r="C220">
            <v>403.85999999999996</v>
          </cell>
        </row>
        <row r="221">
          <cell r="A221" t="str">
            <v>31330</v>
          </cell>
          <cell r="B221" t="str">
            <v>Darrington</v>
          </cell>
          <cell r="C221">
            <v>403.53</v>
          </cell>
        </row>
        <row r="222">
          <cell r="A222" t="str">
            <v>32901</v>
          </cell>
          <cell r="B222" t="str">
            <v>Spokane Int'l Charter</v>
          </cell>
          <cell r="C222">
            <v>400.04999999999995</v>
          </cell>
        </row>
        <row r="223">
          <cell r="A223" t="str">
            <v>07002</v>
          </cell>
          <cell r="B223" t="str">
            <v>Dayton</v>
          </cell>
          <cell r="C223">
            <v>399.73999999999995</v>
          </cell>
        </row>
        <row r="224">
          <cell r="A224" t="str">
            <v>32907</v>
          </cell>
          <cell r="B224" t="str">
            <v>Pride Prep Charter</v>
          </cell>
          <cell r="C224">
            <v>395.95000000000005</v>
          </cell>
        </row>
        <row r="225">
          <cell r="A225" t="str">
            <v>37903</v>
          </cell>
          <cell r="B225" t="str">
            <v>Lummi Tribal</v>
          </cell>
          <cell r="C225">
            <v>367.75999999999993</v>
          </cell>
        </row>
        <row r="226">
          <cell r="A226" t="str">
            <v>10309</v>
          </cell>
          <cell r="B226" t="str">
            <v>Republic</v>
          </cell>
          <cell r="C226">
            <v>362.22999999999996</v>
          </cell>
        </row>
        <row r="227">
          <cell r="A227" t="str">
            <v>25160</v>
          </cell>
          <cell r="B227" t="str">
            <v>Willapa Valley</v>
          </cell>
          <cell r="C227">
            <v>359.36</v>
          </cell>
        </row>
        <row r="228">
          <cell r="A228" t="str">
            <v>01160</v>
          </cell>
          <cell r="B228" t="str">
            <v>Ritzville</v>
          </cell>
          <cell r="C228">
            <v>358.28000000000003</v>
          </cell>
        </row>
        <row r="229">
          <cell r="A229" t="str">
            <v>05313</v>
          </cell>
          <cell r="B229" t="str">
            <v>Crescent</v>
          </cell>
          <cell r="C229">
            <v>338.23999999999995</v>
          </cell>
        </row>
        <row r="230">
          <cell r="A230" t="str">
            <v>12110</v>
          </cell>
          <cell r="B230" t="str">
            <v>Pomeroy</v>
          </cell>
          <cell r="C230">
            <v>329.87000000000006</v>
          </cell>
        </row>
        <row r="231">
          <cell r="A231" t="str">
            <v>17908</v>
          </cell>
          <cell r="B231" t="str">
            <v>Rainier Prep Charter</v>
          </cell>
          <cell r="C231">
            <v>327.9</v>
          </cell>
        </row>
        <row r="232">
          <cell r="A232" t="str">
            <v>14065</v>
          </cell>
          <cell r="B232" t="str">
            <v>Mc Cleary</v>
          </cell>
          <cell r="C232">
            <v>320.65999999999997</v>
          </cell>
        </row>
        <row r="233">
          <cell r="A233" t="str">
            <v>24122</v>
          </cell>
          <cell r="B233" t="str">
            <v>Pateros</v>
          </cell>
          <cell r="C233">
            <v>319.83</v>
          </cell>
        </row>
        <row r="234">
          <cell r="A234" t="str">
            <v>21214</v>
          </cell>
          <cell r="B234" t="str">
            <v>Morton</v>
          </cell>
          <cell r="C234">
            <v>314.74</v>
          </cell>
        </row>
        <row r="235">
          <cell r="A235" t="str">
            <v>04127</v>
          </cell>
          <cell r="B235" t="str">
            <v>Entiat</v>
          </cell>
          <cell r="C235">
            <v>313.3</v>
          </cell>
        </row>
        <row r="236">
          <cell r="A236" t="str">
            <v>23404</v>
          </cell>
          <cell r="B236" t="str">
            <v>Hood Canal</v>
          </cell>
          <cell r="C236">
            <v>311.38</v>
          </cell>
        </row>
        <row r="237">
          <cell r="A237" t="str">
            <v>17902</v>
          </cell>
          <cell r="B237" t="str">
            <v>Summit Sierra Charter</v>
          </cell>
          <cell r="C237">
            <v>295.58</v>
          </cell>
        </row>
        <row r="238">
          <cell r="A238" t="str">
            <v>09209</v>
          </cell>
          <cell r="B238" t="str">
            <v>Waterville</v>
          </cell>
          <cell r="C238">
            <v>280.64999999999998</v>
          </cell>
        </row>
        <row r="239">
          <cell r="A239" t="str">
            <v>36401</v>
          </cell>
          <cell r="B239" t="str">
            <v>Waitsburg</v>
          </cell>
          <cell r="C239">
            <v>278.93</v>
          </cell>
        </row>
        <row r="240">
          <cell r="A240" t="str">
            <v>22200</v>
          </cell>
          <cell r="B240" t="str">
            <v>Wilbur</v>
          </cell>
          <cell r="C240">
            <v>259.51</v>
          </cell>
        </row>
        <row r="241">
          <cell r="A241" t="str">
            <v>21301</v>
          </cell>
          <cell r="B241" t="str">
            <v>Pe Ell</v>
          </cell>
          <cell r="C241">
            <v>258.98999999999995</v>
          </cell>
        </row>
        <row r="242">
          <cell r="A242" t="str">
            <v>36402</v>
          </cell>
          <cell r="B242" t="str">
            <v>Prescott</v>
          </cell>
          <cell r="C242">
            <v>256.07</v>
          </cell>
        </row>
        <row r="243">
          <cell r="A243" t="str">
            <v>27904</v>
          </cell>
          <cell r="B243" t="str">
            <v>Green Dot Charter</v>
          </cell>
          <cell r="C243">
            <v>254.7</v>
          </cell>
        </row>
        <row r="244">
          <cell r="A244" t="str">
            <v>26070</v>
          </cell>
          <cell r="B244" t="str">
            <v>Selkirk</v>
          </cell>
          <cell r="C244">
            <v>251.51999999999998</v>
          </cell>
        </row>
        <row r="245">
          <cell r="A245" t="str">
            <v>22105</v>
          </cell>
          <cell r="B245" t="str">
            <v>Odessa</v>
          </cell>
          <cell r="C245">
            <v>247.67000000000002</v>
          </cell>
        </row>
        <row r="246">
          <cell r="A246" t="str">
            <v>26059</v>
          </cell>
          <cell r="B246" t="str">
            <v>Cusick</v>
          </cell>
          <cell r="C246">
            <v>247.21</v>
          </cell>
        </row>
        <row r="247">
          <cell r="A247" t="str">
            <v>28144</v>
          </cell>
          <cell r="B247" t="str">
            <v>Lopez</v>
          </cell>
          <cell r="C247">
            <v>245.61000000000004</v>
          </cell>
        </row>
        <row r="248">
          <cell r="A248" t="str">
            <v>20406</v>
          </cell>
          <cell r="B248" t="str">
            <v>Lyle</v>
          </cell>
          <cell r="C248">
            <v>243.89000000000001</v>
          </cell>
        </row>
        <row r="249">
          <cell r="A249" t="str">
            <v>14400</v>
          </cell>
          <cell r="B249" t="str">
            <v>Oakville</v>
          </cell>
          <cell r="C249">
            <v>241.17000000000002</v>
          </cell>
        </row>
        <row r="250">
          <cell r="A250" t="str">
            <v>20400</v>
          </cell>
          <cell r="B250" t="str">
            <v>Trout Lake</v>
          </cell>
          <cell r="C250">
            <v>240.68</v>
          </cell>
        </row>
        <row r="251">
          <cell r="A251" t="str">
            <v>33211</v>
          </cell>
          <cell r="B251" t="str">
            <v>Northport</v>
          </cell>
          <cell r="C251">
            <v>235.04</v>
          </cell>
        </row>
        <row r="252">
          <cell r="A252" t="str">
            <v>23054</v>
          </cell>
          <cell r="B252" t="str">
            <v>Grapeview</v>
          </cell>
          <cell r="C252">
            <v>220.67</v>
          </cell>
        </row>
        <row r="253">
          <cell r="A253" t="str">
            <v>10070</v>
          </cell>
          <cell r="B253" t="str">
            <v>Inchelium</v>
          </cell>
          <cell r="C253">
            <v>219.73000000000002</v>
          </cell>
        </row>
        <row r="254">
          <cell r="A254" t="str">
            <v>23042</v>
          </cell>
          <cell r="B254" t="str">
            <v>Southside</v>
          </cell>
          <cell r="C254">
            <v>215.5</v>
          </cell>
        </row>
        <row r="255">
          <cell r="A255" t="str">
            <v>33183</v>
          </cell>
          <cell r="B255" t="str">
            <v>Loon Lake</v>
          </cell>
          <cell r="C255">
            <v>214.85999999999999</v>
          </cell>
        </row>
        <row r="256">
          <cell r="A256" t="str">
            <v>10050</v>
          </cell>
          <cell r="B256" t="str">
            <v>Curlew</v>
          </cell>
          <cell r="C256">
            <v>211.88</v>
          </cell>
        </row>
        <row r="257">
          <cell r="A257" t="str">
            <v>36300</v>
          </cell>
          <cell r="B257" t="str">
            <v>Touchet</v>
          </cell>
          <cell r="C257">
            <v>206.20999999999998</v>
          </cell>
        </row>
        <row r="258">
          <cell r="A258" t="str">
            <v>13151</v>
          </cell>
          <cell r="B258" t="str">
            <v>Coulee/Hartline</v>
          </cell>
          <cell r="C258">
            <v>201.57</v>
          </cell>
        </row>
        <row r="259">
          <cell r="A259" t="str">
            <v>01158</v>
          </cell>
          <cell r="B259" t="str">
            <v>Lind</v>
          </cell>
          <cell r="C259">
            <v>198.87</v>
          </cell>
        </row>
        <row r="260">
          <cell r="A260" t="str">
            <v>38265</v>
          </cell>
          <cell r="B260" t="str">
            <v>Tekoa</v>
          </cell>
          <cell r="C260">
            <v>198.70999999999995</v>
          </cell>
        </row>
        <row r="261">
          <cell r="A261" t="str">
            <v>38301</v>
          </cell>
          <cell r="B261" t="str">
            <v>Palouse</v>
          </cell>
          <cell r="C261">
            <v>185.42999999999998</v>
          </cell>
        </row>
        <row r="262">
          <cell r="A262" t="str">
            <v>09013</v>
          </cell>
          <cell r="B262" t="str">
            <v>Orondo</v>
          </cell>
          <cell r="C262">
            <v>177.1</v>
          </cell>
        </row>
        <row r="263">
          <cell r="A263" t="str">
            <v>27019</v>
          </cell>
          <cell r="B263" t="str">
            <v>Carbonado</v>
          </cell>
          <cell r="C263">
            <v>176.4</v>
          </cell>
        </row>
        <row r="264">
          <cell r="A264" t="str">
            <v>19400</v>
          </cell>
          <cell r="B264" t="str">
            <v>Thorp</v>
          </cell>
          <cell r="C264">
            <v>176.34999999999997</v>
          </cell>
        </row>
        <row r="265">
          <cell r="A265" t="str">
            <v>38320</v>
          </cell>
          <cell r="B265" t="str">
            <v>Rosalia</v>
          </cell>
          <cell r="C265">
            <v>173.34000000000003</v>
          </cell>
        </row>
        <row r="266">
          <cell r="A266" t="str">
            <v>14097</v>
          </cell>
          <cell r="B266" t="str">
            <v>Quinault</v>
          </cell>
          <cell r="C266">
            <v>171.39999999999998</v>
          </cell>
        </row>
        <row r="267">
          <cell r="A267" t="str">
            <v>17905</v>
          </cell>
          <cell r="B267" t="str">
            <v>Summit Atlas Charter</v>
          </cell>
          <cell r="C267">
            <v>168.3</v>
          </cell>
        </row>
        <row r="268">
          <cell r="A268" t="str">
            <v>14077</v>
          </cell>
          <cell r="B268" t="str">
            <v>Taholah</v>
          </cell>
          <cell r="C268">
            <v>167.17000000000002</v>
          </cell>
        </row>
        <row r="269">
          <cell r="A269" t="str">
            <v>17906</v>
          </cell>
          <cell r="B269" t="str">
            <v>Excel Charter</v>
          </cell>
          <cell r="C269">
            <v>164</v>
          </cell>
        </row>
        <row r="270">
          <cell r="A270" t="str">
            <v>27909</v>
          </cell>
          <cell r="B270" t="str">
            <v>SOAR Charter</v>
          </cell>
          <cell r="C270">
            <v>158</v>
          </cell>
        </row>
        <row r="271">
          <cell r="A271" t="str">
            <v>38306</v>
          </cell>
          <cell r="B271" t="str">
            <v>Colton</v>
          </cell>
          <cell r="C271">
            <v>157.14000000000001</v>
          </cell>
        </row>
        <row r="272">
          <cell r="A272" t="str">
            <v>06103</v>
          </cell>
          <cell r="B272" t="str">
            <v>Green Mountain</v>
          </cell>
          <cell r="C272">
            <v>157.00000000000003</v>
          </cell>
        </row>
        <row r="273">
          <cell r="A273" t="str">
            <v>38322</v>
          </cell>
          <cell r="B273" t="str">
            <v>St John</v>
          </cell>
          <cell r="C273">
            <v>156.79999999999998</v>
          </cell>
        </row>
        <row r="274">
          <cell r="A274" t="str">
            <v>27905</v>
          </cell>
          <cell r="B274" t="str">
            <v>Summit Olympus Charter</v>
          </cell>
          <cell r="C274">
            <v>156.42000000000002</v>
          </cell>
        </row>
        <row r="275">
          <cell r="A275" t="str">
            <v>14099</v>
          </cell>
          <cell r="B275" t="str">
            <v>Cosmopolis</v>
          </cell>
          <cell r="C275">
            <v>151.57999999999998</v>
          </cell>
        </row>
        <row r="276">
          <cell r="A276" t="str">
            <v>14117</v>
          </cell>
          <cell r="B276" t="str">
            <v>Wishkah Valley</v>
          </cell>
          <cell r="C276">
            <v>146.29</v>
          </cell>
        </row>
        <row r="277">
          <cell r="A277" t="str">
            <v>13167</v>
          </cell>
          <cell r="B277" t="str">
            <v>Wilson Creek</v>
          </cell>
          <cell r="C277">
            <v>140.36000000000004</v>
          </cell>
        </row>
        <row r="278">
          <cell r="A278" t="str">
            <v>24014</v>
          </cell>
          <cell r="B278" t="str">
            <v>Nespelem</v>
          </cell>
          <cell r="C278">
            <v>137.47999999999999</v>
          </cell>
        </row>
        <row r="279">
          <cell r="A279" t="str">
            <v>33206</v>
          </cell>
          <cell r="B279" t="str">
            <v>Columbia (Stev)</v>
          </cell>
          <cell r="C279">
            <v>137</v>
          </cell>
        </row>
        <row r="280">
          <cell r="A280" t="str">
            <v>34901</v>
          </cell>
          <cell r="B280" t="str">
            <v>Wa He Lut Tribal</v>
          </cell>
          <cell r="C280">
            <v>132.19999999999999</v>
          </cell>
        </row>
        <row r="281">
          <cell r="A281" t="str">
            <v>22204</v>
          </cell>
          <cell r="B281" t="str">
            <v>Harrington</v>
          </cell>
          <cell r="C281">
            <v>130.21</v>
          </cell>
        </row>
        <row r="282">
          <cell r="A282" t="str">
            <v>03050</v>
          </cell>
          <cell r="B282" t="str">
            <v>Paterson</v>
          </cell>
          <cell r="C282">
            <v>125.5</v>
          </cell>
        </row>
        <row r="283">
          <cell r="A283" t="str">
            <v>20203</v>
          </cell>
          <cell r="B283" t="str">
            <v>Bickleton</v>
          </cell>
          <cell r="C283">
            <v>118.60000000000001</v>
          </cell>
        </row>
        <row r="284">
          <cell r="A284" t="str">
            <v>38324</v>
          </cell>
          <cell r="B284" t="str">
            <v>Oakesdale</v>
          </cell>
          <cell r="C284">
            <v>118.24</v>
          </cell>
        </row>
        <row r="285">
          <cell r="A285" t="str">
            <v>38302</v>
          </cell>
          <cell r="B285" t="str">
            <v>Garfield</v>
          </cell>
          <cell r="C285">
            <v>115.69999999999999</v>
          </cell>
        </row>
        <row r="286">
          <cell r="A286" t="str">
            <v>19028</v>
          </cell>
          <cell r="B286" t="str">
            <v>Easton</v>
          </cell>
          <cell r="C286">
            <v>107.94</v>
          </cell>
        </row>
        <row r="287">
          <cell r="A287" t="str">
            <v>17910</v>
          </cell>
          <cell r="B287" t="str">
            <v>Green Dot Seattle Charter</v>
          </cell>
          <cell r="C287">
            <v>104.9</v>
          </cell>
        </row>
        <row r="288">
          <cell r="A288" t="str">
            <v>Total</v>
          </cell>
          <cell r="B288">
            <v>75</v>
          </cell>
          <cell r="C288">
            <v>19023.659999999996</v>
          </cell>
        </row>
        <row r="289">
          <cell r="A289" t="str">
            <v>Under 100</v>
          </cell>
        </row>
        <row r="290">
          <cell r="A290" t="str">
            <v>09207</v>
          </cell>
          <cell r="B290" t="str">
            <v>Mansfield</v>
          </cell>
          <cell r="C290">
            <v>91.6</v>
          </cell>
        </row>
        <row r="291">
          <cell r="A291" t="str">
            <v>38308</v>
          </cell>
          <cell r="B291" t="str">
            <v>Endicott</v>
          </cell>
          <cell r="C291">
            <v>91.230000000000018</v>
          </cell>
        </row>
        <row r="292">
          <cell r="A292" t="str">
            <v>21234</v>
          </cell>
          <cell r="B292" t="str">
            <v>Boistfort</v>
          </cell>
          <cell r="C292">
            <v>90.879999999999981</v>
          </cell>
        </row>
        <row r="293">
          <cell r="A293" t="str">
            <v>20215</v>
          </cell>
          <cell r="B293" t="str">
            <v>Centerville</v>
          </cell>
          <cell r="C293">
            <v>90.62</v>
          </cell>
        </row>
        <row r="294">
          <cell r="A294" t="str">
            <v>22073</v>
          </cell>
          <cell r="B294" t="str">
            <v>Creston</v>
          </cell>
          <cell r="C294">
            <v>88.61</v>
          </cell>
        </row>
        <row r="295">
          <cell r="A295" t="str">
            <v>30002</v>
          </cell>
          <cell r="B295" t="str">
            <v>Skamania</v>
          </cell>
          <cell r="C295">
            <v>86.5</v>
          </cell>
        </row>
        <row r="296">
          <cell r="A296" t="str">
            <v>22017</v>
          </cell>
          <cell r="B296" t="str">
            <v>Almira</v>
          </cell>
          <cell r="C296">
            <v>82.92</v>
          </cell>
        </row>
        <row r="297">
          <cell r="A297" t="str">
            <v>33202</v>
          </cell>
          <cell r="B297" t="str">
            <v>Summit Valley</v>
          </cell>
          <cell r="C297">
            <v>78.81</v>
          </cell>
        </row>
        <row r="298">
          <cell r="A298" t="str">
            <v>05903</v>
          </cell>
          <cell r="B298" t="str">
            <v>Quileute Tribal</v>
          </cell>
          <cell r="C298">
            <v>78.7</v>
          </cell>
        </row>
        <row r="299">
          <cell r="A299" t="str">
            <v>20401</v>
          </cell>
          <cell r="B299" t="str">
            <v>Glenwood</v>
          </cell>
          <cell r="C299">
            <v>76.12</v>
          </cell>
        </row>
        <row r="300">
          <cell r="A300" t="str">
            <v>22008</v>
          </cell>
          <cell r="B300" t="str">
            <v>Sprague</v>
          </cell>
          <cell r="C300">
            <v>72.160000000000011</v>
          </cell>
        </row>
        <row r="301">
          <cell r="A301" t="str">
            <v>16046</v>
          </cell>
          <cell r="B301" t="str">
            <v>Brinnon</v>
          </cell>
          <cell r="C301">
            <v>71.180000000000007</v>
          </cell>
        </row>
        <row r="302">
          <cell r="A302" t="str">
            <v>20402</v>
          </cell>
          <cell r="B302" t="str">
            <v>Klickitat</v>
          </cell>
          <cell r="C302">
            <v>71.17</v>
          </cell>
        </row>
        <row r="303">
          <cell r="A303" t="str">
            <v>32123</v>
          </cell>
          <cell r="B303" t="str">
            <v>Orchard Prairie</v>
          </cell>
          <cell r="C303">
            <v>71.040000000000006</v>
          </cell>
        </row>
        <row r="304">
          <cell r="A304" t="str">
            <v>18902</v>
          </cell>
          <cell r="B304" t="str">
            <v>Suquamish Tribal</v>
          </cell>
          <cell r="C304">
            <v>70.97</v>
          </cell>
        </row>
        <row r="305">
          <cell r="A305" t="str">
            <v>25200</v>
          </cell>
          <cell r="B305" t="str">
            <v>North River</v>
          </cell>
          <cell r="C305">
            <v>70.400000000000006</v>
          </cell>
        </row>
        <row r="306">
          <cell r="A306" t="str">
            <v>10065</v>
          </cell>
          <cell r="B306" t="str">
            <v>Orient</v>
          </cell>
          <cell r="C306">
            <v>70.28</v>
          </cell>
        </row>
        <row r="307">
          <cell r="A307" t="str">
            <v>14104</v>
          </cell>
          <cell r="B307" t="str">
            <v>Satsop</v>
          </cell>
          <cell r="C307">
            <v>67.16</v>
          </cell>
        </row>
        <row r="308">
          <cell r="A308" t="str">
            <v>20094</v>
          </cell>
          <cell r="B308" t="str">
            <v>Wishram</v>
          </cell>
          <cell r="C308">
            <v>66.38</v>
          </cell>
        </row>
        <row r="309">
          <cell r="A309" t="str">
            <v>30029</v>
          </cell>
          <cell r="B309" t="str">
            <v>Mount Pleasant</v>
          </cell>
          <cell r="C309">
            <v>63.5</v>
          </cell>
        </row>
        <row r="310">
          <cell r="A310" t="str">
            <v>38126</v>
          </cell>
          <cell r="B310" t="str">
            <v>Lacrosse Joint</v>
          </cell>
          <cell r="C310">
            <v>63.3</v>
          </cell>
        </row>
        <row r="311">
          <cell r="A311" t="str">
            <v>21036</v>
          </cell>
          <cell r="B311" t="str">
            <v>Evaline</v>
          </cell>
          <cell r="C311">
            <v>56.8</v>
          </cell>
        </row>
        <row r="312">
          <cell r="A312" t="str">
            <v>32312</v>
          </cell>
          <cell r="B312" t="str">
            <v>Great Northern</v>
          </cell>
          <cell r="C312">
            <v>54.4</v>
          </cell>
        </row>
        <row r="313">
          <cell r="A313" t="str">
            <v>01109</v>
          </cell>
          <cell r="B313" t="str">
            <v>Washtucna</v>
          </cell>
          <cell r="C313">
            <v>48.86</v>
          </cell>
        </row>
        <row r="314">
          <cell r="A314" t="str">
            <v>17404</v>
          </cell>
          <cell r="B314" t="str">
            <v>Skykomish</v>
          </cell>
          <cell r="C314">
            <v>48.530000000000008</v>
          </cell>
        </row>
        <row r="315">
          <cell r="A315" t="str">
            <v>11056</v>
          </cell>
          <cell r="B315" t="str">
            <v>Kahlotus</v>
          </cell>
          <cell r="C315">
            <v>44.600000000000009</v>
          </cell>
        </row>
        <row r="316">
          <cell r="A316" t="str">
            <v>38304</v>
          </cell>
          <cell r="B316" t="str">
            <v>Steptoe</v>
          </cell>
          <cell r="C316">
            <v>43.870000000000005</v>
          </cell>
        </row>
        <row r="317">
          <cell r="A317" t="str">
            <v>38264</v>
          </cell>
          <cell r="B317" t="str">
            <v>Lamont</v>
          </cell>
          <cell r="C317">
            <v>38.6</v>
          </cell>
        </row>
        <row r="318">
          <cell r="A318" t="str">
            <v>33205</v>
          </cell>
          <cell r="B318" t="str">
            <v>Evergreen (Stev)</v>
          </cell>
          <cell r="C318">
            <v>35.5</v>
          </cell>
        </row>
        <row r="319">
          <cell r="A319" t="str">
            <v>31063</v>
          </cell>
          <cell r="B319" t="str">
            <v>Index</v>
          </cell>
          <cell r="C319">
            <v>34.299999999999997</v>
          </cell>
        </row>
        <row r="320">
          <cell r="A320" t="str">
            <v>19007</v>
          </cell>
          <cell r="B320" t="str">
            <v>Damman</v>
          </cell>
          <cell r="C320">
            <v>33.9</v>
          </cell>
        </row>
        <row r="321">
          <cell r="A321" t="str">
            <v>33030</v>
          </cell>
          <cell r="B321" t="str">
            <v>Onion Creek</v>
          </cell>
          <cell r="C321">
            <v>30.1</v>
          </cell>
        </row>
        <row r="322">
          <cell r="A322" t="str">
            <v>30031</v>
          </cell>
          <cell r="B322" t="str">
            <v>Mill A</v>
          </cell>
          <cell r="C322">
            <v>29.779999999999998</v>
          </cell>
        </row>
        <row r="323">
          <cell r="A323" t="str">
            <v>10003</v>
          </cell>
          <cell r="B323" t="str">
            <v>Keller</v>
          </cell>
          <cell r="C323">
            <v>28.3</v>
          </cell>
        </row>
        <row r="324">
          <cell r="A324" t="str">
            <v>07035</v>
          </cell>
          <cell r="B324" t="str">
            <v>Starbuck</v>
          </cell>
          <cell r="C324">
            <v>26.4</v>
          </cell>
        </row>
        <row r="325">
          <cell r="A325" t="str">
            <v>09102</v>
          </cell>
          <cell r="B325" t="str">
            <v>Palisades</v>
          </cell>
          <cell r="C325">
            <v>25.5</v>
          </cell>
        </row>
        <row r="326">
          <cell r="A326" t="str">
            <v>20403</v>
          </cell>
          <cell r="B326" t="str">
            <v>Roosevelt</v>
          </cell>
          <cell r="C326">
            <v>24.5</v>
          </cell>
        </row>
        <row r="327">
          <cell r="A327" t="str">
            <v>16020</v>
          </cell>
          <cell r="B327" t="str">
            <v>Queets-Clearwater</v>
          </cell>
          <cell r="C327">
            <v>18.7</v>
          </cell>
        </row>
        <row r="328">
          <cell r="A328" t="str">
            <v>36101</v>
          </cell>
          <cell r="B328" t="str">
            <v>Dixie</v>
          </cell>
          <cell r="C328">
            <v>17.399999999999999</v>
          </cell>
        </row>
        <row r="329">
          <cell r="A329" t="str">
            <v>01122</v>
          </cell>
          <cell r="B329" t="str">
            <v>Benge</v>
          </cell>
          <cell r="C329">
            <v>13.600000000000001</v>
          </cell>
        </row>
        <row r="330">
          <cell r="A330" t="str">
            <v>28010</v>
          </cell>
          <cell r="B330" t="str">
            <v>Shaw</v>
          </cell>
          <cell r="C330">
            <v>11.4</v>
          </cell>
        </row>
        <row r="331">
          <cell r="A331" t="str">
            <v>11054</v>
          </cell>
          <cell r="B331" t="str">
            <v>Star</v>
          </cell>
          <cell r="C331">
            <v>10.199999999999999</v>
          </cell>
        </row>
        <row r="332">
          <cell r="A332" t="str">
            <v>04069</v>
          </cell>
          <cell r="B332" t="str">
            <v>Stehekin</v>
          </cell>
          <cell r="C332">
            <v>5.4</v>
          </cell>
        </row>
        <row r="333">
          <cell r="A333" t="str">
            <v>Total</v>
          </cell>
          <cell r="B333">
            <v>43</v>
          </cell>
          <cell r="C333">
            <v>2294.17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432"/>
  <sheetViews>
    <sheetView tabSelected="1" topLeftCell="A346" zoomScaleNormal="100" workbookViewId="0">
      <selection activeCell="C364" sqref="C364"/>
    </sheetView>
  </sheetViews>
  <sheetFormatPr defaultColWidth="9.140625" defaultRowHeight="16.5" x14ac:dyDescent="0.3"/>
  <cols>
    <col min="1" max="1" width="21.5703125" style="112" customWidth="1"/>
    <col min="2" max="2" width="6" style="61" hidden="1" customWidth="1"/>
    <col min="3" max="3" width="32.7109375" style="61" customWidth="1"/>
    <col min="4" max="4" width="12.42578125" style="82" hidden="1" customWidth="1"/>
    <col min="5" max="5" width="17" style="113" hidden="1" customWidth="1"/>
    <col min="6" max="6" width="16" style="113" hidden="1" customWidth="1"/>
    <col min="7" max="7" width="14.5703125" style="113" hidden="1" customWidth="1"/>
    <col min="8" max="8" width="13.5703125" style="113" hidden="1" customWidth="1"/>
    <col min="9" max="9" width="20.7109375" style="113" bestFit="1" customWidth="1"/>
    <col min="10" max="10" width="10.7109375" style="114" hidden="1" customWidth="1"/>
    <col min="11" max="11" width="11" style="115" hidden="1" customWidth="1"/>
    <col min="12" max="12" width="13.5703125" style="115" hidden="1" customWidth="1"/>
    <col min="13" max="13" width="12.42578125" style="115" hidden="1" customWidth="1"/>
    <col min="14" max="15" width="14.5703125" style="115" hidden="1" customWidth="1"/>
    <col min="16" max="16" width="11" style="115" hidden="1" customWidth="1"/>
    <col min="17" max="17" width="6.42578125" style="115" hidden="1" customWidth="1"/>
    <col min="18" max="18" width="12.140625" style="115" bestFit="1" customWidth="1"/>
    <col min="19" max="19" width="6.42578125" style="115" hidden="1" customWidth="1"/>
    <col min="20" max="20" width="10.5703125" style="115" hidden="1" customWidth="1"/>
    <col min="21" max="23" width="14.5703125" style="113" hidden="1" customWidth="1"/>
    <col min="24" max="24" width="12.42578125" style="113" hidden="1" customWidth="1"/>
    <col min="25" max="25" width="14.5703125" style="61" hidden="1" customWidth="1"/>
    <col min="26" max="26" width="12.42578125" style="61" hidden="1" customWidth="1"/>
    <col min="27" max="27" width="16" style="61" bestFit="1" customWidth="1"/>
    <col min="28" max="28" width="6.42578125" style="83" hidden="1" customWidth="1"/>
    <col min="29" max="29" width="10.5703125" style="115" hidden="1" customWidth="1"/>
    <col min="30" max="30" width="14.5703125" style="61" hidden="1" customWidth="1"/>
    <col min="31" max="32" width="12.42578125" style="61" hidden="1" customWidth="1"/>
    <col min="33" max="33" width="11" style="61" hidden="1" customWidth="1"/>
    <col min="34" max="34" width="14.7109375" style="61" bestFit="1" customWidth="1"/>
    <col min="35" max="35" width="9.140625" style="83" hidden="1" customWidth="1"/>
    <col min="36" max="36" width="10.5703125" style="115" hidden="1" customWidth="1"/>
    <col min="37" max="37" width="13.5703125" style="61" hidden="1" customWidth="1"/>
    <col min="38" max="38" width="11" style="61" hidden="1" customWidth="1"/>
    <col min="39" max="39" width="13.28515625" style="61" bestFit="1" customWidth="1"/>
    <col min="40" max="40" width="6.42578125" style="83" hidden="1" customWidth="1"/>
    <col min="41" max="41" width="10.5703125" style="116" hidden="1" customWidth="1"/>
    <col min="42" max="42" width="14.5703125" style="61" hidden="1" customWidth="1"/>
    <col min="43" max="45" width="13.5703125" style="61" hidden="1" customWidth="1"/>
    <col min="46" max="46" width="14.5703125" style="61" hidden="1" customWidth="1"/>
    <col min="47" max="47" width="13.5703125" style="61" hidden="1" customWidth="1"/>
    <col min="48" max="48" width="11" style="61" hidden="1" customWidth="1"/>
    <col min="49" max="51" width="13.5703125" style="61" hidden="1" customWidth="1"/>
    <col min="52" max="53" width="12.42578125" style="61" hidden="1" customWidth="1"/>
    <col min="54" max="54" width="13.5703125" style="61" hidden="1" customWidth="1"/>
    <col min="55" max="55" width="14.5703125" style="61" hidden="1" customWidth="1"/>
    <col min="56" max="56" width="11" style="61" hidden="1" customWidth="1"/>
    <col min="57" max="57" width="12.42578125" style="61" hidden="1" customWidth="1"/>
    <col min="58" max="58" width="16" style="61" bestFit="1" customWidth="1"/>
    <col min="59" max="59" width="6.42578125" style="83" hidden="1" customWidth="1"/>
    <col min="60" max="60" width="8.85546875" style="116" hidden="1" customWidth="1"/>
    <col min="61" max="61" width="12.42578125" style="62" hidden="1" customWidth="1"/>
    <col min="62" max="63" width="12.42578125" style="61" hidden="1" customWidth="1"/>
    <col min="64" max="65" width="13.5703125" style="61" hidden="1" customWidth="1"/>
    <col min="66" max="66" width="12.42578125" style="61" hidden="1" customWidth="1"/>
    <col min="67" max="67" width="13.5703125" style="61" hidden="1" customWidth="1"/>
    <col min="68" max="68" width="14.7109375" style="61" bestFit="1" customWidth="1"/>
    <col min="69" max="69" width="9.140625" style="83" hidden="1" customWidth="1"/>
    <col min="70" max="70" width="10.5703125" style="115" hidden="1" customWidth="1"/>
    <col min="71" max="71" width="12.42578125" style="62" hidden="1" customWidth="1"/>
    <col min="72" max="73" width="12.42578125" style="61" hidden="1" customWidth="1"/>
    <col min="74" max="74" width="13.5703125" style="61" hidden="1" customWidth="1"/>
    <col min="75" max="75" width="16" style="61" bestFit="1" customWidth="1"/>
    <col min="76" max="76" width="9.140625" style="83" hidden="1" customWidth="1"/>
    <col min="77" max="77" width="10.5703125" style="115" hidden="1" customWidth="1"/>
    <col min="78" max="78" width="16" style="61" bestFit="1" customWidth="1"/>
    <col min="79" max="79" width="9.140625" style="83" hidden="1" customWidth="1"/>
    <col min="80" max="80" width="10.5703125" style="115" hidden="1" customWidth="1"/>
    <col min="81" max="81" width="14.7109375" style="61" bestFit="1" customWidth="1"/>
    <col min="82" max="82" width="6.42578125" style="83" hidden="1" customWidth="1"/>
    <col min="83" max="83" width="10.5703125" style="115" hidden="1" customWidth="1"/>
    <col min="84" max="84" width="16" style="61" bestFit="1" customWidth="1"/>
    <col min="85" max="85" width="6.42578125" style="83" hidden="1" customWidth="1"/>
    <col min="86" max="86" width="10.5703125" style="115" hidden="1" customWidth="1"/>
    <col min="87" max="87" width="13.5703125" style="61" hidden="1" customWidth="1"/>
    <col min="88" max="88" width="15.140625" style="61" bestFit="1" customWidth="1"/>
    <col min="89" max="16384" width="9.140625" style="61"/>
  </cols>
  <sheetData>
    <row r="1" spans="1:140" s="20" customFormat="1" x14ac:dyDescent="0.3">
      <c r="A1" s="1"/>
      <c r="B1" s="2" t="s">
        <v>0</v>
      </c>
      <c r="C1" s="3"/>
      <c r="D1" s="4" t="s">
        <v>1</v>
      </c>
      <c r="E1" s="5" t="s">
        <v>2</v>
      </c>
      <c r="F1" s="6" t="s">
        <v>0</v>
      </c>
      <c r="G1" s="6" t="s">
        <v>0</v>
      </c>
      <c r="H1" s="6" t="s">
        <v>0</v>
      </c>
      <c r="I1" s="6" t="s">
        <v>3</v>
      </c>
      <c r="J1" s="7" t="s">
        <v>3</v>
      </c>
      <c r="K1" s="8"/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10" t="s">
        <v>4</v>
      </c>
      <c r="S1" s="7" t="s">
        <v>4</v>
      </c>
      <c r="T1" s="11"/>
      <c r="U1" s="12" t="s">
        <v>0</v>
      </c>
      <c r="V1" s="12" t="s">
        <v>0</v>
      </c>
      <c r="W1" s="12" t="s">
        <v>0</v>
      </c>
      <c r="X1" s="12" t="s">
        <v>0</v>
      </c>
      <c r="Y1" s="12" t="s">
        <v>0</v>
      </c>
      <c r="Z1" s="12"/>
      <c r="AA1" s="13" t="s">
        <v>5</v>
      </c>
      <c r="AB1" s="14" t="s">
        <v>5</v>
      </c>
      <c r="AC1" s="15"/>
      <c r="AD1" s="12" t="s">
        <v>0</v>
      </c>
      <c r="AE1" s="12" t="s">
        <v>0</v>
      </c>
      <c r="AF1" s="12" t="s">
        <v>0</v>
      </c>
      <c r="AG1" s="12" t="s">
        <v>0</v>
      </c>
      <c r="AH1" s="16" t="s">
        <v>6</v>
      </c>
      <c r="AI1" s="14" t="s">
        <v>6</v>
      </c>
      <c r="AJ1" s="8"/>
      <c r="AK1" s="12" t="s">
        <v>0</v>
      </c>
      <c r="AL1" s="12" t="s">
        <v>0</v>
      </c>
      <c r="AM1" s="16" t="s">
        <v>7</v>
      </c>
      <c r="AN1" s="14" t="s">
        <v>7</v>
      </c>
      <c r="AO1" s="11"/>
      <c r="AP1" s="12" t="s">
        <v>0</v>
      </c>
      <c r="AQ1" s="12" t="s">
        <v>0</v>
      </c>
      <c r="AR1" s="12" t="s">
        <v>0</v>
      </c>
      <c r="AS1" s="12" t="s">
        <v>0</v>
      </c>
      <c r="AT1" s="12" t="s">
        <v>0</v>
      </c>
      <c r="AU1" s="12" t="s">
        <v>0</v>
      </c>
      <c r="AV1" s="12" t="s">
        <v>0</v>
      </c>
      <c r="AW1" s="12" t="s">
        <v>0</v>
      </c>
      <c r="AX1" s="12" t="s">
        <v>0</v>
      </c>
      <c r="AY1" s="12" t="s">
        <v>0</v>
      </c>
      <c r="AZ1" s="12" t="s">
        <v>0</v>
      </c>
      <c r="BA1" s="12" t="s">
        <v>0</v>
      </c>
      <c r="BB1" s="12" t="s">
        <v>0</v>
      </c>
      <c r="BC1" s="12" t="s">
        <v>0</v>
      </c>
      <c r="BD1" s="12" t="s">
        <v>0</v>
      </c>
      <c r="BE1" s="12" t="s">
        <v>0</v>
      </c>
      <c r="BF1" s="16" t="s">
        <v>8</v>
      </c>
      <c r="BG1" s="14" t="s">
        <v>8</v>
      </c>
      <c r="BH1" s="11"/>
      <c r="BI1" s="17" t="s">
        <v>0</v>
      </c>
      <c r="BJ1" s="12" t="s">
        <v>0</v>
      </c>
      <c r="BK1" s="12" t="s">
        <v>0</v>
      </c>
      <c r="BL1" s="12"/>
      <c r="BM1" s="12" t="s">
        <v>0</v>
      </c>
      <c r="BN1" s="12" t="s">
        <v>0</v>
      </c>
      <c r="BO1" s="12" t="s">
        <v>0</v>
      </c>
      <c r="BP1" s="16" t="s">
        <v>9</v>
      </c>
      <c r="BQ1" s="14" t="s">
        <v>9</v>
      </c>
      <c r="BR1" s="8"/>
      <c r="BS1" s="3" t="s">
        <v>0</v>
      </c>
      <c r="BT1" s="12" t="s">
        <v>0</v>
      </c>
      <c r="BU1" s="12" t="s">
        <v>0</v>
      </c>
      <c r="BV1" s="12" t="s">
        <v>0</v>
      </c>
      <c r="BW1" s="16" t="s">
        <v>10</v>
      </c>
      <c r="BX1" s="14" t="s">
        <v>10</v>
      </c>
      <c r="BY1" s="15"/>
      <c r="BZ1" s="16" t="s">
        <v>11</v>
      </c>
      <c r="CA1" s="14" t="s">
        <v>11</v>
      </c>
      <c r="CB1" s="15"/>
      <c r="CC1" s="16" t="s">
        <v>12</v>
      </c>
      <c r="CD1" s="14" t="s">
        <v>12</v>
      </c>
      <c r="CE1" s="8"/>
      <c r="CF1" s="16" t="s">
        <v>13</v>
      </c>
      <c r="CG1" s="18" t="s">
        <v>13</v>
      </c>
      <c r="CH1" s="19"/>
    </row>
    <row r="2" spans="1:140" s="20" customFormat="1" x14ac:dyDescent="0.3">
      <c r="A2" s="21"/>
      <c r="B2" s="22"/>
      <c r="C2" s="22"/>
      <c r="D2" s="23" t="s">
        <v>14</v>
      </c>
      <c r="E2" s="24" t="s">
        <v>15</v>
      </c>
      <c r="F2" s="25"/>
      <c r="G2" s="25"/>
      <c r="H2" s="25"/>
      <c r="I2" s="24" t="s">
        <v>16</v>
      </c>
      <c r="J2" s="26" t="s">
        <v>17</v>
      </c>
      <c r="K2" s="27"/>
      <c r="L2" s="28">
        <v>11</v>
      </c>
      <c r="M2" s="28">
        <v>12</v>
      </c>
      <c r="N2" s="28">
        <v>13</v>
      </c>
      <c r="O2" s="28">
        <v>14</v>
      </c>
      <c r="P2" s="28">
        <v>18</v>
      </c>
      <c r="Q2" s="28">
        <v>19</v>
      </c>
      <c r="R2" s="29" t="s">
        <v>18</v>
      </c>
      <c r="S2" s="26" t="s">
        <v>18</v>
      </c>
      <c r="T2" s="30"/>
      <c r="U2" s="31">
        <v>21</v>
      </c>
      <c r="V2" s="31">
        <v>22</v>
      </c>
      <c r="W2" s="31">
        <v>24</v>
      </c>
      <c r="X2" s="31">
        <v>25</v>
      </c>
      <c r="Y2" s="32">
        <v>26</v>
      </c>
      <c r="Z2" s="31">
        <v>29</v>
      </c>
      <c r="AA2" s="33" t="s">
        <v>16</v>
      </c>
      <c r="AB2" s="34" t="s">
        <v>16</v>
      </c>
      <c r="AC2" s="35"/>
      <c r="AD2" s="32">
        <v>31</v>
      </c>
      <c r="AE2" s="32">
        <v>34</v>
      </c>
      <c r="AF2" s="32">
        <v>38</v>
      </c>
      <c r="AG2" s="32">
        <v>39</v>
      </c>
      <c r="AH2" s="36" t="s">
        <v>16</v>
      </c>
      <c r="AI2" s="34" t="s">
        <v>16</v>
      </c>
      <c r="AJ2" s="27"/>
      <c r="AK2" s="32">
        <v>45</v>
      </c>
      <c r="AL2" s="32">
        <v>46</v>
      </c>
      <c r="AM2" s="36" t="s">
        <v>19</v>
      </c>
      <c r="AN2" s="34" t="s">
        <v>19</v>
      </c>
      <c r="AO2" s="30"/>
      <c r="AP2" s="32">
        <v>51</v>
      </c>
      <c r="AQ2" s="32">
        <v>52</v>
      </c>
      <c r="AR2" s="37">
        <v>53</v>
      </c>
      <c r="AS2" s="37">
        <v>54</v>
      </c>
      <c r="AT2" s="37">
        <v>55</v>
      </c>
      <c r="AU2" s="37">
        <v>56</v>
      </c>
      <c r="AV2" s="37">
        <v>57</v>
      </c>
      <c r="AW2" s="37">
        <v>58</v>
      </c>
      <c r="AX2" s="37">
        <v>59</v>
      </c>
      <c r="AY2" s="37">
        <v>61</v>
      </c>
      <c r="AZ2" s="37">
        <v>62</v>
      </c>
      <c r="BA2" s="37">
        <v>64</v>
      </c>
      <c r="BB2" s="37">
        <v>65</v>
      </c>
      <c r="BC2" s="37">
        <v>67</v>
      </c>
      <c r="BD2" s="37">
        <v>68</v>
      </c>
      <c r="BE2" s="37">
        <v>69</v>
      </c>
      <c r="BF2" s="36" t="s">
        <v>16</v>
      </c>
      <c r="BG2" s="34" t="s">
        <v>16</v>
      </c>
      <c r="BH2" s="30"/>
      <c r="BI2" s="38">
        <v>71</v>
      </c>
      <c r="BJ2" s="39">
        <v>73</v>
      </c>
      <c r="BK2" s="39">
        <v>74</v>
      </c>
      <c r="BL2" s="39">
        <v>75</v>
      </c>
      <c r="BM2" s="39">
        <v>76</v>
      </c>
      <c r="BN2" s="39">
        <v>78</v>
      </c>
      <c r="BO2" s="39">
        <v>79</v>
      </c>
      <c r="BP2" s="36" t="s">
        <v>20</v>
      </c>
      <c r="BQ2" s="34" t="s">
        <v>20</v>
      </c>
      <c r="BR2" s="27"/>
      <c r="BS2" s="37">
        <v>81</v>
      </c>
      <c r="BT2" s="37">
        <v>86</v>
      </c>
      <c r="BU2" s="37">
        <v>88</v>
      </c>
      <c r="BV2" s="37">
        <v>89</v>
      </c>
      <c r="BW2" s="36" t="s">
        <v>21</v>
      </c>
      <c r="BX2" s="34" t="s">
        <v>21</v>
      </c>
      <c r="BY2" s="40"/>
      <c r="BZ2" s="36" t="s">
        <v>22</v>
      </c>
      <c r="CA2" s="34" t="s">
        <v>22</v>
      </c>
      <c r="CB2" s="40"/>
      <c r="CC2" s="36" t="s">
        <v>21</v>
      </c>
      <c r="CD2" s="34" t="s">
        <v>21</v>
      </c>
      <c r="CE2" s="27"/>
      <c r="CF2" s="36" t="s">
        <v>23</v>
      </c>
      <c r="CG2" s="18" t="s">
        <v>23</v>
      </c>
      <c r="CH2" s="19"/>
    </row>
    <row r="3" spans="1:140" s="20" customFormat="1" ht="45.75" x14ac:dyDescent="0.3">
      <c r="A3" s="41" t="s">
        <v>24</v>
      </c>
      <c r="C3" s="42" t="s">
        <v>25</v>
      </c>
      <c r="D3" s="43" t="s">
        <v>26</v>
      </c>
      <c r="E3" s="44" t="s">
        <v>27</v>
      </c>
      <c r="F3" s="45" t="s">
        <v>28</v>
      </c>
      <c r="G3" s="45" t="s">
        <v>29</v>
      </c>
      <c r="H3" s="45" t="s">
        <v>30</v>
      </c>
      <c r="I3" s="44" t="s">
        <v>31</v>
      </c>
      <c r="J3" s="46" t="s">
        <v>32</v>
      </c>
      <c r="K3" s="47" t="s">
        <v>33</v>
      </c>
      <c r="L3" s="48"/>
      <c r="M3" s="48"/>
      <c r="N3" s="48"/>
      <c r="O3" s="48"/>
      <c r="P3" s="48"/>
      <c r="Q3" s="48"/>
      <c r="R3" s="49" t="s">
        <v>34</v>
      </c>
      <c r="S3" s="46" t="s">
        <v>32</v>
      </c>
      <c r="T3" s="47" t="s">
        <v>33</v>
      </c>
      <c r="U3" s="50"/>
      <c r="V3" s="50"/>
      <c r="W3" s="50"/>
      <c r="X3" s="50"/>
      <c r="AA3" s="51" t="s">
        <v>35</v>
      </c>
      <c r="AB3" s="52" t="s">
        <v>32</v>
      </c>
      <c r="AC3" s="47" t="s">
        <v>33</v>
      </c>
      <c r="AH3" s="51" t="s">
        <v>36</v>
      </c>
      <c r="AI3" s="52" t="s">
        <v>32</v>
      </c>
      <c r="AJ3" s="47" t="s">
        <v>33</v>
      </c>
      <c r="AM3" s="51" t="s">
        <v>37</v>
      </c>
      <c r="AN3" s="52" t="s">
        <v>32</v>
      </c>
      <c r="AO3" s="47" t="s">
        <v>33</v>
      </c>
      <c r="BF3" s="51" t="s">
        <v>38</v>
      </c>
      <c r="BG3" s="53" t="s">
        <v>32</v>
      </c>
      <c r="BH3" s="54" t="s">
        <v>33</v>
      </c>
      <c r="BI3" s="55"/>
      <c r="BJ3" s="56"/>
      <c r="BK3" s="56"/>
      <c r="BL3" s="56"/>
      <c r="BM3" s="56"/>
      <c r="BN3" s="56"/>
      <c r="BO3" s="56"/>
      <c r="BP3" s="51" t="s">
        <v>39</v>
      </c>
      <c r="BQ3" s="52" t="s">
        <v>32</v>
      </c>
      <c r="BR3" s="47" t="s">
        <v>33</v>
      </c>
      <c r="BS3" s="57"/>
      <c r="BW3" s="51" t="s">
        <v>40</v>
      </c>
      <c r="BX3" s="52" t="s">
        <v>32</v>
      </c>
      <c r="BY3" s="47" t="s">
        <v>33</v>
      </c>
      <c r="BZ3" s="58" t="s">
        <v>41</v>
      </c>
      <c r="CA3" s="52" t="s">
        <v>32</v>
      </c>
      <c r="CB3" s="47" t="s">
        <v>33</v>
      </c>
      <c r="CC3" s="58" t="s">
        <v>42</v>
      </c>
      <c r="CD3" s="52" t="s">
        <v>32</v>
      </c>
      <c r="CE3" s="47" t="s">
        <v>33</v>
      </c>
      <c r="CF3" s="58" t="s">
        <v>43</v>
      </c>
      <c r="CG3" s="59" t="s">
        <v>32</v>
      </c>
      <c r="CH3" s="60" t="s">
        <v>33</v>
      </c>
    </row>
    <row r="4" spans="1:140" s="64" customFormat="1" x14ac:dyDescent="0.3">
      <c r="A4" s="21"/>
      <c r="B4" s="61"/>
      <c r="C4" s="62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2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2"/>
      <c r="BI4" s="62"/>
      <c r="BJ4" s="61"/>
      <c r="BK4" s="61"/>
      <c r="BL4" s="61"/>
      <c r="BM4" s="61"/>
      <c r="BN4" s="61"/>
      <c r="BO4" s="61"/>
      <c r="BP4" s="61"/>
      <c r="BQ4" s="61"/>
      <c r="BR4" s="61"/>
      <c r="BS4" s="62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3"/>
      <c r="CG4" s="61"/>
      <c r="CH4" s="61"/>
    </row>
    <row r="5" spans="1:140" s="74" customFormat="1" x14ac:dyDescent="0.3">
      <c r="A5" s="65" t="s">
        <v>44</v>
      </c>
      <c r="B5" s="66"/>
      <c r="C5" s="67"/>
      <c r="D5" s="68">
        <f>SUM(D7:D432)/2</f>
        <v>1112719.2299999995</v>
      </c>
      <c r="E5" s="69">
        <f>SUM(E7:E432)/2</f>
        <v>14281633855.490002</v>
      </c>
      <c r="F5" s="69">
        <f>SUM(F7:F432)/2</f>
        <v>7575542102.1299982</v>
      </c>
      <c r="G5" s="69">
        <f>SUM(G7:G431)/2</f>
        <v>162195015.63000005</v>
      </c>
      <c r="H5" s="69">
        <f>SUM(H7:H431)/2</f>
        <v>25383678.319999997</v>
      </c>
      <c r="I5" s="154">
        <f>SUM(I7:I432)/2</f>
        <v>7765628887.7299938</v>
      </c>
      <c r="J5" s="143">
        <f>I5/E5</f>
        <v>0.54374933332608921</v>
      </c>
      <c r="K5" s="155">
        <f>I5/D5</f>
        <v>6978.9652936347629</v>
      </c>
      <c r="L5" s="154">
        <f t="shared" ref="L5:R5" si="0">SUM(L8:L432)/2</f>
        <v>403.73</v>
      </c>
      <c r="M5" s="154">
        <f t="shared" si="0"/>
        <v>0</v>
      </c>
      <c r="N5" s="154">
        <f t="shared" si="0"/>
        <v>0</v>
      </c>
      <c r="O5" s="154">
        <f t="shared" si="0"/>
        <v>0</v>
      </c>
      <c r="P5" s="154">
        <f t="shared" si="0"/>
        <v>89448.2</v>
      </c>
      <c r="Q5" s="154">
        <f t="shared" si="0"/>
        <v>0</v>
      </c>
      <c r="R5" s="154">
        <f t="shared" si="0"/>
        <v>89851.93</v>
      </c>
      <c r="S5" s="143">
        <f>R5/E5</f>
        <v>6.2914321224850626E-6</v>
      </c>
      <c r="T5" s="155">
        <f>R5/D5</f>
        <v>8.0749867152021843E-2</v>
      </c>
      <c r="U5" s="154">
        <f t="shared" ref="U5:Z5" si="1">SUM(U8:U432)/2</f>
        <v>1622426736.5000002</v>
      </c>
      <c r="V5" s="154">
        <f t="shared" si="1"/>
        <v>63011239.669999987</v>
      </c>
      <c r="W5" s="154">
        <f t="shared" si="1"/>
        <v>222703597.47000009</v>
      </c>
      <c r="X5" s="154">
        <f t="shared" si="1"/>
        <v>14050.65</v>
      </c>
      <c r="Y5" s="154">
        <f t="shared" si="1"/>
        <v>2131525.8300000005</v>
      </c>
      <c r="Z5" s="154">
        <f t="shared" si="1"/>
        <v>3041262.1799999992</v>
      </c>
      <c r="AA5" s="154">
        <f>SUM(U5:Z5)</f>
        <v>1913328412.3000004</v>
      </c>
      <c r="AB5" s="143">
        <f>AA5/E5</f>
        <v>0.13397125508609073</v>
      </c>
      <c r="AC5" s="143">
        <f>AA5/D5</f>
        <v>1719.506916672952</v>
      </c>
      <c r="AD5" s="154">
        <f>SUM(AD8:AD432)/2</f>
        <v>385293883.99000025</v>
      </c>
      <c r="AE5" s="154">
        <f>SUM(AE8:AE432)/2</f>
        <v>63528228.730000041</v>
      </c>
      <c r="AF5" s="154">
        <f>SUM(AF8:AF432)/2</f>
        <v>6511310.1699999999</v>
      </c>
      <c r="AG5" s="154">
        <f>SUM(AG8:AG432)/2</f>
        <v>575199.93000000005</v>
      </c>
      <c r="AH5" s="154">
        <f>SUM(AD5:AG5)</f>
        <v>455908622.82000029</v>
      </c>
      <c r="AI5" s="143">
        <f>AH5/E5</f>
        <v>3.1922721688089246E-2</v>
      </c>
      <c r="AJ5" s="143">
        <f>AH5/D5</f>
        <v>409.72476302040764</v>
      </c>
      <c r="AK5" s="154">
        <f>SUM(AK8:AK432)/2</f>
        <v>44481756.600000009</v>
      </c>
      <c r="AL5" s="154">
        <f>SUM(AL8:AL432)/2</f>
        <v>581879.32000000007</v>
      </c>
      <c r="AM5" s="154">
        <f>SUM(AK5:AL5)</f>
        <v>45063635.920000009</v>
      </c>
      <c r="AN5" s="143">
        <f>AM5/E5</f>
        <v>3.1553557790362412E-3</v>
      </c>
      <c r="AO5" s="146">
        <f>AM5/D5</f>
        <v>40.498658336299293</v>
      </c>
      <c r="AP5" s="154">
        <f t="shared" ref="AP5:BE5" si="2">SUM(AP8:AP432)/2</f>
        <v>214363272.66000012</v>
      </c>
      <c r="AQ5" s="154">
        <f t="shared" si="2"/>
        <v>45948300.419999987</v>
      </c>
      <c r="AR5" s="154">
        <f t="shared" si="2"/>
        <v>13292484.74</v>
      </c>
      <c r="AS5" s="154">
        <f t="shared" si="2"/>
        <v>5977.85</v>
      </c>
      <c r="AT5" s="154">
        <f t="shared" si="2"/>
        <v>315607263.09000021</v>
      </c>
      <c r="AU5" s="154">
        <f t="shared" si="2"/>
        <v>10207106.77</v>
      </c>
      <c r="AV5" s="154">
        <f t="shared" si="2"/>
        <v>1628944.3399999999</v>
      </c>
      <c r="AW5" s="154">
        <f t="shared" si="2"/>
        <v>95761503.339999959</v>
      </c>
      <c r="AX5" s="154">
        <f t="shared" si="2"/>
        <v>153537.62000000002</v>
      </c>
      <c r="AY5" s="154">
        <f t="shared" si="2"/>
        <v>18060951.829999994</v>
      </c>
      <c r="AZ5" s="154">
        <f t="shared" si="2"/>
        <v>1284817.8199999998</v>
      </c>
      <c r="BA5" s="154">
        <f t="shared" si="2"/>
        <v>16188438.489999985</v>
      </c>
      <c r="BB5" s="154">
        <f t="shared" si="2"/>
        <v>176397166.81999999</v>
      </c>
      <c r="BC5" s="154">
        <f t="shared" si="2"/>
        <v>198684.50999999998</v>
      </c>
      <c r="BD5" s="154">
        <f t="shared" si="2"/>
        <v>3768040.1600000015</v>
      </c>
      <c r="BE5" s="154">
        <f t="shared" si="2"/>
        <v>11038984.429999998</v>
      </c>
      <c r="BF5" s="154">
        <f>SUM(AP5:BE5)</f>
        <v>923905474.89000034</v>
      </c>
      <c r="BG5" s="143">
        <f>BF5/E5</f>
        <v>6.4691861186095448E-2</v>
      </c>
      <c r="BH5" s="146">
        <f>BF5/D5</f>
        <v>830.31320928101582</v>
      </c>
      <c r="BI5" s="156">
        <f t="shared" ref="BI5:BO5" si="3">SUM(BI8:BI432)/2</f>
        <v>2028421.7800000003</v>
      </c>
      <c r="BJ5" s="156">
        <f t="shared" si="3"/>
        <v>4671776.4499999993</v>
      </c>
      <c r="BK5" s="156">
        <f t="shared" si="3"/>
        <v>32336828.450000003</v>
      </c>
      <c r="BL5" s="156">
        <f t="shared" si="3"/>
        <v>288518.46000000002</v>
      </c>
      <c r="BM5" s="156">
        <f t="shared" si="3"/>
        <v>1119300.1599999999</v>
      </c>
      <c r="BN5" s="156">
        <f t="shared" si="3"/>
        <v>346878.29</v>
      </c>
      <c r="BO5" s="156">
        <f t="shared" si="3"/>
        <v>114403685.65000004</v>
      </c>
      <c r="BP5" s="154">
        <f>SUM(BI5:BO5)</f>
        <v>155195409.24000004</v>
      </c>
      <c r="BQ5" s="143">
        <f>BP5/E5</f>
        <v>1.0866782527150518E-2</v>
      </c>
      <c r="BR5" s="143">
        <f>BP5/D5</f>
        <v>139.47400660991551</v>
      </c>
      <c r="BS5" s="156">
        <f>SUM(BS8:BS432)/2</f>
        <v>1025897.97</v>
      </c>
      <c r="BT5" s="156">
        <f>SUM(BT8:BT432)/2</f>
        <v>3086888.2800000012</v>
      </c>
      <c r="BU5" s="156">
        <f>SUM(BU8:BU432)/2</f>
        <v>39216386.620000012</v>
      </c>
      <c r="BV5" s="156">
        <f>SUM(BV8:BV432)/2</f>
        <v>43920173.750000007</v>
      </c>
      <c r="BW5" s="154">
        <f>SUM(BS5:BV5)</f>
        <v>87249346.62000002</v>
      </c>
      <c r="BX5" s="143">
        <f>BW5/E5</f>
        <v>6.1091992346842382E-3</v>
      </c>
      <c r="BY5" s="143">
        <f>BW5/D5</f>
        <v>78.410927274079782</v>
      </c>
      <c r="BZ5" s="154">
        <f>SUM(BZ8:BZ432)/2</f>
        <v>1963534243.6700003</v>
      </c>
      <c r="CA5" s="143">
        <f>BZ5/E5-0.001</f>
        <v>0.13648666738961371</v>
      </c>
      <c r="CB5" s="143">
        <f>BZ5/D5</f>
        <v>1764.6268624925276</v>
      </c>
      <c r="CC5" s="154">
        <f>SUM(CC8:CC432)/2</f>
        <v>420432395.15999961</v>
      </c>
      <c r="CD5" s="143">
        <f>CC5/E5</f>
        <v>2.9438676233698655E-2</v>
      </c>
      <c r="CE5" s="143">
        <f>SUM(CC5/D5)</f>
        <v>377.84230183565694</v>
      </c>
      <c r="CF5" s="157">
        <f>SUM(CF8:CF432)/2</f>
        <v>551297575.21000051</v>
      </c>
      <c r="CG5" s="70">
        <f>CF5/E5</f>
        <v>3.860185611732906E-2</v>
      </c>
      <c r="CH5" s="71">
        <f>CF5/D5</f>
        <v>495.45074835275449</v>
      </c>
      <c r="CI5" s="72">
        <f>CF5+CC5+BZ5+BW5+BP5+BF5+AM5+AH5+AA5+R5+I5</f>
        <v>14281633855.489996</v>
      </c>
      <c r="CJ5" s="73">
        <f>CI5-E5</f>
        <v>0</v>
      </c>
    </row>
    <row r="6" spans="1:140" s="64" customFormat="1" x14ac:dyDescent="0.3">
      <c r="A6" s="21"/>
      <c r="B6" s="75"/>
      <c r="C6" s="76"/>
      <c r="D6" s="62"/>
      <c r="E6" s="62"/>
      <c r="F6" s="77"/>
      <c r="G6" s="77"/>
      <c r="H6" s="77"/>
      <c r="I6" s="124"/>
      <c r="J6" s="126"/>
      <c r="K6" s="124"/>
      <c r="L6" s="124"/>
      <c r="M6" s="124"/>
      <c r="N6" s="124"/>
      <c r="O6" s="124"/>
      <c r="P6" s="124"/>
      <c r="Q6" s="124"/>
      <c r="R6" s="124"/>
      <c r="S6" s="126"/>
      <c r="T6" s="124"/>
      <c r="U6" s="124"/>
      <c r="V6" s="124"/>
      <c r="W6" s="124"/>
      <c r="X6" s="124"/>
      <c r="Y6" s="124"/>
      <c r="Z6" s="124"/>
      <c r="AA6" s="124"/>
      <c r="AB6" s="126"/>
      <c r="AC6" s="124"/>
      <c r="AD6" s="124"/>
      <c r="AE6" s="124"/>
      <c r="AF6" s="124"/>
      <c r="AG6" s="124"/>
      <c r="AH6" s="124"/>
      <c r="AI6" s="126"/>
      <c r="AJ6" s="124"/>
      <c r="AK6" s="124"/>
      <c r="AL6" s="124"/>
      <c r="AM6" s="124"/>
      <c r="AN6" s="126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6"/>
      <c r="BH6" s="124"/>
      <c r="BI6" s="124"/>
      <c r="BJ6" s="124"/>
      <c r="BK6" s="124"/>
      <c r="BL6" s="124"/>
      <c r="BM6" s="124"/>
      <c r="BN6" s="124"/>
      <c r="BO6" s="124"/>
      <c r="BP6" s="124"/>
      <c r="BQ6" s="126"/>
      <c r="BR6" s="124"/>
      <c r="BS6" s="124"/>
      <c r="BT6" s="124"/>
      <c r="BU6" s="124"/>
      <c r="BV6" s="124"/>
      <c r="BW6" s="124"/>
      <c r="BX6" s="126"/>
      <c r="BY6" s="124"/>
      <c r="BZ6" s="124"/>
      <c r="CA6" s="126"/>
      <c r="CB6" s="124"/>
      <c r="CC6" s="124"/>
      <c r="CD6" s="126"/>
      <c r="CE6" s="124"/>
      <c r="CF6" s="125"/>
      <c r="CG6" s="61"/>
      <c r="CH6" s="61"/>
    </row>
    <row r="7" spans="1:140" x14ac:dyDescent="0.3">
      <c r="A7" s="78" t="s">
        <v>45</v>
      </c>
      <c r="B7" s="79"/>
      <c r="C7" s="80"/>
      <c r="D7" s="77"/>
      <c r="E7" s="81"/>
      <c r="F7" s="82"/>
      <c r="G7" s="82"/>
      <c r="H7" s="82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4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4"/>
      <c r="BI7" s="124"/>
      <c r="BJ7" s="126"/>
      <c r="BK7" s="126"/>
      <c r="BL7" s="126"/>
      <c r="BM7" s="126"/>
      <c r="BN7" s="126"/>
      <c r="BO7" s="126"/>
      <c r="BP7" s="126"/>
      <c r="BQ7" s="126"/>
      <c r="BR7" s="126"/>
      <c r="BS7" s="124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7"/>
      <c r="CG7" s="61"/>
      <c r="CH7" s="61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81"/>
      <c r="DI7" s="77"/>
      <c r="DJ7" s="81"/>
      <c r="DK7" s="77"/>
      <c r="DL7" s="81"/>
      <c r="DM7" s="77"/>
      <c r="DN7" s="81"/>
      <c r="DO7" s="77"/>
      <c r="DP7" s="81"/>
      <c r="DQ7" s="77"/>
      <c r="DR7" s="81"/>
      <c r="DS7" s="77"/>
      <c r="DT7" s="81"/>
      <c r="DU7" s="77"/>
      <c r="DV7" s="81"/>
      <c r="DW7" s="77"/>
      <c r="DX7" s="81"/>
      <c r="DY7" s="77"/>
      <c r="DZ7" s="81"/>
      <c r="EA7" s="77"/>
      <c r="EB7" s="81"/>
      <c r="EC7" s="77"/>
      <c r="ED7" s="81"/>
      <c r="EE7" s="77"/>
      <c r="EF7" s="81"/>
      <c r="EG7" s="77"/>
      <c r="EH7" s="81"/>
      <c r="EI7" s="77"/>
      <c r="EJ7" s="81"/>
    </row>
    <row r="8" spans="1:140" x14ac:dyDescent="0.3">
      <c r="A8" s="21"/>
      <c r="B8" s="84" t="s">
        <v>46</v>
      </c>
      <c r="C8" s="117" t="s">
        <v>47</v>
      </c>
      <c r="D8" s="85">
        <f>IF(ISNA(VLOOKUP($B8,'[1]1718 enrollment_Rev_Exp by size'!$A$6:$C$339,3,FALSE)),"",VLOOKUP($B8,'[1]1718 enrollment_Rev_Exp by size'!$A$6:$C$339,3,FALSE))</f>
        <v>48.86</v>
      </c>
      <c r="E8" s="86">
        <f>IF(ISNA(VLOOKUP($B8,'[1]1718 Enroll_Rev_Exp Access'!$A$6:$D$316,4,FALSE)),"",VLOOKUP($B8,'[1]1718 Enroll_Rev_Exp Access'!$A$6:$D$316,4,FALSE))</f>
        <v>2112893.04</v>
      </c>
      <c r="F8" s="87">
        <f>IF(ISNA(VLOOKUP($B8,'[1]1718  Prog Access'!$F$7:$BF$318,2,FALSE)),"",VLOOKUP($B8,'[1]1718  Prog Access'!$F$7:$BF$318,2,FALSE))</f>
        <v>1103514.4699999997</v>
      </c>
      <c r="G8" s="87">
        <f>IF(ISNA(VLOOKUP($B8,'[1]1718  Prog Access'!$F$7:$BF$318,3,FALSE)),"",VLOOKUP($B8,'[1]1718  Prog Access'!$F$7:$BF$318,3,FALSE))</f>
        <v>0</v>
      </c>
      <c r="H8" s="87">
        <f>IF(ISNA(VLOOKUP($B8,'[1]1718  Prog Access'!$F$7:$BF$318,4,FALSE)),"",VLOOKUP($B8,'[1]1718  Prog Access'!$F$7:$BF$318,4,FALSE))</f>
        <v>0</v>
      </c>
      <c r="I8" s="128">
        <f>SUM(F8:H8)</f>
        <v>1103514.4699999997</v>
      </c>
      <c r="J8" s="133">
        <f t="shared" ref="J8:J13" si="4">I8/E8</f>
        <v>0.52227654174108107</v>
      </c>
      <c r="K8" s="134">
        <f t="shared" ref="K8:K13" si="5">I8/D8</f>
        <v>22585.232705689719</v>
      </c>
      <c r="L8" s="135">
        <f>IF(ISNA(VLOOKUP($B8,'[1]1718  Prog Access'!$F$7:$BF$318,5,FALSE)),"",VLOOKUP($B8,'[1]1718  Prog Access'!$F$7:$BF$318,5,FALSE))</f>
        <v>0</v>
      </c>
      <c r="M8" s="135">
        <f>IF(ISNA(VLOOKUP($B8,'[1]1718  Prog Access'!$F$7:$BF$318,6,FALSE)),"",VLOOKUP($B8,'[1]1718  Prog Access'!$F$7:$BF$318,6,FALSE))</f>
        <v>0</v>
      </c>
      <c r="N8" s="135">
        <f>IF(ISNA(VLOOKUP($B8,'[1]1718  Prog Access'!$F$7:$BF$318,7,FALSE)),"",VLOOKUP($B8,'[1]1718  Prog Access'!$F$7:$BF$318,7,FALSE))</f>
        <v>0</v>
      </c>
      <c r="O8" s="135">
        <f>IF(ISNA(VLOOKUP($B8,'[1]1718  Prog Access'!$F$7:$BF$318,8,FALSE)),"",VLOOKUP($B8,'[1]1718  Prog Access'!$F$7:$BF$318,8,FALSE))</f>
        <v>0</v>
      </c>
      <c r="P8" s="135">
        <f>IF(ISNA(VLOOKUP($B8,'[1]1718  Prog Access'!$F$7:$BF$318,9,FALSE)),"",VLOOKUP($B8,'[1]1718  Prog Access'!$F$7:$BF$318,9,FALSE))</f>
        <v>0</v>
      </c>
      <c r="Q8" s="135">
        <f>IF(ISNA(VLOOKUP($B8,'[1]1718  Prog Access'!$F$7:$BF$318,10,FALSE)),"",VLOOKUP($B8,'[1]1718  Prog Access'!$F$7:$BF$318,10,FALSE))</f>
        <v>0</v>
      </c>
      <c r="R8" s="128">
        <f t="shared" ref="R8:R71" si="6">SUM(L8:Q8)</f>
        <v>0</v>
      </c>
      <c r="S8" s="136">
        <f t="shared" ref="S8:S71" si="7">R8/E8</f>
        <v>0</v>
      </c>
      <c r="T8" s="137">
        <f t="shared" ref="T8:T71" si="8">R8/D8</f>
        <v>0</v>
      </c>
      <c r="U8" s="135">
        <f>IF(ISNA(VLOOKUP($B8,'[1]1718  Prog Access'!$F$7:$BF$318,11,FALSE)),"",VLOOKUP($B8,'[1]1718  Prog Access'!$F$7:$BF$318,11,FALSE))</f>
        <v>96408.589999999982</v>
      </c>
      <c r="V8" s="135">
        <f>IF(ISNA(VLOOKUP($B8,'[1]1718  Prog Access'!$F$7:$BF$318,12,FALSE)),"",VLOOKUP($B8,'[1]1718  Prog Access'!$F$7:$BF$318,12,FALSE))</f>
        <v>0</v>
      </c>
      <c r="W8" s="135">
        <f>IF(ISNA(VLOOKUP($B8,'[1]1718  Prog Access'!$F$7:$BF$318,13,FALSE)),"",VLOOKUP($B8,'[1]1718  Prog Access'!$F$7:$BF$318,13,FALSE))</f>
        <v>9755.14</v>
      </c>
      <c r="X8" s="135">
        <f>IF(ISNA(VLOOKUP($B8,'[1]1718  Prog Access'!$F$7:$BF$318,14,FALSE)),"",VLOOKUP($B8,'[1]1718  Prog Access'!$F$7:$BF$318,14,FALSE))</f>
        <v>0</v>
      </c>
      <c r="Y8" s="135">
        <f>IF(ISNA(VLOOKUP($B8,'[1]1718  Prog Access'!$F$7:$BF$318,15,FALSE)),"",VLOOKUP($B8,'[1]1718  Prog Access'!$F$7:$BF$318,15,FALSE))</f>
        <v>0</v>
      </c>
      <c r="Z8" s="135">
        <f>IF(ISNA(VLOOKUP($B8,'[1]1718  Prog Access'!$F$7:$BF$318,16,FALSE)),"",VLOOKUP($B8,'[1]1718  Prog Access'!$F$7:$BF$318,16,FALSE))</f>
        <v>0</v>
      </c>
      <c r="AA8" s="138">
        <f t="shared" ref="AA8:AA71" si="9">SUM(U8:Z8)</f>
        <v>106163.72999999998</v>
      </c>
      <c r="AB8" s="133">
        <f t="shared" ref="AB8:AB71" si="10">AA8/E8</f>
        <v>5.0245671688141855E-2</v>
      </c>
      <c r="AC8" s="134">
        <f t="shared" ref="AC8:AC71" si="11">AA8/D8</f>
        <v>2172.8147769136303</v>
      </c>
      <c r="AD8" s="135">
        <f>IF(ISNA(VLOOKUP($B8,'[1]1718  Prog Access'!$F$7:$BF$318,17,FALSE)),"",VLOOKUP($B8,'[1]1718  Prog Access'!$F$7:$BF$318,17,FALSE))</f>
        <v>115803.01000000001</v>
      </c>
      <c r="AE8" s="135">
        <f>IF(ISNA(VLOOKUP($B8,'[1]1718  Prog Access'!$F$7:$BF$318,18,FALSE)),"",VLOOKUP($B8,'[1]1718  Prog Access'!$F$7:$BF$318,18,FALSE))</f>
        <v>0</v>
      </c>
      <c r="AF8" s="135">
        <f>IF(ISNA(VLOOKUP($B8,'[1]1718  Prog Access'!$F$7:$BF$318,19,FALSE)),"",VLOOKUP($B8,'[1]1718  Prog Access'!$F$7:$BF$318,19,FALSE))</f>
        <v>8164.63</v>
      </c>
      <c r="AG8" s="135">
        <f>IF(ISNA(VLOOKUP($B8,'[1]1718  Prog Access'!$F$7:$BF$318,20,FALSE)),"",VLOOKUP($B8,'[1]1718  Prog Access'!$F$7:$BF$318,20,FALSE))</f>
        <v>0</v>
      </c>
      <c r="AH8" s="134">
        <f t="shared" ref="AH8:AH71" si="12">SUM(AD8:AG8)</f>
        <v>123967.64000000001</v>
      </c>
      <c r="AI8" s="133">
        <f t="shared" ref="AI8:AI71" si="13">AH8/E8</f>
        <v>5.8671990324697179E-2</v>
      </c>
      <c r="AJ8" s="134">
        <f t="shared" ref="AJ8:AJ71" si="14">AH8/D8</f>
        <v>2537.2009823986905</v>
      </c>
      <c r="AK8" s="135">
        <f>IF(ISNA(VLOOKUP($B8,'[1]1718  Prog Access'!$F$7:$BF$318,21,FALSE)),"",VLOOKUP($B8,'[1]1718  Prog Access'!$F$7:$BF$318,21,FALSE))</f>
        <v>0</v>
      </c>
      <c r="AL8" s="135">
        <f>IF(ISNA(VLOOKUP($B8,'[1]1718  Prog Access'!$F$7:$BF$318,22,FALSE)),"",VLOOKUP($B8,'[1]1718  Prog Access'!$F$7:$BF$318,22,FALSE))</f>
        <v>0</v>
      </c>
      <c r="AM8" s="138">
        <f t="shared" ref="AM8:AM71" si="15">SUM(AK8:AL8)</f>
        <v>0</v>
      </c>
      <c r="AN8" s="133">
        <f t="shared" ref="AN8:AN71" si="16">AM8/E8</f>
        <v>0</v>
      </c>
      <c r="AO8" s="139">
        <f t="shared" ref="AO8:AO71" si="17">AM8/D8</f>
        <v>0</v>
      </c>
      <c r="AP8" s="135">
        <f>IF(ISNA(VLOOKUP($B8,'[1]1718  Prog Access'!$F$7:$BF$318,23,FALSE)),"",VLOOKUP($B8,'[1]1718  Prog Access'!$F$7:$BF$318,23,FALSE))</f>
        <v>14251.480000000001</v>
      </c>
      <c r="AQ8" s="135">
        <f>IF(ISNA(VLOOKUP($B8,'[1]1718  Prog Access'!$F$7:$BF$318,24,FALSE)),"",VLOOKUP($B8,'[1]1718  Prog Access'!$F$7:$BF$318,24,FALSE))</f>
        <v>6388.5999999999995</v>
      </c>
      <c r="AR8" s="135">
        <f>IF(ISNA(VLOOKUP($B8,'[1]1718  Prog Access'!$F$7:$BF$318,25,FALSE)),"",VLOOKUP($B8,'[1]1718  Prog Access'!$F$7:$BF$318,25,FALSE))</f>
        <v>0</v>
      </c>
      <c r="AS8" s="135">
        <f>IF(ISNA(VLOOKUP($B8,'[1]1718  Prog Access'!$F$7:$BF$318,26,FALSE)),"",VLOOKUP($B8,'[1]1718  Prog Access'!$F$7:$BF$318,26,FALSE))</f>
        <v>0</v>
      </c>
      <c r="AT8" s="135">
        <f>IF(ISNA(VLOOKUP($B8,'[1]1718  Prog Access'!$F$7:$BF$318,27,FALSE)),"",VLOOKUP($B8,'[1]1718  Prog Access'!$F$7:$BF$318,27,FALSE))</f>
        <v>20476.11</v>
      </c>
      <c r="AU8" s="135">
        <f>IF(ISNA(VLOOKUP($B8,'[1]1718  Prog Access'!$F$7:$BF$318,28,FALSE)),"",VLOOKUP($B8,'[1]1718  Prog Access'!$F$7:$BF$318,28,FALSE))</f>
        <v>0</v>
      </c>
      <c r="AV8" s="135">
        <f>IF(ISNA(VLOOKUP($B8,'[1]1718  Prog Access'!$F$7:$BF$318,29,FALSE)),"",VLOOKUP($B8,'[1]1718  Prog Access'!$F$7:$BF$318,29,FALSE))</f>
        <v>0</v>
      </c>
      <c r="AW8" s="135">
        <f>IF(ISNA(VLOOKUP($B8,'[1]1718  Prog Access'!$F$7:$BF$318,30,FALSE)),"",VLOOKUP($B8,'[1]1718  Prog Access'!$F$7:$BF$318,30,FALSE))</f>
        <v>32931.74</v>
      </c>
      <c r="AX8" s="135">
        <f>IF(ISNA(VLOOKUP($B8,'[1]1718  Prog Access'!$F$7:$BF$318,31,FALSE)),"",VLOOKUP($B8,'[1]1718  Prog Access'!$F$7:$BF$318,31,FALSE))</f>
        <v>0</v>
      </c>
      <c r="AY8" s="135">
        <f>IF(ISNA(VLOOKUP($B8,'[1]1718  Prog Access'!$F$7:$BF$318,32,FALSE)),"",VLOOKUP($B8,'[1]1718  Prog Access'!$F$7:$BF$318,32,FALSE))</f>
        <v>0</v>
      </c>
      <c r="AZ8" s="135">
        <f>IF(ISNA(VLOOKUP($B8,'[1]1718  Prog Access'!$F$7:$BF$318,33,FALSE)),"",VLOOKUP($B8,'[1]1718  Prog Access'!$F$7:$BF$318,33,FALSE))</f>
        <v>0</v>
      </c>
      <c r="BA8" s="135">
        <f>IF(ISNA(VLOOKUP($B8,'[1]1718  Prog Access'!$F$7:$BF$318,34,FALSE)),"",VLOOKUP($B8,'[1]1718  Prog Access'!$F$7:$BF$318,34,FALSE))</f>
        <v>0</v>
      </c>
      <c r="BB8" s="135">
        <f>IF(ISNA(VLOOKUP($B8,'[1]1718  Prog Access'!$F$7:$BF$318,35,FALSE)),"",VLOOKUP($B8,'[1]1718  Prog Access'!$F$7:$BF$318,35,FALSE))</f>
        <v>0</v>
      </c>
      <c r="BC8" s="135">
        <f>IF(ISNA(VLOOKUP($B8,'[1]1718  Prog Access'!$F$7:$BF$318,36,FALSE)),"",VLOOKUP($B8,'[1]1718  Prog Access'!$F$7:$BF$318,36,FALSE))</f>
        <v>0</v>
      </c>
      <c r="BD8" s="135">
        <f>IF(ISNA(VLOOKUP($B8,'[1]1718  Prog Access'!$F$7:$BF$318,37,FALSE)),"",VLOOKUP($B8,'[1]1718  Prog Access'!$F$7:$BF$318,37,FALSE))</f>
        <v>0</v>
      </c>
      <c r="BE8" s="135">
        <f>IF(ISNA(VLOOKUP($B8,'[1]1718  Prog Access'!$F$7:$BF$318,38,FALSE)),"",VLOOKUP($B8,'[1]1718  Prog Access'!$F$7:$BF$318,38,FALSE))</f>
        <v>0</v>
      </c>
      <c r="BF8" s="134">
        <f t="shared" ref="BF8:BF71" si="18">SUM(AP8:BE8)</f>
        <v>74047.929999999993</v>
      </c>
      <c r="BG8" s="133">
        <f t="shared" ref="BG8:BG71" si="19">BF8/E8</f>
        <v>3.5045754138127119E-2</v>
      </c>
      <c r="BH8" s="137">
        <f t="shared" ref="BH8:BH71" si="20">BF8/D8</f>
        <v>1515.5122799836265</v>
      </c>
      <c r="BI8" s="140">
        <f>IF(ISNA(VLOOKUP($B8,'[1]1718  Prog Access'!$F$7:$BF$318,39,FALSE)),"",VLOOKUP($B8,'[1]1718  Prog Access'!$F$7:$BF$318,39,FALSE))</f>
        <v>0</v>
      </c>
      <c r="BJ8" s="135">
        <f>IF(ISNA(VLOOKUP($B8,'[1]1718  Prog Access'!$F$7:$BF$318,40,FALSE)),"",VLOOKUP($B8,'[1]1718  Prog Access'!$F$7:$BF$318,40,FALSE))</f>
        <v>0</v>
      </c>
      <c r="BK8" s="135">
        <f>IF(ISNA(VLOOKUP($B8,'[1]1718  Prog Access'!$F$7:$BF$318,41,FALSE)),"",VLOOKUP($B8,'[1]1718  Prog Access'!$F$7:$BF$318,41,FALSE))</f>
        <v>2332.08</v>
      </c>
      <c r="BL8" s="135">
        <f>IF(ISNA(VLOOKUP($B8,'[1]1718  Prog Access'!$F$7:$BF$318,42,FALSE)),"",VLOOKUP($B8,'[1]1718  Prog Access'!$F$7:$BF$318,42,FALSE))</f>
        <v>0</v>
      </c>
      <c r="BM8" s="135">
        <f>IF(ISNA(VLOOKUP($B8,'[1]1718  Prog Access'!$F$7:$BF$318,43,FALSE)),"",VLOOKUP($B8,'[1]1718  Prog Access'!$F$7:$BF$318,43,FALSE))</f>
        <v>0</v>
      </c>
      <c r="BN8" s="135">
        <f>IF(ISNA(VLOOKUP($B8,'[1]1718  Prog Access'!$F$7:$BF$318,44,FALSE)),"",VLOOKUP($B8,'[1]1718  Prog Access'!$F$7:$BF$318,44,FALSE))</f>
        <v>0</v>
      </c>
      <c r="BO8" s="135">
        <f>IF(ISNA(VLOOKUP($B8,'[1]1718  Prog Access'!$F$7:$BF$318,45,FALSE)),"",VLOOKUP($B8,'[1]1718  Prog Access'!$F$7:$BF$318,45,FALSE))</f>
        <v>19609.93</v>
      </c>
      <c r="BP8" s="137">
        <f t="shared" ref="BP8:BP71" si="21">SUM(BI8:BO8)</f>
        <v>21942.010000000002</v>
      </c>
      <c r="BQ8" s="133">
        <f t="shared" ref="BQ8:BQ71" si="22">BP8/E8</f>
        <v>1.03848181543539E-2</v>
      </c>
      <c r="BR8" s="134">
        <f t="shared" ref="BR8:BR71" si="23">BP8/D8</f>
        <v>449.0792058943922</v>
      </c>
      <c r="BS8" s="140">
        <f>IF(ISNA(VLOOKUP($B8,'[1]1718  Prog Access'!$F$7:$BF$318,46,FALSE)),"",VLOOKUP($B8,'[1]1718  Prog Access'!$F$7:$BF$318,46,FALSE))</f>
        <v>0</v>
      </c>
      <c r="BT8" s="135">
        <f>IF(ISNA(VLOOKUP($B8,'[1]1718  Prog Access'!$F$7:$BF$318,47,FALSE)),"",VLOOKUP($B8,'[1]1718  Prog Access'!$F$7:$BF$318,47,FALSE))</f>
        <v>0</v>
      </c>
      <c r="BU8" s="135">
        <f>IF(ISNA(VLOOKUP($B8,'[1]1718  Prog Access'!$F$7:$BF$318,48,FALSE)),"",VLOOKUP($B8,'[1]1718  Prog Access'!$F$7:$BF$318,48,FALSE))</f>
        <v>0</v>
      </c>
      <c r="BV8" s="135">
        <f>IF(ISNA(VLOOKUP($B8,'[1]1718  Prog Access'!$F$7:$BF$318,49,FALSE)),"",VLOOKUP($B8,'[1]1718  Prog Access'!$F$7:$BF$318,49,FALSE))</f>
        <v>6505.01</v>
      </c>
      <c r="BW8" s="137">
        <f t="shared" ref="BW8:BW71" si="24">SUM(BS8:BV8)</f>
        <v>6505.01</v>
      </c>
      <c r="BX8" s="133">
        <f t="shared" ref="BX8:BX71" si="25">BW8/E8</f>
        <v>3.0787218646903206E-3</v>
      </c>
      <c r="BY8" s="134">
        <f t="shared" ref="BY8:BY71" si="26">BW8/D8</f>
        <v>133.1356938190749</v>
      </c>
      <c r="BZ8" s="135">
        <f>IF(ISNA(VLOOKUP($B8,'[1]1718  Prog Access'!$F$7:$BF$318,50,FALSE)),"",VLOOKUP($B8,'[1]1718  Prog Access'!$F$7:$BF$318,50,FALSE))</f>
        <v>494916.12</v>
      </c>
      <c r="CA8" s="133">
        <f t="shared" ref="CA8:CA71" si="27">BZ8/E8</f>
        <v>0.23423623942648794</v>
      </c>
      <c r="CB8" s="134">
        <f t="shared" ref="CB8:CB71" si="28">BZ8/D8</f>
        <v>10129.269750306999</v>
      </c>
      <c r="CC8" s="135">
        <f>IF(ISNA(VLOOKUP($B8,'[1]1718  Prog Access'!$F$7:$BF$318,51,FALSE)),"",VLOOKUP($B8,'[1]1718  Prog Access'!$F$7:$BF$318,51,FALSE))</f>
        <v>63373.07</v>
      </c>
      <c r="CD8" s="133">
        <f t="shared" ref="CD8:CD71" si="29">CC8/E8</f>
        <v>2.9993505965640363E-2</v>
      </c>
      <c r="CE8" s="134">
        <f t="shared" ref="CE8:CE71" si="30">CC8/D8</f>
        <v>1297.0337699549734</v>
      </c>
      <c r="CF8" s="141">
        <f>IF(ISNA(VLOOKUP($B8,'[1]1718  Prog Access'!$F$7:$BF$318,52,FALSE)),"",VLOOKUP($B8,'[1]1718  Prog Access'!$F$7:$BF$318,52,FALSE))</f>
        <v>118463.05999999997</v>
      </c>
      <c r="CG8" s="88">
        <f t="shared" ref="CG8:CG71" si="31">CF8/E8</f>
        <v>5.6066756696780053E-2</v>
      </c>
      <c r="CH8" s="89">
        <f t="shared" ref="CH8:CH71" si="32">CF8/D8</f>
        <v>2424.5407286123614</v>
      </c>
      <c r="CI8" s="90">
        <f>CF8+CC8+BZ8+BW8+BP8+BF8+AM8+AH8+AA8+R8+I8</f>
        <v>2112893.0399999996</v>
      </c>
      <c r="CJ8" s="73">
        <f>CI8-E8</f>
        <v>0</v>
      </c>
    </row>
    <row r="9" spans="1:140" x14ac:dyDescent="0.3">
      <c r="A9" s="21"/>
      <c r="B9" s="84" t="s">
        <v>48</v>
      </c>
      <c r="C9" s="118" t="s">
        <v>49</v>
      </c>
      <c r="D9" s="85">
        <f>IF(ISNA(VLOOKUP($B9,'[1]1718 enrollment_Rev_Exp by size'!$A$6:$C$339,3,FALSE)),"",VLOOKUP($B9,'[1]1718 enrollment_Rev_Exp by size'!$A$6:$C$339,3,FALSE))</f>
        <v>13.600000000000001</v>
      </c>
      <c r="E9" s="86">
        <f>IF(ISNA(VLOOKUP($B9,'[1]1718 Enroll_Rev_Exp Access'!$A$6:$D$316,4,FALSE)),"",VLOOKUP($B9,'[1]1718 Enroll_Rev_Exp Access'!$A$6:$D$316,4,FALSE))</f>
        <v>393529.09</v>
      </c>
      <c r="F9" s="87">
        <f>IF(ISNA(VLOOKUP($B9,'[1]1718  Prog Access'!$F$7:$BF$318,2,FALSE)),"",VLOOKUP($B9,'[1]1718  Prog Access'!$F$7:$BF$318,2,FALSE))</f>
        <v>196956.86000000002</v>
      </c>
      <c r="G9" s="87">
        <f>IF(ISNA(VLOOKUP($B9,'[1]1718  Prog Access'!$F$7:$BF$318,3,FALSE)),"",VLOOKUP($B9,'[1]1718  Prog Access'!$F$7:$BF$318,3,FALSE))</f>
        <v>0</v>
      </c>
      <c r="H9" s="87">
        <f>IF(ISNA(VLOOKUP($B9,'[1]1718  Prog Access'!$F$7:$BF$318,4,FALSE)),"",VLOOKUP($B9,'[1]1718  Prog Access'!$F$7:$BF$318,4,FALSE))</f>
        <v>0</v>
      </c>
      <c r="I9" s="128">
        <f t="shared" ref="I9:I13" si="33">SUM(F9:H9)</f>
        <v>196956.86000000002</v>
      </c>
      <c r="J9" s="133">
        <f t="shared" si="4"/>
        <v>0.50048869322468637</v>
      </c>
      <c r="K9" s="134">
        <f t="shared" si="5"/>
        <v>14482.122058823528</v>
      </c>
      <c r="L9" s="135">
        <f>IF(ISNA(VLOOKUP($B9,'[1]1718  Prog Access'!$F$7:$BF$318,5,FALSE)),"",VLOOKUP($B9,'[1]1718  Prog Access'!$F$7:$BF$318,5,FALSE))</f>
        <v>0</v>
      </c>
      <c r="M9" s="135">
        <f>IF(ISNA(VLOOKUP($B9,'[1]1718  Prog Access'!$F$7:$BF$318,6,FALSE)),"",VLOOKUP($B9,'[1]1718  Prog Access'!$F$7:$BF$318,6,FALSE))</f>
        <v>0</v>
      </c>
      <c r="N9" s="135">
        <f>IF(ISNA(VLOOKUP($B9,'[1]1718  Prog Access'!$F$7:$BF$318,7,FALSE)),"",VLOOKUP($B9,'[1]1718  Prog Access'!$F$7:$BF$318,7,FALSE))</f>
        <v>0</v>
      </c>
      <c r="O9" s="135">
        <f>IF(ISNA(VLOOKUP($B9,'[1]1718  Prog Access'!$F$7:$BF$318,8,FALSE)),"",VLOOKUP($B9,'[1]1718  Prog Access'!$F$7:$BF$318,8,FALSE))</f>
        <v>0</v>
      </c>
      <c r="P9" s="135">
        <f>IF(ISNA(VLOOKUP($B9,'[1]1718  Prog Access'!$F$7:$BF$318,9,FALSE)),"",VLOOKUP($B9,'[1]1718  Prog Access'!$F$7:$BF$318,9,FALSE))</f>
        <v>0</v>
      </c>
      <c r="Q9" s="135">
        <f>IF(ISNA(VLOOKUP($B9,'[1]1718  Prog Access'!$F$7:$BF$318,10,FALSE)),"",VLOOKUP($B9,'[1]1718  Prog Access'!$F$7:$BF$318,10,FALSE))</f>
        <v>0</v>
      </c>
      <c r="R9" s="128">
        <f t="shared" si="6"/>
        <v>0</v>
      </c>
      <c r="S9" s="136">
        <f t="shared" si="7"/>
        <v>0</v>
      </c>
      <c r="T9" s="137">
        <f t="shared" si="8"/>
        <v>0</v>
      </c>
      <c r="U9" s="135">
        <f>IF(ISNA(VLOOKUP($B9,'[1]1718  Prog Access'!$F$7:$BF$318,11,FALSE)),"",VLOOKUP($B9,'[1]1718  Prog Access'!$F$7:$BF$318,11,FALSE))</f>
        <v>4109.76</v>
      </c>
      <c r="V9" s="135">
        <f>IF(ISNA(VLOOKUP($B9,'[1]1718  Prog Access'!$F$7:$BF$318,12,FALSE)),"",VLOOKUP($B9,'[1]1718  Prog Access'!$F$7:$BF$318,12,FALSE))</f>
        <v>0</v>
      </c>
      <c r="W9" s="135">
        <f>IF(ISNA(VLOOKUP($B9,'[1]1718  Prog Access'!$F$7:$BF$318,13,FALSE)),"",VLOOKUP($B9,'[1]1718  Prog Access'!$F$7:$BF$318,13,FALSE))</f>
        <v>0</v>
      </c>
      <c r="X9" s="135">
        <f>IF(ISNA(VLOOKUP($B9,'[1]1718  Prog Access'!$F$7:$BF$318,14,FALSE)),"",VLOOKUP($B9,'[1]1718  Prog Access'!$F$7:$BF$318,14,FALSE))</f>
        <v>0</v>
      </c>
      <c r="Y9" s="135">
        <f>IF(ISNA(VLOOKUP($B9,'[1]1718  Prog Access'!$F$7:$BF$318,15,FALSE)),"",VLOOKUP($B9,'[1]1718  Prog Access'!$F$7:$BF$318,15,FALSE))</f>
        <v>0</v>
      </c>
      <c r="Z9" s="135">
        <f>IF(ISNA(VLOOKUP($B9,'[1]1718  Prog Access'!$F$7:$BF$318,16,FALSE)),"",VLOOKUP($B9,'[1]1718  Prog Access'!$F$7:$BF$318,16,FALSE))</f>
        <v>0</v>
      </c>
      <c r="AA9" s="138">
        <f t="shared" si="9"/>
        <v>4109.76</v>
      </c>
      <c r="AB9" s="133">
        <f t="shared" si="10"/>
        <v>1.044334486174834E-2</v>
      </c>
      <c r="AC9" s="134">
        <f t="shared" si="11"/>
        <v>302.18823529411765</v>
      </c>
      <c r="AD9" s="135">
        <f>IF(ISNA(VLOOKUP($B9,'[1]1718  Prog Access'!$F$7:$BF$318,17,FALSE)),"",VLOOKUP($B9,'[1]1718  Prog Access'!$F$7:$BF$318,17,FALSE))</f>
        <v>0</v>
      </c>
      <c r="AE9" s="135">
        <f>IF(ISNA(VLOOKUP($B9,'[1]1718  Prog Access'!$F$7:$BF$318,18,FALSE)),"",VLOOKUP($B9,'[1]1718  Prog Access'!$F$7:$BF$318,18,FALSE))</f>
        <v>0</v>
      </c>
      <c r="AF9" s="135">
        <f>IF(ISNA(VLOOKUP($B9,'[1]1718  Prog Access'!$F$7:$BF$318,19,FALSE)),"",VLOOKUP($B9,'[1]1718  Prog Access'!$F$7:$BF$318,19,FALSE))</f>
        <v>0</v>
      </c>
      <c r="AG9" s="135">
        <f>IF(ISNA(VLOOKUP($B9,'[1]1718  Prog Access'!$F$7:$BF$318,20,FALSE)),"",VLOOKUP($B9,'[1]1718  Prog Access'!$F$7:$BF$318,20,FALSE))</f>
        <v>0</v>
      </c>
      <c r="AH9" s="134">
        <f t="shared" si="12"/>
        <v>0</v>
      </c>
      <c r="AI9" s="133">
        <f t="shared" si="13"/>
        <v>0</v>
      </c>
      <c r="AJ9" s="134">
        <f t="shared" si="14"/>
        <v>0</v>
      </c>
      <c r="AK9" s="135">
        <f>IF(ISNA(VLOOKUP($B9,'[1]1718  Prog Access'!$F$7:$BF$318,21,FALSE)),"",VLOOKUP($B9,'[1]1718  Prog Access'!$F$7:$BF$318,21,FALSE))</f>
        <v>0</v>
      </c>
      <c r="AL9" s="135">
        <f>IF(ISNA(VLOOKUP($B9,'[1]1718  Prog Access'!$F$7:$BF$318,22,FALSE)),"",VLOOKUP($B9,'[1]1718  Prog Access'!$F$7:$BF$318,22,FALSE))</f>
        <v>0</v>
      </c>
      <c r="AM9" s="138">
        <f t="shared" si="15"/>
        <v>0</v>
      </c>
      <c r="AN9" s="133">
        <f t="shared" si="16"/>
        <v>0</v>
      </c>
      <c r="AO9" s="139">
        <f t="shared" si="17"/>
        <v>0</v>
      </c>
      <c r="AP9" s="135">
        <f>IF(ISNA(VLOOKUP($B9,'[1]1718  Prog Access'!$F$7:$BF$318,23,FALSE)),"",VLOOKUP($B9,'[1]1718  Prog Access'!$F$7:$BF$318,23,FALSE))</f>
        <v>0</v>
      </c>
      <c r="AQ9" s="135">
        <f>IF(ISNA(VLOOKUP($B9,'[1]1718  Prog Access'!$F$7:$BF$318,24,FALSE)),"",VLOOKUP($B9,'[1]1718  Prog Access'!$F$7:$BF$318,24,FALSE))</f>
        <v>24091.73</v>
      </c>
      <c r="AR9" s="135">
        <f>IF(ISNA(VLOOKUP($B9,'[1]1718  Prog Access'!$F$7:$BF$318,25,FALSE)),"",VLOOKUP($B9,'[1]1718  Prog Access'!$F$7:$BF$318,25,FALSE))</f>
        <v>0</v>
      </c>
      <c r="AS9" s="135">
        <f>IF(ISNA(VLOOKUP($B9,'[1]1718  Prog Access'!$F$7:$BF$318,26,FALSE)),"",VLOOKUP($B9,'[1]1718  Prog Access'!$F$7:$BF$318,26,FALSE))</f>
        <v>0</v>
      </c>
      <c r="AT9" s="135">
        <f>IF(ISNA(VLOOKUP($B9,'[1]1718  Prog Access'!$F$7:$BF$318,27,FALSE)),"",VLOOKUP($B9,'[1]1718  Prog Access'!$F$7:$BF$318,27,FALSE))</f>
        <v>0</v>
      </c>
      <c r="AU9" s="135">
        <f>IF(ISNA(VLOOKUP($B9,'[1]1718  Prog Access'!$F$7:$BF$318,28,FALSE)),"",VLOOKUP($B9,'[1]1718  Prog Access'!$F$7:$BF$318,28,FALSE))</f>
        <v>0</v>
      </c>
      <c r="AV9" s="135">
        <f>IF(ISNA(VLOOKUP($B9,'[1]1718  Prog Access'!$F$7:$BF$318,29,FALSE)),"",VLOOKUP($B9,'[1]1718  Prog Access'!$F$7:$BF$318,29,FALSE))</f>
        <v>0</v>
      </c>
      <c r="AW9" s="135">
        <f>IF(ISNA(VLOOKUP($B9,'[1]1718  Prog Access'!$F$7:$BF$318,30,FALSE)),"",VLOOKUP($B9,'[1]1718  Prog Access'!$F$7:$BF$318,30,FALSE))</f>
        <v>0</v>
      </c>
      <c r="AX9" s="135">
        <f>IF(ISNA(VLOOKUP($B9,'[1]1718  Prog Access'!$F$7:$BF$318,31,FALSE)),"",VLOOKUP($B9,'[1]1718  Prog Access'!$F$7:$BF$318,31,FALSE))</f>
        <v>0</v>
      </c>
      <c r="AY9" s="135">
        <f>IF(ISNA(VLOOKUP($B9,'[1]1718  Prog Access'!$F$7:$BF$318,32,FALSE)),"",VLOOKUP($B9,'[1]1718  Prog Access'!$F$7:$BF$318,32,FALSE))</f>
        <v>0</v>
      </c>
      <c r="AZ9" s="135">
        <f>IF(ISNA(VLOOKUP($B9,'[1]1718  Prog Access'!$F$7:$BF$318,33,FALSE)),"",VLOOKUP($B9,'[1]1718  Prog Access'!$F$7:$BF$318,33,FALSE))</f>
        <v>0</v>
      </c>
      <c r="BA9" s="135">
        <f>IF(ISNA(VLOOKUP($B9,'[1]1718  Prog Access'!$F$7:$BF$318,34,FALSE)),"",VLOOKUP($B9,'[1]1718  Prog Access'!$F$7:$BF$318,34,FALSE))</f>
        <v>0</v>
      </c>
      <c r="BB9" s="135">
        <f>IF(ISNA(VLOOKUP($B9,'[1]1718  Prog Access'!$F$7:$BF$318,35,FALSE)),"",VLOOKUP($B9,'[1]1718  Prog Access'!$F$7:$BF$318,35,FALSE))</f>
        <v>0</v>
      </c>
      <c r="BC9" s="135">
        <f>IF(ISNA(VLOOKUP($B9,'[1]1718  Prog Access'!$F$7:$BF$318,36,FALSE)),"",VLOOKUP($B9,'[1]1718  Prog Access'!$F$7:$BF$318,36,FALSE))</f>
        <v>0</v>
      </c>
      <c r="BD9" s="135">
        <f>IF(ISNA(VLOOKUP($B9,'[1]1718  Prog Access'!$F$7:$BF$318,37,FALSE)),"",VLOOKUP($B9,'[1]1718  Prog Access'!$F$7:$BF$318,37,FALSE))</f>
        <v>0</v>
      </c>
      <c r="BE9" s="135">
        <f>IF(ISNA(VLOOKUP($B9,'[1]1718  Prog Access'!$F$7:$BF$318,38,FALSE)),"",VLOOKUP($B9,'[1]1718  Prog Access'!$F$7:$BF$318,38,FALSE))</f>
        <v>0</v>
      </c>
      <c r="BF9" s="134">
        <f t="shared" si="18"/>
        <v>24091.73</v>
      </c>
      <c r="BG9" s="133">
        <f t="shared" si="19"/>
        <v>6.1219692805937163E-2</v>
      </c>
      <c r="BH9" s="137">
        <f t="shared" si="20"/>
        <v>1771.4507352941175</v>
      </c>
      <c r="BI9" s="140">
        <f>IF(ISNA(VLOOKUP($B9,'[1]1718  Prog Access'!$F$7:$BF$318,39,FALSE)),"",VLOOKUP($B9,'[1]1718  Prog Access'!$F$7:$BF$318,39,FALSE))</f>
        <v>0</v>
      </c>
      <c r="BJ9" s="135">
        <f>IF(ISNA(VLOOKUP($B9,'[1]1718  Prog Access'!$F$7:$BF$318,40,FALSE)),"",VLOOKUP($B9,'[1]1718  Prog Access'!$F$7:$BF$318,40,FALSE))</f>
        <v>0</v>
      </c>
      <c r="BK9" s="135">
        <f>IF(ISNA(VLOOKUP($B9,'[1]1718  Prog Access'!$F$7:$BF$318,41,FALSE)),"",VLOOKUP($B9,'[1]1718  Prog Access'!$F$7:$BF$318,41,FALSE))</f>
        <v>172.67</v>
      </c>
      <c r="BL9" s="135">
        <f>IF(ISNA(VLOOKUP($B9,'[1]1718  Prog Access'!$F$7:$BF$318,42,FALSE)),"",VLOOKUP($B9,'[1]1718  Prog Access'!$F$7:$BF$318,42,FALSE))</f>
        <v>0</v>
      </c>
      <c r="BM9" s="135">
        <f>IF(ISNA(VLOOKUP($B9,'[1]1718  Prog Access'!$F$7:$BF$318,43,FALSE)),"",VLOOKUP($B9,'[1]1718  Prog Access'!$F$7:$BF$318,43,FALSE))</f>
        <v>0</v>
      </c>
      <c r="BN9" s="135">
        <f>IF(ISNA(VLOOKUP($B9,'[1]1718  Prog Access'!$F$7:$BF$318,44,FALSE)),"",VLOOKUP($B9,'[1]1718  Prog Access'!$F$7:$BF$318,44,FALSE))</f>
        <v>0</v>
      </c>
      <c r="BO9" s="135">
        <f>IF(ISNA(VLOOKUP($B9,'[1]1718  Prog Access'!$F$7:$BF$318,45,FALSE)),"",VLOOKUP($B9,'[1]1718  Prog Access'!$F$7:$BF$318,45,FALSE))</f>
        <v>0</v>
      </c>
      <c r="BP9" s="137">
        <f t="shared" si="21"/>
        <v>172.67</v>
      </c>
      <c r="BQ9" s="133">
        <f t="shared" si="22"/>
        <v>4.3877315397446214E-4</v>
      </c>
      <c r="BR9" s="134">
        <f t="shared" si="23"/>
        <v>12.696323529411762</v>
      </c>
      <c r="BS9" s="140">
        <f>IF(ISNA(VLOOKUP($B9,'[1]1718  Prog Access'!$F$7:$BF$318,46,FALSE)),"",VLOOKUP($B9,'[1]1718  Prog Access'!$F$7:$BF$318,46,FALSE))</f>
        <v>0</v>
      </c>
      <c r="BT9" s="135">
        <f>IF(ISNA(VLOOKUP($B9,'[1]1718  Prog Access'!$F$7:$BF$318,47,FALSE)),"",VLOOKUP($B9,'[1]1718  Prog Access'!$F$7:$BF$318,47,FALSE))</f>
        <v>0</v>
      </c>
      <c r="BU9" s="135">
        <f>IF(ISNA(VLOOKUP($B9,'[1]1718  Prog Access'!$F$7:$BF$318,48,FALSE)),"",VLOOKUP($B9,'[1]1718  Prog Access'!$F$7:$BF$318,48,FALSE))</f>
        <v>0</v>
      </c>
      <c r="BV9" s="135">
        <f>IF(ISNA(VLOOKUP($B9,'[1]1718  Prog Access'!$F$7:$BF$318,49,FALSE)),"",VLOOKUP($B9,'[1]1718  Prog Access'!$F$7:$BF$318,49,FALSE))</f>
        <v>0</v>
      </c>
      <c r="BW9" s="137">
        <f t="shared" si="24"/>
        <v>0</v>
      </c>
      <c r="BX9" s="133">
        <f t="shared" si="25"/>
        <v>0</v>
      </c>
      <c r="BY9" s="134">
        <f t="shared" si="26"/>
        <v>0</v>
      </c>
      <c r="BZ9" s="135">
        <f>IF(ISNA(VLOOKUP($B9,'[1]1718  Prog Access'!$F$7:$BF$318,50,FALSE)),"",VLOOKUP($B9,'[1]1718  Prog Access'!$F$7:$BF$318,50,FALSE))</f>
        <v>101203.21</v>
      </c>
      <c r="CA9" s="133">
        <f t="shared" si="27"/>
        <v>0.25716830743058916</v>
      </c>
      <c r="CB9" s="134">
        <f t="shared" si="28"/>
        <v>7441.4124999999995</v>
      </c>
      <c r="CC9" s="135">
        <f>IF(ISNA(VLOOKUP($B9,'[1]1718  Prog Access'!$F$7:$BF$318,51,FALSE)),"",VLOOKUP($B9,'[1]1718  Prog Access'!$F$7:$BF$318,51,FALSE))</f>
        <v>18328.439999999999</v>
      </c>
      <c r="CD9" s="133">
        <f t="shared" si="29"/>
        <v>4.6574549291896049E-2</v>
      </c>
      <c r="CE9" s="134">
        <f t="shared" si="30"/>
        <v>1347.6794117647057</v>
      </c>
      <c r="CF9" s="141">
        <f>IF(ISNA(VLOOKUP($B9,'[1]1718  Prog Access'!$F$7:$BF$318,52,FALSE)),"",VLOOKUP($B9,'[1]1718  Prog Access'!$F$7:$BF$318,52,FALSE))</f>
        <v>48666.420000000006</v>
      </c>
      <c r="CG9" s="88">
        <f t="shared" si="31"/>
        <v>0.12366663923116841</v>
      </c>
      <c r="CH9" s="89">
        <f t="shared" si="32"/>
        <v>3578.4132352941178</v>
      </c>
      <c r="CI9" s="90">
        <f t="shared" ref="CI9:CI13" si="34">CF9+CC9+BZ9+BW9+BP9+BF9+AM9+AH9+AA9+R9+I9</f>
        <v>393529.09000000008</v>
      </c>
      <c r="CJ9" s="73">
        <f t="shared" ref="CJ9:CJ13" si="35">CI9-E9</f>
        <v>0</v>
      </c>
    </row>
    <row r="10" spans="1:140" x14ac:dyDescent="0.3">
      <c r="A10" s="21"/>
      <c r="B10" s="84" t="s">
        <v>50</v>
      </c>
      <c r="C10" s="117" t="s">
        <v>51</v>
      </c>
      <c r="D10" s="85">
        <f>IF(ISNA(VLOOKUP($B10,'[1]1718 enrollment_Rev_Exp by size'!$A$6:$C$339,3,FALSE)),"",VLOOKUP($B10,'[1]1718 enrollment_Rev_Exp by size'!$A$6:$C$339,3,FALSE))</f>
        <v>4461.8</v>
      </c>
      <c r="E10" s="86">
        <f>IF(ISNA(VLOOKUP($B10,'[1]1718 Enroll_Rev_Exp Access'!$A$6:$D$316,4,FALSE)),"",VLOOKUP($B10,'[1]1718 Enroll_Rev_Exp Access'!$A$6:$D$316,4,FALSE))</f>
        <v>53135394.630000003</v>
      </c>
      <c r="F10" s="87">
        <f>IF(ISNA(VLOOKUP($B10,'[1]1718  Prog Access'!$F$7:$BF$318,2,FALSE)),"",VLOOKUP($B10,'[1]1718  Prog Access'!$F$7:$BF$318,2,FALSE))</f>
        <v>28747175.490000002</v>
      </c>
      <c r="G10" s="87">
        <f>IF(ISNA(VLOOKUP($B10,'[1]1718  Prog Access'!$F$7:$BF$318,3,FALSE)),"",VLOOKUP($B10,'[1]1718  Prog Access'!$F$7:$BF$318,3,FALSE))</f>
        <v>0</v>
      </c>
      <c r="H10" s="87">
        <f>IF(ISNA(VLOOKUP($B10,'[1]1718  Prog Access'!$F$7:$BF$318,4,FALSE)),"",VLOOKUP($B10,'[1]1718  Prog Access'!$F$7:$BF$318,4,FALSE))</f>
        <v>0</v>
      </c>
      <c r="I10" s="128">
        <f t="shared" si="33"/>
        <v>28747175.490000002</v>
      </c>
      <c r="J10" s="133">
        <f t="shared" si="4"/>
        <v>0.5410174459073176</v>
      </c>
      <c r="K10" s="134">
        <f t="shared" si="5"/>
        <v>6442.9547469631088</v>
      </c>
      <c r="L10" s="135">
        <f>IF(ISNA(VLOOKUP($B10,'[1]1718  Prog Access'!$F$7:$BF$318,5,FALSE)),"",VLOOKUP($B10,'[1]1718  Prog Access'!$F$7:$BF$318,5,FALSE))</f>
        <v>0</v>
      </c>
      <c r="M10" s="135">
        <f>IF(ISNA(VLOOKUP($B10,'[1]1718  Prog Access'!$F$7:$BF$318,6,FALSE)),"",VLOOKUP($B10,'[1]1718  Prog Access'!$F$7:$BF$318,6,FALSE))</f>
        <v>0</v>
      </c>
      <c r="N10" s="135">
        <f>IF(ISNA(VLOOKUP($B10,'[1]1718  Prog Access'!$F$7:$BF$318,7,FALSE)),"",VLOOKUP($B10,'[1]1718  Prog Access'!$F$7:$BF$318,7,FALSE))</f>
        <v>0</v>
      </c>
      <c r="O10" s="135">
        <f>IF(ISNA(VLOOKUP($B10,'[1]1718  Prog Access'!$F$7:$BF$318,8,FALSE)),"",VLOOKUP($B10,'[1]1718  Prog Access'!$F$7:$BF$318,8,FALSE))</f>
        <v>0</v>
      </c>
      <c r="P10" s="135">
        <f>IF(ISNA(VLOOKUP($B10,'[1]1718  Prog Access'!$F$7:$BF$318,9,FALSE)),"",VLOOKUP($B10,'[1]1718  Prog Access'!$F$7:$BF$318,9,FALSE))</f>
        <v>0</v>
      </c>
      <c r="Q10" s="135">
        <f>IF(ISNA(VLOOKUP($B10,'[1]1718  Prog Access'!$F$7:$BF$318,10,FALSE)),"",VLOOKUP($B10,'[1]1718  Prog Access'!$F$7:$BF$318,10,FALSE))</f>
        <v>0</v>
      </c>
      <c r="R10" s="128">
        <f t="shared" si="6"/>
        <v>0</v>
      </c>
      <c r="S10" s="136">
        <f t="shared" si="7"/>
        <v>0</v>
      </c>
      <c r="T10" s="137">
        <f t="shared" si="8"/>
        <v>0</v>
      </c>
      <c r="U10" s="135">
        <f>IF(ISNA(VLOOKUP($B10,'[1]1718  Prog Access'!$F$7:$BF$318,11,FALSE)),"",VLOOKUP($B10,'[1]1718  Prog Access'!$F$7:$BF$318,11,FALSE))</f>
        <v>4150266.4799999986</v>
      </c>
      <c r="V10" s="135">
        <f>IF(ISNA(VLOOKUP($B10,'[1]1718  Prog Access'!$F$7:$BF$318,12,FALSE)),"",VLOOKUP($B10,'[1]1718  Prog Access'!$F$7:$BF$318,12,FALSE))</f>
        <v>429402.47</v>
      </c>
      <c r="W10" s="135">
        <f>IF(ISNA(VLOOKUP($B10,'[1]1718  Prog Access'!$F$7:$BF$318,13,FALSE)),"",VLOOKUP($B10,'[1]1718  Prog Access'!$F$7:$BF$318,13,FALSE))</f>
        <v>729130.13</v>
      </c>
      <c r="X10" s="135">
        <f>IF(ISNA(VLOOKUP($B10,'[1]1718  Prog Access'!$F$7:$BF$318,14,FALSE)),"",VLOOKUP($B10,'[1]1718  Prog Access'!$F$7:$BF$318,14,FALSE))</f>
        <v>0</v>
      </c>
      <c r="Y10" s="135">
        <f>IF(ISNA(VLOOKUP($B10,'[1]1718  Prog Access'!$F$7:$BF$318,15,FALSE)),"",VLOOKUP($B10,'[1]1718  Prog Access'!$F$7:$BF$318,15,FALSE))</f>
        <v>0</v>
      </c>
      <c r="Z10" s="135">
        <f>IF(ISNA(VLOOKUP($B10,'[1]1718  Prog Access'!$F$7:$BF$318,16,FALSE)),"",VLOOKUP($B10,'[1]1718  Prog Access'!$F$7:$BF$318,16,FALSE))</f>
        <v>0</v>
      </c>
      <c r="AA10" s="138">
        <f t="shared" si="9"/>
        <v>5308799.0799999982</v>
      </c>
      <c r="AB10" s="133">
        <f t="shared" si="10"/>
        <v>9.9910786716970651E-2</v>
      </c>
      <c r="AC10" s="134">
        <f t="shared" si="11"/>
        <v>1189.8334932090183</v>
      </c>
      <c r="AD10" s="135">
        <f>IF(ISNA(VLOOKUP($B10,'[1]1718  Prog Access'!$F$7:$BF$318,17,FALSE)),"",VLOOKUP($B10,'[1]1718  Prog Access'!$F$7:$BF$318,17,FALSE))</f>
        <v>1100099.0599999998</v>
      </c>
      <c r="AE10" s="135">
        <f>IF(ISNA(VLOOKUP($B10,'[1]1718  Prog Access'!$F$7:$BF$318,18,FALSE)),"",VLOOKUP($B10,'[1]1718  Prog Access'!$F$7:$BF$318,18,FALSE))</f>
        <v>74029.090000000011</v>
      </c>
      <c r="AF10" s="135">
        <f>IF(ISNA(VLOOKUP($B10,'[1]1718  Prog Access'!$F$7:$BF$318,19,FALSE)),"",VLOOKUP($B10,'[1]1718  Prog Access'!$F$7:$BF$318,19,FALSE))</f>
        <v>24813.17</v>
      </c>
      <c r="AG10" s="135">
        <f>IF(ISNA(VLOOKUP($B10,'[1]1718  Prog Access'!$F$7:$BF$318,20,FALSE)),"",VLOOKUP($B10,'[1]1718  Prog Access'!$F$7:$BF$318,20,FALSE))</f>
        <v>0</v>
      </c>
      <c r="AH10" s="134">
        <f t="shared" si="12"/>
        <v>1198941.3199999998</v>
      </c>
      <c r="AI10" s="133">
        <f t="shared" si="13"/>
        <v>2.2563892267078091E-2</v>
      </c>
      <c r="AJ10" s="134">
        <f t="shared" si="14"/>
        <v>268.71247478596075</v>
      </c>
      <c r="AK10" s="135">
        <f>IF(ISNA(VLOOKUP($B10,'[1]1718  Prog Access'!$F$7:$BF$318,21,FALSE)),"",VLOOKUP($B10,'[1]1718  Prog Access'!$F$7:$BF$318,21,FALSE))</f>
        <v>0</v>
      </c>
      <c r="AL10" s="135">
        <f>IF(ISNA(VLOOKUP($B10,'[1]1718  Prog Access'!$F$7:$BF$318,22,FALSE)),"",VLOOKUP($B10,'[1]1718  Prog Access'!$F$7:$BF$318,22,FALSE))</f>
        <v>0</v>
      </c>
      <c r="AM10" s="138">
        <f t="shared" si="15"/>
        <v>0</v>
      </c>
      <c r="AN10" s="133">
        <f t="shared" si="16"/>
        <v>0</v>
      </c>
      <c r="AO10" s="139">
        <f t="shared" si="17"/>
        <v>0</v>
      </c>
      <c r="AP10" s="135">
        <f>IF(ISNA(VLOOKUP($B10,'[1]1718  Prog Access'!$F$7:$BF$318,23,FALSE)),"",VLOOKUP($B10,'[1]1718  Prog Access'!$F$7:$BF$318,23,FALSE))</f>
        <v>1116685.57</v>
      </c>
      <c r="AQ10" s="135">
        <f>IF(ISNA(VLOOKUP($B10,'[1]1718  Prog Access'!$F$7:$BF$318,24,FALSE)),"",VLOOKUP($B10,'[1]1718  Prog Access'!$F$7:$BF$318,24,FALSE))</f>
        <v>252449.06999999995</v>
      </c>
      <c r="AR10" s="135">
        <f>IF(ISNA(VLOOKUP($B10,'[1]1718  Prog Access'!$F$7:$BF$318,25,FALSE)),"",VLOOKUP($B10,'[1]1718  Prog Access'!$F$7:$BF$318,25,FALSE))</f>
        <v>280215.18000000011</v>
      </c>
      <c r="AS10" s="135">
        <f>IF(ISNA(VLOOKUP($B10,'[1]1718  Prog Access'!$F$7:$BF$318,26,FALSE)),"",VLOOKUP($B10,'[1]1718  Prog Access'!$F$7:$BF$318,26,FALSE))</f>
        <v>0</v>
      </c>
      <c r="AT10" s="135">
        <f>IF(ISNA(VLOOKUP($B10,'[1]1718  Prog Access'!$F$7:$BF$318,27,FALSE)),"",VLOOKUP($B10,'[1]1718  Prog Access'!$F$7:$BF$318,27,FALSE))</f>
        <v>2319636.4299999997</v>
      </c>
      <c r="AU10" s="135">
        <f>IF(ISNA(VLOOKUP($B10,'[1]1718  Prog Access'!$F$7:$BF$318,28,FALSE)),"",VLOOKUP($B10,'[1]1718  Prog Access'!$F$7:$BF$318,28,FALSE))</f>
        <v>0</v>
      </c>
      <c r="AV10" s="135">
        <f>IF(ISNA(VLOOKUP($B10,'[1]1718  Prog Access'!$F$7:$BF$318,29,FALSE)),"",VLOOKUP($B10,'[1]1718  Prog Access'!$F$7:$BF$318,29,FALSE))</f>
        <v>0</v>
      </c>
      <c r="AW10" s="135">
        <f>IF(ISNA(VLOOKUP($B10,'[1]1718  Prog Access'!$F$7:$BF$318,30,FALSE)),"",VLOOKUP($B10,'[1]1718  Prog Access'!$F$7:$BF$318,30,FALSE))</f>
        <v>324234.10000000003</v>
      </c>
      <c r="AX10" s="135">
        <f>IF(ISNA(VLOOKUP($B10,'[1]1718  Prog Access'!$F$7:$BF$318,31,FALSE)),"",VLOOKUP($B10,'[1]1718  Prog Access'!$F$7:$BF$318,31,FALSE))</f>
        <v>0</v>
      </c>
      <c r="AY10" s="135">
        <f>IF(ISNA(VLOOKUP($B10,'[1]1718  Prog Access'!$F$7:$BF$318,32,FALSE)),"",VLOOKUP($B10,'[1]1718  Prog Access'!$F$7:$BF$318,32,FALSE))</f>
        <v>0</v>
      </c>
      <c r="AZ10" s="135">
        <f>IF(ISNA(VLOOKUP($B10,'[1]1718  Prog Access'!$F$7:$BF$318,33,FALSE)),"",VLOOKUP($B10,'[1]1718  Prog Access'!$F$7:$BF$318,33,FALSE))</f>
        <v>0</v>
      </c>
      <c r="BA10" s="135">
        <f>IF(ISNA(VLOOKUP($B10,'[1]1718  Prog Access'!$F$7:$BF$318,34,FALSE)),"",VLOOKUP($B10,'[1]1718  Prog Access'!$F$7:$BF$318,34,FALSE))</f>
        <v>220168.01</v>
      </c>
      <c r="BB10" s="135">
        <f>IF(ISNA(VLOOKUP($B10,'[1]1718  Prog Access'!$F$7:$BF$318,35,FALSE)),"",VLOOKUP($B10,'[1]1718  Prog Access'!$F$7:$BF$318,35,FALSE))</f>
        <v>1778207.3800000001</v>
      </c>
      <c r="BC10" s="135">
        <f>IF(ISNA(VLOOKUP($B10,'[1]1718  Prog Access'!$F$7:$BF$318,36,FALSE)),"",VLOOKUP($B10,'[1]1718  Prog Access'!$F$7:$BF$318,36,FALSE))</f>
        <v>0</v>
      </c>
      <c r="BD10" s="135">
        <f>IF(ISNA(VLOOKUP($B10,'[1]1718  Prog Access'!$F$7:$BF$318,37,FALSE)),"",VLOOKUP($B10,'[1]1718  Prog Access'!$F$7:$BF$318,37,FALSE))</f>
        <v>0</v>
      </c>
      <c r="BE10" s="135">
        <f>IF(ISNA(VLOOKUP($B10,'[1]1718  Prog Access'!$F$7:$BF$318,38,FALSE)),"",VLOOKUP($B10,'[1]1718  Prog Access'!$F$7:$BF$318,38,FALSE))</f>
        <v>0</v>
      </c>
      <c r="BF10" s="134">
        <f t="shared" si="18"/>
        <v>6291595.7399999993</v>
      </c>
      <c r="BG10" s="133">
        <f t="shared" si="19"/>
        <v>0.11840686954167821</v>
      </c>
      <c r="BH10" s="137">
        <f t="shared" si="20"/>
        <v>1410.1025908826032</v>
      </c>
      <c r="BI10" s="140">
        <f>IF(ISNA(VLOOKUP($B10,'[1]1718  Prog Access'!$F$7:$BF$318,39,FALSE)),"",VLOOKUP($B10,'[1]1718  Prog Access'!$F$7:$BF$318,39,FALSE))</f>
        <v>0</v>
      </c>
      <c r="BJ10" s="135">
        <f>IF(ISNA(VLOOKUP($B10,'[1]1718  Prog Access'!$F$7:$BF$318,40,FALSE)),"",VLOOKUP($B10,'[1]1718  Prog Access'!$F$7:$BF$318,40,FALSE))</f>
        <v>0</v>
      </c>
      <c r="BK10" s="135">
        <f>IF(ISNA(VLOOKUP($B10,'[1]1718  Prog Access'!$F$7:$BF$318,41,FALSE)),"",VLOOKUP($B10,'[1]1718  Prog Access'!$F$7:$BF$318,41,FALSE))</f>
        <v>119939.89000000001</v>
      </c>
      <c r="BL10" s="135">
        <f>IF(ISNA(VLOOKUP($B10,'[1]1718  Prog Access'!$F$7:$BF$318,42,FALSE)),"",VLOOKUP($B10,'[1]1718  Prog Access'!$F$7:$BF$318,42,FALSE))</f>
        <v>0</v>
      </c>
      <c r="BM10" s="135">
        <f>IF(ISNA(VLOOKUP($B10,'[1]1718  Prog Access'!$F$7:$BF$318,43,FALSE)),"",VLOOKUP($B10,'[1]1718  Prog Access'!$F$7:$BF$318,43,FALSE))</f>
        <v>0</v>
      </c>
      <c r="BN10" s="135">
        <f>IF(ISNA(VLOOKUP($B10,'[1]1718  Prog Access'!$F$7:$BF$318,44,FALSE)),"",VLOOKUP($B10,'[1]1718  Prog Access'!$F$7:$BF$318,44,FALSE))</f>
        <v>0</v>
      </c>
      <c r="BO10" s="135">
        <f>IF(ISNA(VLOOKUP($B10,'[1]1718  Prog Access'!$F$7:$BF$318,45,FALSE)),"",VLOOKUP($B10,'[1]1718  Prog Access'!$F$7:$BF$318,45,FALSE))</f>
        <v>49577.74</v>
      </c>
      <c r="BP10" s="137">
        <f t="shared" si="21"/>
        <v>169517.63</v>
      </c>
      <c r="BQ10" s="133">
        <f t="shared" si="22"/>
        <v>3.1902958692677352E-3</v>
      </c>
      <c r="BR10" s="134">
        <f t="shared" si="23"/>
        <v>37.993103680129096</v>
      </c>
      <c r="BS10" s="140">
        <f>IF(ISNA(VLOOKUP($B10,'[1]1718  Prog Access'!$F$7:$BF$318,46,FALSE)),"",VLOOKUP($B10,'[1]1718  Prog Access'!$F$7:$BF$318,46,FALSE))</f>
        <v>0</v>
      </c>
      <c r="BT10" s="135">
        <f>IF(ISNA(VLOOKUP($B10,'[1]1718  Prog Access'!$F$7:$BF$318,47,FALSE)),"",VLOOKUP($B10,'[1]1718  Prog Access'!$F$7:$BF$318,47,FALSE))</f>
        <v>100905.10999999999</v>
      </c>
      <c r="BU10" s="135">
        <f>IF(ISNA(VLOOKUP($B10,'[1]1718  Prog Access'!$F$7:$BF$318,48,FALSE)),"",VLOOKUP($B10,'[1]1718  Prog Access'!$F$7:$BF$318,48,FALSE))</f>
        <v>0</v>
      </c>
      <c r="BV10" s="135">
        <f>IF(ISNA(VLOOKUP($B10,'[1]1718  Prog Access'!$F$7:$BF$318,49,FALSE)),"",VLOOKUP($B10,'[1]1718  Prog Access'!$F$7:$BF$318,49,FALSE))</f>
        <v>29374.89</v>
      </c>
      <c r="BW10" s="137">
        <f t="shared" si="24"/>
        <v>130279.99999999999</v>
      </c>
      <c r="BX10" s="133">
        <f t="shared" si="25"/>
        <v>2.4518496739731467E-3</v>
      </c>
      <c r="BY10" s="134">
        <f t="shared" si="26"/>
        <v>29.198977990945355</v>
      </c>
      <c r="BZ10" s="135">
        <f>IF(ISNA(VLOOKUP($B10,'[1]1718  Prog Access'!$F$7:$BF$318,50,FALSE)),"",VLOOKUP($B10,'[1]1718  Prog Access'!$F$7:$BF$318,50,FALSE))</f>
        <v>7223102.4700000016</v>
      </c>
      <c r="CA10" s="133">
        <f t="shared" si="27"/>
        <v>0.13593768372846282</v>
      </c>
      <c r="CB10" s="134">
        <f t="shared" si="28"/>
        <v>1618.8763436281324</v>
      </c>
      <c r="CC10" s="135">
        <f>IF(ISNA(VLOOKUP($B10,'[1]1718  Prog Access'!$F$7:$BF$318,51,FALSE)),"",VLOOKUP($B10,'[1]1718  Prog Access'!$F$7:$BF$318,51,FALSE))</f>
        <v>2418001.33</v>
      </c>
      <c r="CD10" s="133">
        <f t="shared" si="29"/>
        <v>4.5506415202848753E-2</v>
      </c>
      <c r="CE10" s="134">
        <f t="shared" si="30"/>
        <v>541.93404679725666</v>
      </c>
      <c r="CF10" s="141">
        <f>IF(ISNA(VLOOKUP($B10,'[1]1718  Prog Access'!$F$7:$BF$318,52,FALSE)),"",VLOOKUP($B10,'[1]1718  Prog Access'!$F$7:$BF$318,52,FALSE))</f>
        <v>1647981.5699999998</v>
      </c>
      <c r="CG10" s="88">
        <f t="shared" si="31"/>
        <v>3.1014761092402934E-2</v>
      </c>
      <c r="CH10" s="89">
        <f t="shared" si="32"/>
        <v>369.35352772423681</v>
      </c>
      <c r="CI10" s="90">
        <f t="shared" si="34"/>
        <v>53135394.630000003</v>
      </c>
      <c r="CJ10" s="73">
        <f t="shared" si="35"/>
        <v>0</v>
      </c>
    </row>
    <row r="11" spans="1:140" x14ac:dyDescent="0.3">
      <c r="A11" s="21"/>
      <c r="B11" s="84" t="s">
        <v>52</v>
      </c>
      <c r="C11" s="117" t="s">
        <v>53</v>
      </c>
      <c r="D11" s="85">
        <f>IF(ISNA(VLOOKUP($B11,'[1]1718 enrollment_Rev_Exp by size'!$A$6:$C$339,3,FALSE)),"",VLOOKUP($B11,'[1]1718 enrollment_Rev_Exp by size'!$A$6:$C$339,3,FALSE))</f>
        <v>198.87</v>
      </c>
      <c r="E11" s="86">
        <f>IF(ISNA(VLOOKUP($B11,'[1]1718 Enroll_Rev_Exp Access'!$A$6:$D$316,4,FALSE)),"",VLOOKUP($B11,'[1]1718 Enroll_Rev_Exp Access'!$A$6:$D$316,4,FALSE))</f>
        <v>4229894.91</v>
      </c>
      <c r="F11" s="87">
        <f>IF(ISNA(VLOOKUP($B11,'[1]1718  Prog Access'!$F$7:$BF$318,2,FALSE)),"",VLOOKUP($B11,'[1]1718  Prog Access'!$F$7:$BF$318,2,FALSE))</f>
        <v>1505482.4499999997</v>
      </c>
      <c r="G11" s="87">
        <f>IF(ISNA(VLOOKUP($B11,'[1]1718  Prog Access'!$F$7:$BF$318,3,FALSE)),"",VLOOKUP($B11,'[1]1718  Prog Access'!$F$7:$BF$318,3,FALSE))</f>
        <v>0</v>
      </c>
      <c r="H11" s="87">
        <f>IF(ISNA(VLOOKUP($B11,'[1]1718  Prog Access'!$F$7:$BF$318,4,FALSE)),"",VLOOKUP($B11,'[1]1718  Prog Access'!$F$7:$BF$318,4,FALSE))</f>
        <v>0</v>
      </c>
      <c r="I11" s="128">
        <f t="shared" si="33"/>
        <v>1505482.4499999997</v>
      </c>
      <c r="J11" s="133">
        <f t="shared" si="4"/>
        <v>0.3559148588871206</v>
      </c>
      <c r="K11" s="134">
        <f t="shared" si="5"/>
        <v>7570.1837884044835</v>
      </c>
      <c r="L11" s="135">
        <f>IF(ISNA(VLOOKUP($B11,'[1]1718  Prog Access'!$F$7:$BF$318,5,FALSE)),"",VLOOKUP($B11,'[1]1718  Prog Access'!$F$7:$BF$318,5,FALSE))</f>
        <v>0</v>
      </c>
      <c r="M11" s="135">
        <f>IF(ISNA(VLOOKUP($B11,'[1]1718  Prog Access'!$F$7:$BF$318,6,FALSE)),"",VLOOKUP($B11,'[1]1718  Prog Access'!$F$7:$BF$318,6,FALSE))</f>
        <v>0</v>
      </c>
      <c r="N11" s="135">
        <f>IF(ISNA(VLOOKUP($B11,'[1]1718  Prog Access'!$F$7:$BF$318,7,FALSE)),"",VLOOKUP($B11,'[1]1718  Prog Access'!$F$7:$BF$318,7,FALSE))</f>
        <v>0</v>
      </c>
      <c r="O11" s="135">
        <f>IF(ISNA(VLOOKUP($B11,'[1]1718  Prog Access'!$F$7:$BF$318,8,FALSE)),"",VLOOKUP($B11,'[1]1718  Prog Access'!$F$7:$BF$318,8,FALSE))</f>
        <v>0</v>
      </c>
      <c r="P11" s="135">
        <f>IF(ISNA(VLOOKUP($B11,'[1]1718  Prog Access'!$F$7:$BF$318,9,FALSE)),"",VLOOKUP($B11,'[1]1718  Prog Access'!$F$7:$BF$318,9,FALSE))</f>
        <v>0</v>
      </c>
      <c r="Q11" s="135">
        <f>IF(ISNA(VLOOKUP($B11,'[1]1718  Prog Access'!$F$7:$BF$318,10,FALSE)),"",VLOOKUP($B11,'[1]1718  Prog Access'!$F$7:$BF$318,10,FALSE))</f>
        <v>0</v>
      </c>
      <c r="R11" s="128">
        <f t="shared" si="6"/>
        <v>0</v>
      </c>
      <c r="S11" s="136">
        <f t="shared" si="7"/>
        <v>0</v>
      </c>
      <c r="T11" s="137">
        <f t="shared" si="8"/>
        <v>0</v>
      </c>
      <c r="U11" s="135">
        <f>IF(ISNA(VLOOKUP($B11,'[1]1718  Prog Access'!$F$7:$BF$318,11,FALSE)),"",VLOOKUP($B11,'[1]1718  Prog Access'!$F$7:$BF$318,11,FALSE))</f>
        <v>160055.96000000002</v>
      </c>
      <c r="V11" s="135">
        <f>IF(ISNA(VLOOKUP($B11,'[1]1718  Prog Access'!$F$7:$BF$318,12,FALSE)),"",VLOOKUP($B11,'[1]1718  Prog Access'!$F$7:$BF$318,12,FALSE))</f>
        <v>3135</v>
      </c>
      <c r="W11" s="135">
        <f>IF(ISNA(VLOOKUP($B11,'[1]1718  Prog Access'!$F$7:$BF$318,13,FALSE)),"",VLOOKUP($B11,'[1]1718  Prog Access'!$F$7:$BF$318,13,FALSE))</f>
        <v>71138.41</v>
      </c>
      <c r="X11" s="135">
        <f>IF(ISNA(VLOOKUP($B11,'[1]1718  Prog Access'!$F$7:$BF$318,14,FALSE)),"",VLOOKUP($B11,'[1]1718  Prog Access'!$F$7:$BF$318,14,FALSE))</f>
        <v>0</v>
      </c>
      <c r="Y11" s="135">
        <f>IF(ISNA(VLOOKUP($B11,'[1]1718  Prog Access'!$F$7:$BF$318,15,FALSE)),"",VLOOKUP($B11,'[1]1718  Prog Access'!$F$7:$BF$318,15,FALSE))</f>
        <v>0</v>
      </c>
      <c r="Z11" s="135">
        <f>IF(ISNA(VLOOKUP($B11,'[1]1718  Prog Access'!$F$7:$BF$318,16,FALSE)),"",VLOOKUP($B11,'[1]1718  Prog Access'!$F$7:$BF$318,16,FALSE))</f>
        <v>0</v>
      </c>
      <c r="AA11" s="138">
        <f t="shared" si="9"/>
        <v>234329.37000000002</v>
      </c>
      <c r="AB11" s="133">
        <f t="shared" si="10"/>
        <v>5.5398390500439175E-2</v>
      </c>
      <c r="AC11" s="134">
        <f t="shared" si="11"/>
        <v>1178.304269120531</v>
      </c>
      <c r="AD11" s="135">
        <f>IF(ISNA(VLOOKUP($B11,'[1]1718  Prog Access'!$F$7:$BF$318,17,FALSE)),"",VLOOKUP($B11,'[1]1718  Prog Access'!$F$7:$BF$318,17,FALSE))</f>
        <v>127885.74</v>
      </c>
      <c r="AE11" s="135">
        <f>IF(ISNA(VLOOKUP($B11,'[1]1718  Prog Access'!$F$7:$BF$318,18,FALSE)),"",VLOOKUP($B11,'[1]1718  Prog Access'!$F$7:$BF$318,18,FALSE))</f>
        <v>77149.009999999995</v>
      </c>
      <c r="AF11" s="135">
        <f>IF(ISNA(VLOOKUP($B11,'[1]1718  Prog Access'!$F$7:$BF$318,19,FALSE)),"",VLOOKUP($B11,'[1]1718  Prog Access'!$F$7:$BF$318,19,FALSE))</f>
        <v>15797.23</v>
      </c>
      <c r="AG11" s="135">
        <f>IF(ISNA(VLOOKUP($B11,'[1]1718  Prog Access'!$F$7:$BF$318,20,FALSE)),"",VLOOKUP($B11,'[1]1718  Prog Access'!$F$7:$BF$318,20,FALSE))</f>
        <v>0</v>
      </c>
      <c r="AH11" s="134">
        <f t="shared" si="12"/>
        <v>220831.98</v>
      </c>
      <c r="AI11" s="133">
        <f t="shared" si="13"/>
        <v>5.2207438884102203E-2</v>
      </c>
      <c r="AJ11" s="134">
        <f t="shared" si="14"/>
        <v>1110.4338512596169</v>
      </c>
      <c r="AK11" s="135">
        <f>IF(ISNA(VLOOKUP($B11,'[1]1718  Prog Access'!$F$7:$BF$318,21,FALSE)),"",VLOOKUP($B11,'[1]1718  Prog Access'!$F$7:$BF$318,21,FALSE))</f>
        <v>0</v>
      </c>
      <c r="AL11" s="135">
        <f>IF(ISNA(VLOOKUP($B11,'[1]1718  Prog Access'!$F$7:$BF$318,22,FALSE)),"",VLOOKUP($B11,'[1]1718  Prog Access'!$F$7:$BF$318,22,FALSE))</f>
        <v>0</v>
      </c>
      <c r="AM11" s="138">
        <f t="shared" si="15"/>
        <v>0</v>
      </c>
      <c r="AN11" s="133">
        <f t="shared" si="16"/>
        <v>0</v>
      </c>
      <c r="AO11" s="139">
        <f t="shared" si="17"/>
        <v>0</v>
      </c>
      <c r="AP11" s="135">
        <f>IF(ISNA(VLOOKUP($B11,'[1]1718  Prog Access'!$F$7:$BF$318,23,FALSE)),"",VLOOKUP($B11,'[1]1718  Prog Access'!$F$7:$BF$318,23,FALSE))</f>
        <v>72928.67</v>
      </c>
      <c r="AQ11" s="135">
        <f>IF(ISNA(VLOOKUP($B11,'[1]1718  Prog Access'!$F$7:$BF$318,24,FALSE)),"",VLOOKUP($B11,'[1]1718  Prog Access'!$F$7:$BF$318,24,FALSE))</f>
        <v>60247.18</v>
      </c>
      <c r="AR11" s="135">
        <f>IF(ISNA(VLOOKUP($B11,'[1]1718  Prog Access'!$F$7:$BF$318,25,FALSE)),"",VLOOKUP($B11,'[1]1718  Prog Access'!$F$7:$BF$318,25,FALSE))</f>
        <v>28549.439999999999</v>
      </c>
      <c r="AS11" s="135">
        <f>IF(ISNA(VLOOKUP($B11,'[1]1718  Prog Access'!$F$7:$BF$318,26,FALSE)),"",VLOOKUP($B11,'[1]1718  Prog Access'!$F$7:$BF$318,26,FALSE))</f>
        <v>0</v>
      </c>
      <c r="AT11" s="135">
        <f>IF(ISNA(VLOOKUP($B11,'[1]1718  Prog Access'!$F$7:$BF$318,27,FALSE)),"",VLOOKUP($B11,'[1]1718  Prog Access'!$F$7:$BF$318,27,FALSE))</f>
        <v>126584.81999999999</v>
      </c>
      <c r="AU11" s="135">
        <f>IF(ISNA(VLOOKUP($B11,'[1]1718  Prog Access'!$F$7:$BF$318,28,FALSE)),"",VLOOKUP($B11,'[1]1718  Prog Access'!$F$7:$BF$318,28,FALSE))</f>
        <v>0</v>
      </c>
      <c r="AV11" s="135">
        <f>IF(ISNA(VLOOKUP($B11,'[1]1718  Prog Access'!$F$7:$BF$318,29,FALSE)),"",VLOOKUP($B11,'[1]1718  Prog Access'!$F$7:$BF$318,29,FALSE))</f>
        <v>0</v>
      </c>
      <c r="AW11" s="135">
        <f>IF(ISNA(VLOOKUP($B11,'[1]1718  Prog Access'!$F$7:$BF$318,30,FALSE)),"",VLOOKUP($B11,'[1]1718  Prog Access'!$F$7:$BF$318,30,FALSE))</f>
        <v>16971.849999999999</v>
      </c>
      <c r="AX11" s="135">
        <f>IF(ISNA(VLOOKUP($B11,'[1]1718  Prog Access'!$F$7:$BF$318,31,FALSE)),"",VLOOKUP($B11,'[1]1718  Prog Access'!$F$7:$BF$318,31,FALSE))</f>
        <v>0</v>
      </c>
      <c r="AY11" s="135">
        <f>IF(ISNA(VLOOKUP($B11,'[1]1718  Prog Access'!$F$7:$BF$318,32,FALSE)),"",VLOOKUP($B11,'[1]1718  Prog Access'!$F$7:$BF$318,32,FALSE))</f>
        <v>0</v>
      </c>
      <c r="AZ11" s="135">
        <f>IF(ISNA(VLOOKUP($B11,'[1]1718  Prog Access'!$F$7:$BF$318,33,FALSE)),"",VLOOKUP($B11,'[1]1718  Prog Access'!$F$7:$BF$318,33,FALSE))</f>
        <v>0</v>
      </c>
      <c r="BA11" s="135">
        <f>IF(ISNA(VLOOKUP($B11,'[1]1718  Prog Access'!$F$7:$BF$318,34,FALSE)),"",VLOOKUP($B11,'[1]1718  Prog Access'!$F$7:$BF$318,34,FALSE))</f>
        <v>0</v>
      </c>
      <c r="BB11" s="135">
        <f>IF(ISNA(VLOOKUP($B11,'[1]1718  Prog Access'!$F$7:$BF$318,35,FALSE)),"",VLOOKUP($B11,'[1]1718  Prog Access'!$F$7:$BF$318,35,FALSE))</f>
        <v>31323.72</v>
      </c>
      <c r="BC11" s="135">
        <f>IF(ISNA(VLOOKUP($B11,'[1]1718  Prog Access'!$F$7:$BF$318,36,FALSE)),"",VLOOKUP($B11,'[1]1718  Prog Access'!$F$7:$BF$318,36,FALSE))</f>
        <v>0</v>
      </c>
      <c r="BD11" s="135">
        <f>IF(ISNA(VLOOKUP($B11,'[1]1718  Prog Access'!$F$7:$BF$318,37,FALSE)),"",VLOOKUP($B11,'[1]1718  Prog Access'!$F$7:$BF$318,37,FALSE))</f>
        <v>0</v>
      </c>
      <c r="BE11" s="135">
        <f>IF(ISNA(VLOOKUP($B11,'[1]1718  Prog Access'!$F$7:$BF$318,38,FALSE)),"",VLOOKUP($B11,'[1]1718  Prog Access'!$F$7:$BF$318,38,FALSE))</f>
        <v>0</v>
      </c>
      <c r="BF11" s="134">
        <f t="shared" si="18"/>
        <v>336605.67999999993</v>
      </c>
      <c r="BG11" s="133">
        <f t="shared" si="19"/>
        <v>7.9577787903009609E-2</v>
      </c>
      <c r="BH11" s="137">
        <f t="shared" si="20"/>
        <v>1692.591542213506</v>
      </c>
      <c r="BI11" s="140">
        <f>IF(ISNA(VLOOKUP($B11,'[1]1718  Prog Access'!$F$7:$BF$318,39,FALSE)),"",VLOOKUP($B11,'[1]1718  Prog Access'!$F$7:$BF$318,39,FALSE))</f>
        <v>0</v>
      </c>
      <c r="BJ11" s="135">
        <f>IF(ISNA(VLOOKUP($B11,'[1]1718  Prog Access'!$F$7:$BF$318,40,FALSE)),"",VLOOKUP($B11,'[1]1718  Prog Access'!$F$7:$BF$318,40,FALSE))</f>
        <v>0</v>
      </c>
      <c r="BK11" s="135">
        <f>IF(ISNA(VLOOKUP($B11,'[1]1718  Prog Access'!$F$7:$BF$318,41,FALSE)),"",VLOOKUP($B11,'[1]1718  Prog Access'!$F$7:$BF$318,41,FALSE))</f>
        <v>0</v>
      </c>
      <c r="BL11" s="135">
        <f>IF(ISNA(VLOOKUP($B11,'[1]1718  Prog Access'!$F$7:$BF$318,42,FALSE)),"",VLOOKUP($B11,'[1]1718  Prog Access'!$F$7:$BF$318,42,FALSE))</f>
        <v>0</v>
      </c>
      <c r="BM11" s="135">
        <f>IF(ISNA(VLOOKUP($B11,'[1]1718  Prog Access'!$F$7:$BF$318,43,FALSE)),"",VLOOKUP($B11,'[1]1718  Prog Access'!$F$7:$BF$318,43,FALSE))</f>
        <v>0</v>
      </c>
      <c r="BN11" s="135">
        <f>IF(ISNA(VLOOKUP($B11,'[1]1718  Prog Access'!$F$7:$BF$318,44,FALSE)),"",VLOOKUP($B11,'[1]1718  Prog Access'!$F$7:$BF$318,44,FALSE))</f>
        <v>0</v>
      </c>
      <c r="BO11" s="135">
        <f>IF(ISNA(VLOOKUP($B11,'[1]1718  Prog Access'!$F$7:$BF$318,45,FALSE)),"",VLOOKUP($B11,'[1]1718  Prog Access'!$F$7:$BF$318,45,FALSE))</f>
        <v>42152.640000000007</v>
      </c>
      <c r="BP11" s="137">
        <f t="shared" si="21"/>
        <v>42152.640000000007</v>
      </c>
      <c r="BQ11" s="133">
        <f t="shared" si="22"/>
        <v>9.9654107009481251E-3</v>
      </c>
      <c r="BR11" s="134">
        <f t="shared" si="23"/>
        <v>211.96077839794845</v>
      </c>
      <c r="BS11" s="140">
        <f>IF(ISNA(VLOOKUP($B11,'[1]1718  Prog Access'!$F$7:$BF$318,46,FALSE)),"",VLOOKUP($B11,'[1]1718  Prog Access'!$F$7:$BF$318,46,FALSE))</f>
        <v>0</v>
      </c>
      <c r="BT11" s="135">
        <f>IF(ISNA(VLOOKUP($B11,'[1]1718  Prog Access'!$F$7:$BF$318,47,FALSE)),"",VLOOKUP($B11,'[1]1718  Prog Access'!$F$7:$BF$318,47,FALSE))</f>
        <v>0</v>
      </c>
      <c r="BU11" s="135">
        <f>IF(ISNA(VLOOKUP($B11,'[1]1718  Prog Access'!$F$7:$BF$318,48,FALSE)),"",VLOOKUP($B11,'[1]1718  Prog Access'!$F$7:$BF$318,48,FALSE))</f>
        <v>0</v>
      </c>
      <c r="BV11" s="135">
        <f>IF(ISNA(VLOOKUP($B11,'[1]1718  Prog Access'!$F$7:$BF$318,49,FALSE)),"",VLOOKUP($B11,'[1]1718  Prog Access'!$F$7:$BF$318,49,FALSE))</f>
        <v>1222.92</v>
      </c>
      <c r="BW11" s="137">
        <f t="shared" si="24"/>
        <v>1222.92</v>
      </c>
      <c r="BX11" s="133">
        <f t="shared" si="25"/>
        <v>2.8911356570794806E-4</v>
      </c>
      <c r="BY11" s="134">
        <f t="shared" si="26"/>
        <v>6.1493437924272136</v>
      </c>
      <c r="BZ11" s="135">
        <f>IF(ISNA(VLOOKUP($B11,'[1]1718  Prog Access'!$F$7:$BF$318,50,FALSE)),"",VLOOKUP($B11,'[1]1718  Prog Access'!$F$7:$BF$318,50,FALSE))</f>
        <v>870687.11999999988</v>
      </c>
      <c r="CA11" s="133">
        <f t="shared" si="27"/>
        <v>0.20584131249728846</v>
      </c>
      <c r="CB11" s="134">
        <f t="shared" si="28"/>
        <v>4378.1722733443949</v>
      </c>
      <c r="CC11" s="135">
        <f>IF(ISNA(VLOOKUP($B11,'[1]1718  Prog Access'!$F$7:$BF$318,51,FALSE)),"",VLOOKUP($B11,'[1]1718  Prog Access'!$F$7:$BF$318,51,FALSE))</f>
        <v>213433.96000000002</v>
      </c>
      <c r="CD11" s="133">
        <f t="shared" si="29"/>
        <v>5.0458454534039479E-2</v>
      </c>
      <c r="CE11" s="134">
        <f t="shared" si="30"/>
        <v>1073.2335696686278</v>
      </c>
      <c r="CF11" s="141">
        <f>IF(ISNA(VLOOKUP($B11,'[1]1718  Prog Access'!$F$7:$BF$318,52,FALSE)),"",VLOOKUP($B11,'[1]1718  Prog Access'!$F$7:$BF$318,52,FALSE))</f>
        <v>805148.79</v>
      </c>
      <c r="CG11" s="88">
        <f t="shared" si="31"/>
        <v>0.19034723252734428</v>
      </c>
      <c r="CH11" s="89">
        <f t="shared" si="32"/>
        <v>4048.618645346206</v>
      </c>
      <c r="CI11" s="90">
        <f t="shared" si="34"/>
        <v>4229894.9099999992</v>
      </c>
      <c r="CJ11" s="73">
        <f t="shared" si="35"/>
        <v>0</v>
      </c>
    </row>
    <row r="12" spans="1:140" x14ac:dyDescent="0.3">
      <c r="A12" s="21"/>
      <c r="B12" s="84" t="s">
        <v>54</v>
      </c>
      <c r="C12" s="117" t="s">
        <v>55</v>
      </c>
      <c r="D12" s="85">
        <f>IF(ISNA(VLOOKUP($B12,'[1]1718 enrollment_Rev_Exp by size'!$A$6:$C$339,3,FALSE)),"",VLOOKUP($B12,'[1]1718 enrollment_Rev_Exp by size'!$A$6:$C$339,3,FALSE))</f>
        <v>358.28000000000003</v>
      </c>
      <c r="E12" s="86">
        <f>IF(ISNA(VLOOKUP($B12,'[1]1718 Enroll_Rev_Exp Access'!$A$6:$D$316,4,FALSE)),"",VLOOKUP($B12,'[1]1718 Enroll_Rev_Exp Access'!$A$6:$D$316,4,FALSE))</f>
        <v>4872473.24</v>
      </c>
      <c r="F12" s="87">
        <f>IF(ISNA(VLOOKUP($B12,'[1]1718  Prog Access'!$F$7:$BF$318,2,FALSE)),"",VLOOKUP($B12,'[1]1718  Prog Access'!$F$7:$BF$318,2,FALSE))</f>
        <v>2403683.1499999994</v>
      </c>
      <c r="G12" s="87">
        <f>IF(ISNA(VLOOKUP($B12,'[1]1718  Prog Access'!$F$7:$BF$318,3,FALSE)),"",VLOOKUP($B12,'[1]1718  Prog Access'!$F$7:$BF$318,3,FALSE))</f>
        <v>64314.6</v>
      </c>
      <c r="H12" s="87">
        <f>IF(ISNA(VLOOKUP($B12,'[1]1718  Prog Access'!$F$7:$BF$318,4,FALSE)),"",VLOOKUP($B12,'[1]1718  Prog Access'!$F$7:$BF$318,4,FALSE))</f>
        <v>0</v>
      </c>
      <c r="I12" s="128">
        <f t="shared" si="33"/>
        <v>2467997.7499999995</v>
      </c>
      <c r="J12" s="133">
        <f t="shared" si="4"/>
        <v>0.50651848218257212</v>
      </c>
      <c r="K12" s="134">
        <f t="shared" si="5"/>
        <v>6888.4608406832622</v>
      </c>
      <c r="L12" s="135">
        <f>IF(ISNA(VLOOKUP($B12,'[1]1718  Prog Access'!$F$7:$BF$318,5,FALSE)),"",VLOOKUP($B12,'[1]1718  Prog Access'!$F$7:$BF$318,5,FALSE))</f>
        <v>0</v>
      </c>
      <c r="M12" s="135">
        <f>IF(ISNA(VLOOKUP($B12,'[1]1718  Prog Access'!$F$7:$BF$318,6,FALSE)),"",VLOOKUP($B12,'[1]1718  Prog Access'!$F$7:$BF$318,6,FALSE))</f>
        <v>0</v>
      </c>
      <c r="N12" s="135">
        <f>IF(ISNA(VLOOKUP($B12,'[1]1718  Prog Access'!$F$7:$BF$318,7,FALSE)),"",VLOOKUP($B12,'[1]1718  Prog Access'!$F$7:$BF$318,7,FALSE))</f>
        <v>0</v>
      </c>
      <c r="O12" s="135">
        <f>IF(ISNA(VLOOKUP($B12,'[1]1718  Prog Access'!$F$7:$BF$318,8,FALSE)),"",VLOOKUP($B12,'[1]1718  Prog Access'!$F$7:$BF$318,8,FALSE))</f>
        <v>0</v>
      </c>
      <c r="P12" s="135">
        <f>IF(ISNA(VLOOKUP($B12,'[1]1718  Prog Access'!$F$7:$BF$318,9,FALSE)),"",VLOOKUP($B12,'[1]1718  Prog Access'!$F$7:$BF$318,9,FALSE))</f>
        <v>0</v>
      </c>
      <c r="Q12" s="135">
        <f>IF(ISNA(VLOOKUP($B12,'[1]1718  Prog Access'!$F$7:$BF$318,10,FALSE)),"",VLOOKUP($B12,'[1]1718  Prog Access'!$F$7:$BF$318,10,FALSE))</f>
        <v>0</v>
      </c>
      <c r="R12" s="128">
        <f t="shared" si="6"/>
        <v>0</v>
      </c>
      <c r="S12" s="136">
        <f t="shared" si="7"/>
        <v>0</v>
      </c>
      <c r="T12" s="137">
        <f t="shared" si="8"/>
        <v>0</v>
      </c>
      <c r="U12" s="135">
        <f>IF(ISNA(VLOOKUP($B12,'[1]1718  Prog Access'!$F$7:$BF$318,11,FALSE)),"",VLOOKUP($B12,'[1]1718  Prog Access'!$F$7:$BF$318,11,FALSE))</f>
        <v>385526.47</v>
      </c>
      <c r="V12" s="135">
        <f>IF(ISNA(VLOOKUP($B12,'[1]1718  Prog Access'!$F$7:$BF$318,12,FALSE)),"",VLOOKUP($B12,'[1]1718  Prog Access'!$F$7:$BF$318,12,FALSE))</f>
        <v>3816</v>
      </c>
      <c r="W12" s="135">
        <f>IF(ISNA(VLOOKUP($B12,'[1]1718  Prog Access'!$F$7:$BF$318,13,FALSE)),"",VLOOKUP($B12,'[1]1718  Prog Access'!$F$7:$BF$318,13,FALSE))</f>
        <v>89871.78</v>
      </c>
      <c r="X12" s="135">
        <f>IF(ISNA(VLOOKUP($B12,'[1]1718  Prog Access'!$F$7:$BF$318,14,FALSE)),"",VLOOKUP($B12,'[1]1718  Prog Access'!$F$7:$BF$318,14,FALSE))</f>
        <v>0</v>
      </c>
      <c r="Y12" s="135">
        <f>IF(ISNA(VLOOKUP($B12,'[1]1718  Prog Access'!$F$7:$BF$318,15,FALSE)),"",VLOOKUP($B12,'[1]1718  Prog Access'!$F$7:$BF$318,15,FALSE))</f>
        <v>0</v>
      </c>
      <c r="Z12" s="135">
        <f>IF(ISNA(VLOOKUP($B12,'[1]1718  Prog Access'!$F$7:$BF$318,16,FALSE)),"",VLOOKUP($B12,'[1]1718  Prog Access'!$F$7:$BF$318,16,FALSE))</f>
        <v>0</v>
      </c>
      <c r="AA12" s="138">
        <f t="shared" si="9"/>
        <v>479214.25</v>
      </c>
      <c r="AB12" s="133">
        <f t="shared" si="10"/>
        <v>9.8351335429807299E-2</v>
      </c>
      <c r="AC12" s="134">
        <f t="shared" si="11"/>
        <v>1337.5411689181644</v>
      </c>
      <c r="AD12" s="135">
        <f>IF(ISNA(VLOOKUP($B12,'[1]1718  Prog Access'!$F$7:$BF$318,17,FALSE)),"",VLOOKUP($B12,'[1]1718  Prog Access'!$F$7:$BF$318,17,FALSE))</f>
        <v>238971.88</v>
      </c>
      <c r="AE12" s="135">
        <f>IF(ISNA(VLOOKUP($B12,'[1]1718  Prog Access'!$F$7:$BF$318,18,FALSE)),"",VLOOKUP($B12,'[1]1718  Prog Access'!$F$7:$BF$318,18,FALSE))</f>
        <v>60477.97</v>
      </c>
      <c r="AF12" s="135">
        <f>IF(ISNA(VLOOKUP($B12,'[1]1718  Prog Access'!$F$7:$BF$318,19,FALSE)),"",VLOOKUP($B12,'[1]1718  Prog Access'!$F$7:$BF$318,19,FALSE))</f>
        <v>256.42</v>
      </c>
      <c r="AG12" s="135">
        <f>IF(ISNA(VLOOKUP($B12,'[1]1718  Prog Access'!$F$7:$BF$318,20,FALSE)),"",VLOOKUP($B12,'[1]1718  Prog Access'!$F$7:$BF$318,20,FALSE))</f>
        <v>0</v>
      </c>
      <c r="AH12" s="134">
        <f t="shared" si="12"/>
        <v>299706.26999999996</v>
      </c>
      <c r="AI12" s="133">
        <f t="shared" si="13"/>
        <v>6.1510090510009642E-2</v>
      </c>
      <c r="AJ12" s="134">
        <f t="shared" si="14"/>
        <v>836.51409512113412</v>
      </c>
      <c r="AK12" s="135">
        <f>IF(ISNA(VLOOKUP($B12,'[1]1718  Prog Access'!$F$7:$BF$318,21,FALSE)),"",VLOOKUP($B12,'[1]1718  Prog Access'!$F$7:$BF$318,21,FALSE))</f>
        <v>0</v>
      </c>
      <c r="AL12" s="135">
        <f>IF(ISNA(VLOOKUP($B12,'[1]1718  Prog Access'!$F$7:$BF$318,22,FALSE)),"",VLOOKUP($B12,'[1]1718  Prog Access'!$F$7:$BF$318,22,FALSE))</f>
        <v>0</v>
      </c>
      <c r="AM12" s="138">
        <f t="shared" si="15"/>
        <v>0</v>
      </c>
      <c r="AN12" s="133">
        <f t="shared" si="16"/>
        <v>0</v>
      </c>
      <c r="AO12" s="139">
        <f t="shared" si="17"/>
        <v>0</v>
      </c>
      <c r="AP12" s="135">
        <f>IF(ISNA(VLOOKUP($B12,'[1]1718  Prog Access'!$F$7:$BF$318,23,FALSE)),"",VLOOKUP($B12,'[1]1718  Prog Access'!$F$7:$BF$318,23,FALSE))</f>
        <v>60410.17</v>
      </c>
      <c r="AQ12" s="135">
        <f>IF(ISNA(VLOOKUP($B12,'[1]1718  Prog Access'!$F$7:$BF$318,24,FALSE)),"",VLOOKUP($B12,'[1]1718  Prog Access'!$F$7:$BF$318,24,FALSE))</f>
        <v>89927.209999999992</v>
      </c>
      <c r="AR12" s="135">
        <f>IF(ISNA(VLOOKUP($B12,'[1]1718  Prog Access'!$F$7:$BF$318,25,FALSE)),"",VLOOKUP($B12,'[1]1718  Prog Access'!$F$7:$BF$318,25,FALSE))</f>
        <v>0</v>
      </c>
      <c r="AS12" s="135">
        <f>IF(ISNA(VLOOKUP($B12,'[1]1718  Prog Access'!$F$7:$BF$318,26,FALSE)),"",VLOOKUP($B12,'[1]1718  Prog Access'!$F$7:$BF$318,26,FALSE))</f>
        <v>0</v>
      </c>
      <c r="AT12" s="135">
        <f>IF(ISNA(VLOOKUP($B12,'[1]1718  Prog Access'!$F$7:$BF$318,27,FALSE)),"",VLOOKUP($B12,'[1]1718  Prog Access'!$F$7:$BF$318,27,FALSE))</f>
        <v>128845.19</v>
      </c>
      <c r="AU12" s="135">
        <f>IF(ISNA(VLOOKUP($B12,'[1]1718  Prog Access'!$F$7:$BF$318,28,FALSE)),"",VLOOKUP($B12,'[1]1718  Prog Access'!$F$7:$BF$318,28,FALSE))</f>
        <v>0</v>
      </c>
      <c r="AV12" s="135">
        <f>IF(ISNA(VLOOKUP($B12,'[1]1718  Prog Access'!$F$7:$BF$318,29,FALSE)),"",VLOOKUP($B12,'[1]1718  Prog Access'!$F$7:$BF$318,29,FALSE))</f>
        <v>0</v>
      </c>
      <c r="AW12" s="135">
        <f>IF(ISNA(VLOOKUP($B12,'[1]1718  Prog Access'!$F$7:$BF$318,30,FALSE)),"",VLOOKUP($B12,'[1]1718  Prog Access'!$F$7:$BF$318,30,FALSE))</f>
        <v>17041.57</v>
      </c>
      <c r="AX12" s="135">
        <f>IF(ISNA(VLOOKUP($B12,'[1]1718  Prog Access'!$F$7:$BF$318,31,FALSE)),"",VLOOKUP($B12,'[1]1718  Prog Access'!$F$7:$BF$318,31,FALSE))</f>
        <v>0</v>
      </c>
      <c r="AY12" s="135">
        <f>IF(ISNA(VLOOKUP($B12,'[1]1718  Prog Access'!$F$7:$BF$318,32,FALSE)),"",VLOOKUP($B12,'[1]1718  Prog Access'!$F$7:$BF$318,32,FALSE))</f>
        <v>0</v>
      </c>
      <c r="AZ12" s="135">
        <f>IF(ISNA(VLOOKUP($B12,'[1]1718  Prog Access'!$F$7:$BF$318,33,FALSE)),"",VLOOKUP($B12,'[1]1718  Prog Access'!$F$7:$BF$318,33,FALSE))</f>
        <v>0</v>
      </c>
      <c r="BA12" s="135">
        <f>IF(ISNA(VLOOKUP($B12,'[1]1718  Prog Access'!$F$7:$BF$318,34,FALSE)),"",VLOOKUP($B12,'[1]1718  Prog Access'!$F$7:$BF$318,34,FALSE))</f>
        <v>0</v>
      </c>
      <c r="BB12" s="135">
        <f>IF(ISNA(VLOOKUP($B12,'[1]1718  Prog Access'!$F$7:$BF$318,35,FALSE)),"",VLOOKUP($B12,'[1]1718  Prog Access'!$F$7:$BF$318,35,FALSE))</f>
        <v>0</v>
      </c>
      <c r="BC12" s="135">
        <f>IF(ISNA(VLOOKUP($B12,'[1]1718  Prog Access'!$F$7:$BF$318,36,FALSE)),"",VLOOKUP($B12,'[1]1718  Prog Access'!$F$7:$BF$318,36,FALSE))</f>
        <v>0</v>
      </c>
      <c r="BD12" s="135">
        <f>IF(ISNA(VLOOKUP($B12,'[1]1718  Prog Access'!$F$7:$BF$318,37,FALSE)),"",VLOOKUP($B12,'[1]1718  Prog Access'!$F$7:$BF$318,37,FALSE))</f>
        <v>0</v>
      </c>
      <c r="BE12" s="135">
        <f>IF(ISNA(VLOOKUP($B12,'[1]1718  Prog Access'!$F$7:$BF$318,38,FALSE)),"",VLOOKUP($B12,'[1]1718  Prog Access'!$F$7:$BF$318,38,FALSE))</f>
        <v>0</v>
      </c>
      <c r="BF12" s="134">
        <f t="shared" si="18"/>
        <v>296224.14</v>
      </c>
      <c r="BG12" s="133">
        <f t="shared" si="19"/>
        <v>6.0795437021220047E-2</v>
      </c>
      <c r="BH12" s="137">
        <f t="shared" si="20"/>
        <v>826.79507647649882</v>
      </c>
      <c r="BI12" s="140">
        <f>IF(ISNA(VLOOKUP($B12,'[1]1718  Prog Access'!$F$7:$BF$318,39,FALSE)),"",VLOOKUP($B12,'[1]1718  Prog Access'!$F$7:$BF$318,39,FALSE))</f>
        <v>25232.9</v>
      </c>
      <c r="BJ12" s="135">
        <f>IF(ISNA(VLOOKUP($B12,'[1]1718  Prog Access'!$F$7:$BF$318,40,FALSE)),"",VLOOKUP($B12,'[1]1718  Prog Access'!$F$7:$BF$318,40,FALSE))</f>
        <v>0</v>
      </c>
      <c r="BK12" s="135">
        <f>IF(ISNA(VLOOKUP($B12,'[1]1718  Prog Access'!$F$7:$BF$318,41,FALSE)),"",VLOOKUP($B12,'[1]1718  Prog Access'!$F$7:$BF$318,41,FALSE))</f>
        <v>0</v>
      </c>
      <c r="BL12" s="135">
        <f>IF(ISNA(VLOOKUP($B12,'[1]1718  Prog Access'!$F$7:$BF$318,42,FALSE)),"",VLOOKUP($B12,'[1]1718  Prog Access'!$F$7:$BF$318,42,FALSE))</f>
        <v>877.5</v>
      </c>
      <c r="BM12" s="135">
        <f>IF(ISNA(VLOOKUP($B12,'[1]1718  Prog Access'!$F$7:$BF$318,43,FALSE)),"",VLOOKUP($B12,'[1]1718  Prog Access'!$F$7:$BF$318,43,FALSE))</f>
        <v>0</v>
      </c>
      <c r="BN12" s="135">
        <f>IF(ISNA(VLOOKUP($B12,'[1]1718  Prog Access'!$F$7:$BF$318,44,FALSE)),"",VLOOKUP($B12,'[1]1718  Prog Access'!$F$7:$BF$318,44,FALSE))</f>
        <v>0</v>
      </c>
      <c r="BO12" s="135">
        <f>IF(ISNA(VLOOKUP($B12,'[1]1718  Prog Access'!$F$7:$BF$318,45,FALSE)),"",VLOOKUP($B12,'[1]1718  Prog Access'!$F$7:$BF$318,45,FALSE))</f>
        <v>80245.02</v>
      </c>
      <c r="BP12" s="137">
        <f t="shared" si="21"/>
        <v>106355.42000000001</v>
      </c>
      <c r="BQ12" s="133">
        <f t="shared" si="22"/>
        <v>2.1827809976848637E-2</v>
      </c>
      <c r="BR12" s="134">
        <f t="shared" si="23"/>
        <v>296.85000558222623</v>
      </c>
      <c r="BS12" s="140">
        <f>IF(ISNA(VLOOKUP($B12,'[1]1718  Prog Access'!$F$7:$BF$318,46,FALSE)),"",VLOOKUP($B12,'[1]1718  Prog Access'!$F$7:$BF$318,46,FALSE))</f>
        <v>0</v>
      </c>
      <c r="BT12" s="135">
        <f>IF(ISNA(VLOOKUP($B12,'[1]1718  Prog Access'!$F$7:$BF$318,47,FALSE)),"",VLOOKUP($B12,'[1]1718  Prog Access'!$F$7:$BF$318,47,FALSE))</f>
        <v>0</v>
      </c>
      <c r="BU12" s="135">
        <f>IF(ISNA(VLOOKUP($B12,'[1]1718  Prog Access'!$F$7:$BF$318,48,FALSE)),"",VLOOKUP($B12,'[1]1718  Prog Access'!$F$7:$BF$318,48,FALSE))</f>
        <v>0</v>
      </c>
      <c r="BV12" s="135">
        <f>IF(ISNA(VLOOKUP($B12,'[1]1718  Prog Access'!$F$7:$BF$318,49,FALSE)),"",VLOOKUP($B12,'[1]1718  Prog Access'!$F$7:$BF$318,49,FALSE))</f>
        <v>0</v>
      </c>
      <c r="BW12" s="137">
        <f t="shared" si="24"/>
        <v>0</v>
      </c>
      <c r="BX12" s="133">
        <f t="shared" si="25"/>
        <v>0</v>
      </c>
      <c r="BY12" s="134">
        <f t="shared" si="26"/>
        <v>0</v>
      </c>
      <c r="BZ12" s="135">
        <f>IF(ISNA(VLOOKUP($B12,'[1]1718  Prog Access'!$F$7:$BF$318,50,FALSE)),"",VLOOKUP($B12,'[1]1718  Prog Access'!$F$7:$BF$318,50,FALSE))</f>
        <v>1050411.2</v>
      </c>
      <c r="CA12" s="133">
        <f t="shared" si="27"/>
        <v>0.21558070168077514</v>
      </c>
      <c r="CB12" s="134">
        <f t="shared" si="28"/>
        <v>2931.8164564028129</v>
      </c>
      <c r="CC12" s="135">
        <f>IF(ISNA(VLOOKUP($B12,'[1]1718  Prog Access'!$F$7:$BF$318,51,FALSE)),"",VLOOKUP($B12,'[1]1718  Prog Access'!$F$7:$BF$318,51,FALSE))</f>
        <v>172564.21</v>
      </c>
      <c r="CD12" s="133">
        <f t="shared" si="29"/>
        <v>3.5416143198766951E-2</v>
      </c>
      <c r="CE12" s="134">
        <f t="shared" si="30"/>
        <v>481.6462264150943</v>
      </c>
      <c r="CF12" s="141">
        <f>IF(ISNA(VLOOKUP($B12,'[1]1718  Prog Access'!$F$7:$BF$318,52,FALSE)),"",VLOOKUP($B12,'[1]1718  Prog Access'!$F$7:$BF$318,52,FALSE))</f>
        <v>0</v>
      </c>
      <c r="CG12" s="88">
        <f t="shared" si="31"/>
        <v>0</v>
      </c>
      <c r="CH12" s="89">
        <f t="shared" si="32"/>
        <v>0</v>
      </c>
      <c r="CI12" s="90">
        <f t="shared" si="34"/>
        <v>4872473.2399999993</v>
      </c>
      <c r="CJ12" s="73">
        <f t="shared" si="35"/>
        <v>0</v>
      </c>
    </row>
    <row r="13" spans="1:140" s="100" customFormat="1" x14ac:dyDescent="0.3">
      <c r="A13" s="91"/>
      <c r="B13" s="92"/>
      <c r="C13" s="119" t="s">
        <v>56</v>
      </c>
      <c r="D13" s="93">
        <f>SUM(D8:D12)</f>
        <v>5081.41</v>
      </c>
      <c r="E13" s="94">
        <f>SUM(E8:E12)</f>
        <v>64744184.910000004</v>
      </c>
      <c r="F13" s="95">
        <f>SUM(F8:F12)</f>
        <v>33956812.420000002</v>
      </c>
      <c r="G13" s="95">
        <f t="shared" ref="G13:H13" si="36">SUM(G8:G12)</f>
        <v>64314.6</v>
      </c>
      <c r="H13" s="95">
        <f t="shared" si="36"/>
        <v>0</v>
      </c>
      <c r="I13" s="129">
        <f t="shared" si="33"/>
        <v>34021127.020000003</v>
      </c>
      <c r="J13" s="142">
        <f t="shared" si="4"/>
        <v>0.52547000270823241</v>
      </c>
      <c r="K13" s="143">
        <f t="shared" si="5"/>
        <v>6695.2139307790567</v>
      </c>
      <c r="L13" s="144">
        <f>SUM(L8:L12)</f>
        <v>0</v>
      </c>
      <c r="M13" s="144">
        <f t="shared" ref="M13:Q13" si="37">SUM(M8:M12)</f>
        <v>0</v>
      </c>
      <c r="N13" s="144">
        <f t="shared" si="37"/>
        <v>0</v>
      </c>
      <c r="O13" s="144">
        <f t="shared" si="37"/>
        <v>0</v>
      </c>
      <c r="P13" s="144">
        <f t="shared" si="37"/>
        <v>0</v>
      </c>
      <c r="Q13" s="144">
        <f t="shared" si="37"/>
        <v>0</v>
      </c>
      <c r="R13" s="129">
        <f t="shared" si="6"/>
        <v>0</v>
      </c>
      <c r="S13" s="145">
        <f t="shared" si="7"/>
        <v>0</v>
      </c>
      <c r="T13" s="146">
        <f t="shared" si="8"/>
        <v>0</v>
      </c>
      <c r="U13" s="144">
        <f>SUM(U8:U12)</f>
        <v>4796367.2599999979</v>
      </c>
      <c r="V13" s="144">
        <f t="shared" ref="V13:Z13" si="38">SUM(V8:V12)</f>
        <v>436353.47</v>
      </c>
      <c r="W13" s="144">
        <f t="shared" si="38"/>
        <v>899895.46000000008</v>
      </c>
      <c r="X13" s="144">
        <f t="shared" si="38"/>
        <v>0</v>
      </c>
      <c r="Y13" s="144">
        <f t="shared" si="38"/>
        <v>0</v>
      </c>
      <c r="Z13" s="144">
        <f t="shared" si="38"/>
        <v>0</v>
      </c>
      <c r="AA13" s="147">
        <f t="shared" si="9"/>
        <v>6132616.1899999976</v>
      </c>
      <c r="AB13" s="142">
        <f t="shared" si="10"/>
        <v>9.4720725861710403E-2</v>
      </c>
      <c r="AC13" s="143">
        <f t="shared" si="11"/>
        <v>1206.8729329064172</v>
      </c>
      <c r="AD13" s="144">
        <f>SUM(AD8:AD12)</f>
        <v>1582759.69</v>
      </c>
      <c r="AE13" s="144">
        <f t="shared" ref="AE13:AG13" si="39">SUM(AE8:AE12)</f>
        <v>211656.07</v>
      </c>
      <c r="AF13" s="144">
        <f t="shared" si="39"/>
        <v>49031.45</v>
      </c>
      <c r="AG13" s="144">
        <f t="shared" si="39"/>
        <v>0</v>
      </c>
      <c r="AH13" s="143">
        <f t="shared" si="12"/>
        <v>1843447.21</v>
      </c>
      <c r="AI13" s="142">
        <f t="shared" si="13"/>
        <v>2.8472784274951493E-2</v>
      </c>
      <c r="AJ13" s="143">
        <f t="shared" si="14"/>
        <v>362.78261545515909</v>
      </c>
      <c r="AK13" s="144">
        <f>SUM(AK8:AK12)</f>
        <v>0</v>
      </c>
      <c r="AL13" s="144">
        <f t="shared" ref="AL13:AM13" si="40">SUM(AL8:AL12)</f>
        <v>0</v>
      </c>
      <c r="AM13" s="144">
        <f t="shared" si="40"/>
        <v>0</v>
      </c>
      <c r="AN13" s="142">
        <f t="shared" si="16"/>
        <v>0</v>
      </c>
      <c r="AO13" s="148">
        <f t="shared" si="17"/>
        <v>0</v>
      </c>
      <c r="AP13" s="144">
        <f>SUM(AP8:AP12)</f>
        <v>1264275.8899999999</v>
      </c>
      <c r="AQ13" s="144">
        <f t="shared" ref="AQ13:BE13" si="41">SUM(AQ8:AQ12)</f>
        <v>433103.78999999992</v>
      </c>
      <c r="AR13" s="144">
        <f t="shared" si="41"/>
        <v>308764.62000000011</v>
      </c>
      <c r="AS13" s="144">
        <f t="shared" si="41"/>
        <v>0</v>
      </c>
      <c r="AT13" s="144">
        <f t="shared" si="41"/>
        <v>2595542.5499999993</v>
      </c>
      <c r="AU13" s="144">
        <f t="shared" si="41"/>
        <v>0</v>
      </c>
      <c r="AV13" s="144">
        <f t="shared" si="41"/>
        <v>0</v>
      </c>
      <c r="AW13" s="144">
        <f t="shared" si="41"/>
        <v>391179.26</v>
      </c>
      <c r="AX13" s="144">
        <f t="shared" si="41"/>
        <v>0</v>
      </c>
      <c r="AY13" s="144">
        <f t="shared" si="41"/>
        <v>0</v>
      </c>
      <c r="AZ13" s="144">
        <f t="shared" si="41"/>
        <v>0</v>
      </c>
      <c r="BA13" s="144">
        <f t="shared" si="41"/>
        <v>220168.01</v>
      </c>
      <c r="BB13" s="144">
        <f t="shared" si="41"/>
        <v>1809531.1</v>
      </c>
      <c r="BC13" s="144">
        <f t="shared" si="41"/>
        <v>0</v>
      </c>
      <c r="BD13" s="144">
        <f t="shared" si="41"/>
        <v>0</v>
      </c>
      <c r="BE13" s="144">
        <f t="shared" si="41"/>
        <v>0</v>
      </c>
      <c r="BF13" s="143">
        <f t="shared" si="18"/>
        <v>7022565.2199999988</v>
      </c>
      <c r="BG13" s="142">
        <f t="shared" si="19"/>
        <v>0.10846634689682123</v>
      </c>
      <c r="BH13" s="146">
        <f t="shared" si="20"/>
        <v>1382.0111386406527</v>
      </c>
      <c r="BI13" s="149">
        <f>SUM(BI8:BI12)</f>
        <v>25232.9</v>
      </c>
      <c r="BJ13" s="149">
        <f t="shared" ref="BJ13:BO13" si="42">SUM(BJ8:BJ12)</f>
        <v>0</v>
      </c>
      <c r="BK13" s="149">
        <f t="shared" si="42"/>
        <v>122444.64000000001</v>
      </c>
      <c r="BL13" s="149">
        <f t="shared" si="42"/>
        <v>877.5</v>
      </c>
      <c r="BM13" s="149">
        <f t="shared" si="42"/>
        <v>0</v>
      </c>
      <c r="BN13" s="149">
        <f t="shared" si="42"/>
        <v>0</v>
      </c>
      <c r="BO13" s="149">
        <f t="shared" si="42"/>
        <v>191585.33000000002</v>
      </c>
      <c r="BP13" s="146">
        <f t="shared" si="21"/>
        <v>340140.37</v>
      </c>
      <c r="BQ13" s="142">
        <f t="shared" si="22"/>
        <v>5.2536049449510317E-3</v>
      </c>
      <c r="BR13" s="143">
        <f t="shared" si="23"/>
        <v>66.938186448249596</v>
      </c>
      <c r="BS13" s="149">
        <f>SUM(BS8:BS12)</f>
        <v>0</v>
      </c>
      <c r="BT13" s="149">
        <f t="shared" ref="BT13:BV13" si="43">SUM(BT8:BT12)</f>
        <v>100905.10999999999</v>
      </c>
      <c r="BU13" s="149">
        <f t="shared" si="43"/>
        <v>0</v>
      </c>
      <c r="BV13" s="149">
        <f t="shared" si="43"/>
        <v>37102.82</v>
      </c>
      <c r="BW13" s="146">
        <f t="shared" si="24"/>
        <v>138007.93</v>
      </c>
      <c r="BX13" s="142">
        <f t="shared" si="25"/>
        <v>2.131588036699248E-3</v>
      </c>
      <c r="BY13" s="143">
        <f t="shared" si="26"/>
        <v>27.159377023306522</v>
      </c>
      <c r="BZ13" s="144">
        <f>SUM(BZ8:BZ12)</f>
        <v>9740320.120000001</v>
      </c>
      <c r="CA13" s="142">
        <f t="shared" si="27"/>
        <v>0.15044316541384969</v>
      </c>
      <c r="CB13" s="143">
        <f t="shared" si="28"/>
        <v>1916.8538102613254</v>
      </c>
      <c r="CC13" s="144">
        <f>SUM(CC8:CC12)</f>
        <v>2885701.01</v>
      </c>
      <c r="CD13" s="142">
        <f t="shared" si="29"/>
        <v>4.4570813796040103E-2</v>
      </c>
      <c r="CE13" s="143">
        <f t="shared" si="30"/>
        <v>567.89375586697395</v>
      </c>
      <c r="CF13" s="150">
        <f>SUM(CF8:CF12)</f>
        <v>2620259.84</v>
      </c>
      <c r="CG13" s="96">
        <f t="shared" si="31"/>
        <v>4.0470968066744321E-2</v>
      </c>
      <c r="CH13" s="97">
        <f t="shared" si="32"/>
        <v>515.65605609466661</v>
      </c>
      <c r="CI13" s="98">
        <f t="shared" si="34"/>
        <v>64744184.909999996</v>
      </c>
      <c r="CJ13" s="99">
        <f t="shared" si="35"/>
        <v>0</v>
      </c>
    </row>
    <row r="14" spans="1:140" s="64" customFormat="1" x14ac:dyDescent="0.3">
      <c r="A14" s="21"/>
      <c r="B14" s="92"/>
      <c r="C14" s="119"/>
      <c r="D14" s="85"/>
      <c r="E14" s="86"/>
      <c r="F14" s="87"/>
      <c r="G14" s="87"/>
      <c r="H14" s="87"/>
      <c r="I14" s="126"/>
      <c r="J14" s="126"/>
      <c r="K14" s="126"/>
      <c r="L14" s="135"/>
      <c r="M14" s="135"/>
      <c r="N14" s="135"/>
      <c r="O14" s="135"/>
      <c r="P14" s="135"/>
      <c r="Q14" s="135"/>
      <c r="R14" s="128"/>
      <c r="S14" s="136"/>
      <c r="T14" s="137"/>
      <c r="U14" s="135"/>
      <c r="V14" s="135"/>
      <c r="W14" s="135"/>
      <c r="X14" s="135"/>
      <c r="Y14" s="135"/>
      <c r="Z14" s="135"/>
      <c r="AA14" s="138"/>
      <c r="AB14" s="133"/>
      <c r="AC14" s="134"/>
      <c r="AD14" s="135"/>
      <c r="AE14" s="135"/>
      <c r="AF14" s="135"/>
      <c r="AG14" s="135"/>
      <c r="AH14" s="134"/>
      <c r="AI14" s="133"/>
      <c r="AJ14" s="134"/>
      <c r="AK14" s="135"/>
      <c r="AL14" s="135"/>
      <c r="AM14" s="138"/>
      <c r="AN14" s="133"/>
      <c r="AO14" s="139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4"/>
      <c r="BG14" s="133"/>
      <c r="BH14" s="137"/>
      <c r="BI14" s="140"/>
      <c r="BJ14" s="135"/>
      <c r="BK14" s="135"/>
      <c r="BL14" s="135"/>
      <c r="BM14" s="135"/>
      <c r="BN14" s="135"/>
      <c r="BO14" s="135"/>
      <c r="BP14" s="137"/>
      <c r="BQ14" s="133"/>
      <c r="BR14" s="134"/>
      <c r="BS14" s="140"/>
      <c r="BT14" s="135"/>
      <c r="BU14" s="135"/>
      <c r="BV14" s="135"/>
      <c r="BW14" s="137"/>
      <c r="BX14" s="133"/>
      <c r="BY14" s="134"/>
      <c r="BZ14" s="135"/>
      <c r="CA14" s="133"/>
      <c r="CB14" s="134"/>
      <c r="CC14" s="135"/>
      <c r="CD14" s="133"/>
      <c r="CE14" s="134"/>
      <c r="CF14" s="141" t="str">
        <f>IF(ISNA(VLOOKUP($B14,'[1]1718  Prog Access'!$F$7:$BF$318,52,FALSE)),"",VLOOKUP($B14,'[1]1718  Prog Access'!$F$7:$BF$318,52,FALSE))</f>
        <v/>
      </c>
      <c r="CG14" s="88"/>
      <c r="CH14" s="89"/>
    </row>
    <row r="15" spans="1:140" x14ac:dyDescent="0.3">
      <c r="A15" s="91" t="s">
        <v>57</v>
      </c>
      <c r="B15" s="92"/>
      <c r="C15" s="119"/>
      <c r="D15" s="85"/>
      <c r="E15" s="86"/>
      <c r="F15" s="87"/>
      <c r="G15" s="87"/>
      <c r="H15" s="87"/>
      <c r="I15" s="124"/>
      <c r="J15" s="126"/>
      <c r="K15" s="126"/>
      <c r="L15" s="135"/>
      <c r="M15" s="135"/>
      <c r="N15" s="135"/>
      <c r="O15" s="135"/>
      <c r="P15" s="135"/>
      <c r="Q15" s="135"/>
      <c r="R15" s="128"/>
      <c r="S15" s="136"/>
      <c r="T15" s="137"/>
      <c r="U15" s="135"/>
      <c r="V15" s="135"/>
      <c r="W15" s="135"/>
      <c r="X15" s="135"/>
      <c r="Y15" s="135"/>
      <c r="Z15" s="135"/>
      <c r="AA15" s="138"/>
      <c r="AB15" s="133"/>
      <c r="AC15" s="134"/>
      <c r="AD15" s="135"/>
      <c r="AE15" s="135"/>
      <c r="AF15" s="135"/>
      <c r="AG15" s="135"/>
      <c r="AH15" s="134"/>
      <c r="AI15" s="133"/>
      <c r="AJ15" s="134"/>
      <c r="AK15" s="135"/>
      <c r="AL15" s="135"/>
      <c r="AM15" s="138"/>
      <c r="AN15" s="133"/>
      <c r="AO15" s="139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4"/>
      <c r="BG15" s="133"/>
      <c r="BH15" s="137"/>
      <c r="BI15" s="140"/>
      <c r="BJ15" s="135"/>
      <c r="BK15" s="135"/>
      <c r="BL15" s="135"/>
      <c r="BM15" s="135"/>
      <c r="BN15" s="135"/>
      <c r="BO15" s="135"/>
      <c r="BP15" s="137"/>
      <c r="BQ15" s="133"/>
      <c r="BR15" s="134"/>
      <c r="BS15" s="140"/>
      <c r="BT15" s="135"/>
      <c r="BU15" s="135"/>
      <c r="BV15" s="135"/>
      <c r="BW15" s="137"/>
      <c r="BX15" s="133"/>
      <c r="BY15" s="134"/>
      <c r="BZ15" s="135"/>
      <c r="CA15" s="133"/>
      <c r="CB15" s="134"/>
      <c r="CC15" s="135"/>
      <c r="CD15" s="133"/>
      <c r="CE15" s="134"/>
      <c r="CF15" s="141" t="str">
        <f>IF(ISNA(VLOOKUP($B15,'[1]1718  Prog Access'!$F$7:$BF$318,52,FALSE)),"",VLOOKUP($B15,'[1]1718  Prog Access'!$F$7:$BF$318,52,FALSE))</f>
        <v/>
      </c>
      <c r="CG15" s="88"/>
      <c r="CH15" s="89"/>
    </row>
    <row r="16" spans="1:140" x14ac:dyDescent="0.3">
      <c r="A16" s="21"/>
      <c r="B16" s="84" t="s">
        <v>58</v>
      </c>
      <c r="C16" s="117" t="s">
        <v>59</v>
      </c>
      <c r="D16" s="85">
        <f>IF(ISNA(VLOOKUP($B16,'[1]1718 enrollment_Rev_Exp by size'!$A$6:$C$339,3,FALSE)),"",VLOOKUP($B16,'[1]1718 enrollment_Rev_Exp by size'!$A$6:$C$339,3,FALSE))</f>
        <v>2647.71</v>
      </c>
      <c r="E16" s="86">
        <f>IF(ISNA(VLOOKUP($B16,'[1]1718 Enroll_Rev_Exp Access'!$A$6:$D$316,4,FALSE)),"",VLOOKUP($B16,'[1]1718 Enroll_Rev_Exp Access'!$A$6:$D$316,4,FALSE))</f>
        <v>33779486.229999997</v>
      </c>
      <c r="F16" s="87">
        <f>IF(ISNA(VLOOKUP($B16,'[1]1718  Prog Access'!$F$7:$BF$318,2,FALSE)),"",VLOOKUP($B16,'[1]1718  Prog Access'!$F$7:$BF$318,2,FALSE))</f>
        <v>17818873.780000001</v>
      </c>
      <c r="G16" s="87">
        <f>IF(ISNA(VLOOKUP($B16,'[1]1718  Prog Access'!$F$7:$BF$318,3,FALSE)),"",VLOOKUP($B16,'[1]1718  Prog Access'!$F$7:$BF$318,3,FALSE))</f>
        <v>522633.8600000001</v>
      </c>
      <c r="H16" s="87">
        <f>IF(ISNA(VLOOKUP($B16,'[1]1718  Prog Access'!$F$7:$BF$318,4,FALSE)),"",VLOOKUP($B16,'[1]1718  Prog Access'!$F$7:$BF$318,4,FALSE))</f>
        <v>136251.51999999999</v>
      </c>
      <c r="I16" s="130">
        <f>SUM(F16:H16)</f>
        <v>18477759.16</v>
      </c>
      <c r="J16" s="151">
        <f t="shared" ref="J16:J18" si="44">I16/E16</f>
        <v>0.54701125512056081</v>
      </c>
      <c r="K16" s="152">
        <f t="shared" ref="K16:K18" si="45">I16/D16</f>
        <v>6978.7700163537547</v>
      </c>
      <c r="L16" s="135">
        <f>IF(ISNA(VLOOKUP($B16,'[1]1718  Prog Access'!$F$7:$BF$318,5,FALSE)),"",VLOOKUP($B16,'[1]1718  Prog Access'!$F$7:$BF$318,5,FALSE))</f>
        <v>0</v>
      </c>
      <c r="M16" s="135">
        <f>IF(ISNA(VLOOKUP($B16,'[1]1718  Prog Access'!$F$7:$BF$318,6,FALSE)),"",VLOOKUP($B16,'[1]1718  Prog Access'!$F$7:$BF$318,6,FALSE))</f>
        <v>0</v>
      </c>
      <c r="N16" s="135">
        <f>IF(ISNA(VLOOKUP($B16,'[1]1718  Prog Access'!$F$7:$BF$318,7,FALSE)),"",VLOOKUP($B16,'[1]1718  Prog Access'!$F$7:$BF$318,7,FALSE))</f>
        <v>0</v>
      </c>
      <c r="O16" s="135">
        <f>IF(ISNA(VLOOKUP($B16,'[1]1718  Prog Access'!$F$7:$BF$318,8,FALSE)),"",VLOOKUP($B16,'[1]1718  Prog Access'!$F$7:$BF$318,8,FALSE))</f>
        <v>0</v>
      </c>
      <c r="P16" s="135">
        <f>IF(ISNA(VLOOKUP($B16,'[1]1718  Prog Access'!$F$7:$BF$318,9,FALSE)),"",VLOOKUP($B16,'[1]1718  Prog Access'!$F$7:$BF$318,9,FALSE))</f>
        <v>0</v>
      </c>
      <c r="Q16" s="135">
        <f>IF(ISNA(VLOOKUP($B16,'[1]1718  Prog Access'!$F$7:$BF$318,10,FALSE)),"",VLOOKUP($B16,'[1]1718  Prog Access'!$F$7:$BF$318,10,FALSE))</f>
        <v>0</v>
      </c>
      <c r="R16" s="128">
        <f t="shared" si="6"/>
        <v>0</v>
      </c>
      <c r="S16" s="136">
        <f t="shared" si="7"/>
        <v>0</v>
      </c>
      <c r="T16" s="137">
        <f t="shared" si="8"/>
        <v>0</v>
      </c>
      <c r="U16" s="135">
        <f>IF(ISNA(VLOOKUP($B16,'[1]1718  Prog Access'!$F$7:$BF$318,11,FALSE)),"",VLOOKUP($B16,'[1]1718  Prog Access'!$F$7:$BF$318,11,FALSE))</f>
        <v>3255187.5200000005</v>
      </c>
      <c r="V16" s="135">
        <f>IF(ISNA(VLOOKUP($B16,'[1]1718  Prog Access'!$F$7:$BF$318,12,FALSE)),"",VLOOKUP($B16,'[1]1718  Prog Access'!$F$7:$BF$318,12,FALSE))</f>
        <v>255403.51999999999</v>
      </c>
      <c r="W16" s="135">
        <f>IF(ISNA(VLOOKUP($B16,'[1]1718  Prog Access'!$F$7:$BF$318,13,FALSE)),"",VLOOKUP($B16,'[1]1718  Prog Access'!$F$7:$BF$318,13,FALSE))</f>
        <v>592738.12000000011</v>
      </c>
      <c r="X16" s="135">
        <f>IF(ISNA(VLOOKUP($B16,'[1]1718  Prog Access'!$F$7:$BF$318,14,FALSE)),"",VLOOKUP($B16,'[1]1718  Prog Access'!$F$7:$BF$318,14,FALSE))</f>
        <v>0</v>
      </c>
      <c r="Y16" s="135">
        <f>IF(ISNA(VLOOKUP($B16,'[1]1718  Prog Access'!$F$7:$BF$318,15,FALSE)),"",VLOOKUP($B16,'[1]1718  Prog Access'!$F$7:$BF$318,15,FALSE))</f>
        <v>0</v>
      </c>
      <c r="Z16" s="135">
        <f>IF(ISNA(VLOOKUP($B16,'[1]1718  Prog Access'!$F$7:$BF$318,16,FALSE)),"",VLOOKUP($B16,'[1]1718  Prog Access'!$F$7:$BF$318,16,FALSE))</f>
        <v>0</v>
      </c>
      <c r="AA16" s="138">
        <f t="shared" si="9"/>
        <v>4103329.1600000006</v>
      </c>
      <c r="AB16" s="133">
        <f t="shared" si="10"/>
        <v>0.12147399555046462</v>
      </c>
      <c r="AC16" s="134">
        <f t="shared" si="11"/>
        <v>1549.7653292845519</v>
      </c>
      <c r="AD16" s="135">
        <f>IF(ISNA(VLOOKUP($B16,'[1]1718  Prog Access'!$F$7:$BF$318,17,FALSE)),"",VLOOKUP($B16,'[1]1718  Prog Access'!$F$7:$BF$318,17,FALSE))</f>
        <v>797894.06</v>
      </c>
      <c r="AE16" s="135">
        <f>IF(ISNA(VLOOKUP($B16,'[1]1718  Prog Access'!$F$7:$BF$318,18,FALSE)),"",VLOOKUP($B16,'[1]1718  Prog Access'!$F$7:$BF$318,18,FALSE))</f>
        <v>0</v>
      </c>
      <c r="AF16" s="135">
        <f>IF(ISNA(VLOOKUP($B16,'[1]1718  Prog Access'!$F$7:$BF$318,19,FALSE)),"",VLOOKUP($B16,'[1]1718  Prog Access'!$F$7:$BF$318,19,FALSE))</f>
        <v>21856.19</v>
      </c>
      <c r="AG16" s="135">
        <f>IF(ISNA(VLOOKUP($B16,'[1]1718  Prog Access'!$F$7:$BF$318,20,FALSE)),"",VLOOKUP($B16,'[1]1718  Prog Access'!$F$7:$BF$318,20,FALSE))</f>
        <v>0</v>
      </c>
      <c r="AH16" s="134">
        <f t="shared" si="12"/>
        <v>819750.25</v>
      </c>
      <c r="AI16" s="133">
        <f t="shared" si="13"/>
        <v>2.4267694434972467E-2</v>
      </c>
      <c r="AJ16" s="134">
        <f t="shared" si="14"/>
        <v>309.60726439073767</v>
      </c>
      <c r="AK16" s="135">
        <f>IF(ISNA(VLOOKUP($B16,'[1]1718  Prog Access'!$F$7:$BF$318,21,FALSE)),"",VLOOKUP($B16,'[1]1718  Prog Access'!$F$7:$BF$318,21,FALSE))</f>
        <v>0</v>
      </c>
      <c r="AL16" s="135">
        <f>IF(ISNA(VLOOKUP($B16,'[1]1718  Prog Access'!$F$7:$BF$318,22,FALSE)),"",VLOOKUP($B16,'[1]1718  Prog Access'!$F$7:$BF$318,22,FALSE))</f>
        <v>0</v>
      </c>
      <c r="AM16" s="138">
        <f t="shared" si="15"/>
        <v>0</v>
      </c>
      <c r="AN16" s="133">
        <f t="shared" si="16"/>
        <v>0</v>
      </c>
      <c r="AO16" s="139">
        <f t="shared" si="17"/>
        <v>0</v>
      </c>
      <c r="AP16" s="135">
        <f>IF(ISNA(VLOOKUP($B16,'[1]1718  Prog Access'!$F$7:$BF$318,23,FALSE)),"",VLOOKUP($B16,'[1]1718  Prog Access'!$F$7:$BF$318,23,FALSE))</f>
        <v>777248.01</v>
      </c>
      <c r="AQ16" s="135">
        <f>IF(ISNA(VLOOKUP($B16,'[1]1718  Prog Access'!$F$7:$BF$318,24,FALSE)),"",VLOOKUP($B16,'[1]1718  Prog Access'!$F$7:$BF$318,24,FALSE))</f>
        <v>128203.79999999999</v>
      </c>
      <c r="AR16" s="135">
        <f>IF(ISNA(VLOOKUP($B16,'[1]1718  Prog Access'!$F$7:$BF$318,25,FALSE)),"",VLOOKUP($B16,'[1]1718  Prog Access'!$F$7:$BF$318,25,FALSE))</f>
        <v>0</v>
      </c>
      <c r="AS16" s="135">
        <f>IF(ISNA(VLOOKUP($B16,'[1]1718  Prog Access'!$F$7:$BF$318,26,FALSE)),"",VLOOKUP($B16,'[1]1718  Prog Access'!$F$7:$BF$318,26,FALSE))</f>
        <v>0</v>
      </c>
      <c r="AT16" s="135">
        <f>IF(ISNA(VLOOKUP($B16,'[1]1718  Prog Access'!$F$7:$BF$318,27,FALSE)),"",VLOOKUP($B16,'[1]1718  Prog Access'!$F$7:$BF$318,27,FALSE))</f>
        <v>1190860.0699999996</v>
      </c>
      <c r="AU16" s="135">
        <f>IF(ISNA(VLOOKUP($B16,'[1]1718  Prog Access'!$F$7:$BF$318,28,FALSE)),"",VLOOKUP($B16,'[1]1718  Prog Access'!$F$7:$BF$318,28,FALSE))</f>
        <v>0</v>
      </c>
      <c r="AV16" s="135">
        <f>IF(ISNA(VLOOKUP($B16,'[1]1718  Prog Access'!$F$7:$BF$318,29,FALSE)),"",VLOOKUP($B16,'[1]1718  Prog Access'!$F$7:$BF$318,29,FALSE))</f>
        <v>0</v>
      </c>
      <c r="AW16" s="135">
        <f>IF(ISNA(VLOOKUP($B16,'[1]1718  Prog Access'!$F$7:$BF$318,30,FALSE)),"",VLOOKUP($B16,'[1]1718  Prog Access'!$F$7:$BF$318,30,FALSE))</f>
        <v>211117.94</v>
      </c>
      <c r="AX16" s="135">
        <f>IF(ISNA(VLOOKUP($B16,'[1]1718  Prog Access'!$F$7:$BF$318,31,FALSE)),"",VLOOKUP($B16,'[1]1718  Prog Access'!$F$7:$BF$318,31,FALSE))</f>
        <v>0</v>
      </c>
      <c r="AY16" s="135">
        <f>IF(ISNA(VLOOKUP($B16,'[1]1718  Prog Access'!$F$7:$BF$318,32,FALSE)),"",VLOOKUP($B16,'[1]1718  Prog Access'!$F$7:$BF$318,32,FALSE))</f>
        <v>0</v>
      </c>
      <c r="AZ16" s="135">
        <f>IF(ISNA(VLOOKUP($B16,'[1]1718  Prog Access'!$F$7:$BF$318,33,FALSE)),"",VLOOKUP($B16,'[1]1718  Prog Access'!$F$7:$BF$318,33,FALSE))</f>
        <v>0</v>
      </c>
      <c r="BA16" s="135">
        <f>IF(ISNA(VLOOKUP($B16,'[1]1718  Prog Access'!$F$7:$BF$318,34,FALSE)),"",VLOOKUP($B16,'[1]1718  Prog Access'!$F$7:$BF$318,34,FALSE))</f>
        <v>0</v>
      </c>
      <c r="BB16" s="135">
        <f>IF(ISNA(VLOOKUP($B16,'[1]1718  Prog Access'!$F$7:$BF$318,35,FALSE)),"",VLOOKUP($B16,'[1]1718  Prog Access'!$F$7:$BF$318,35,FALSE))</f>
        <v>115799.31</v>
      </c>
      <c r="BC16" s="135">
        <f>IF(ISNA(VLOOKUP($B16,'[1]1718  Prog Access'!$F$7:$BF$318,36,FALSE)),"",VLOOKUP($B16,'[1]1718  Prog Access'!$F$7:$BF$318,36,FALSE))</f>
        <v>0</v>
      </c>
      <c r="BD16" s="135">
        <f>IF(ISNA(VLOOKUP($B16,'[1]1718  Prog Access'!$F$7:$BF$318,37,FALSE)),"",VLOOKUP($B16,'[1]1718  Prog Access'!$F$7:$BF$318,37,FALSE))</f>
        <v>0</v>
      </c>
      <c r="BE16" s="135">
        <f>IF(ISNA(VLOOKUP($B16,'[1]1718  Prog Access'!$F$7:$BF$318,38,FALSE)),"",VLOOKUP($B16,'[1]1718  Prog Access'!$F$7:$BF$318,38,FALSE))</f>
        <v>3000</v>
      </c>
      <c r="BF16" s="134">
        <f t="shared" si="18"/>
        <v>2426229.13</v>
      </c>
      <c r="BG16" s="133">
        <f t="shared" si="19"/>
        <v>7.1825518999316051E-2</v>
      </c>
      <c r="BH16" s="137">
        <f t="shared" si="20"/>
        <v>916.35002700446796</v>
      </c>
      <c r="BI16" s="140">
        <f>IF(ISNA(VLOOKUP($B16,'[1]1718  Prog Access'!$F$7:$BF$318,39,FALSE)),"",VLOOKUP($B16,'[1]1718  Prog Access'!$F$7:$BF$318,39,FALSE))</f>
        <v>0</v>
      </c>
      <c r="BJ16" s="135">
        <f>IF(ISNA(VLOOKUP($B16,'[1]1718  Prog Access'!$F$7:$BF$318,40,FALSE)),"",VLOOKUP($B16,'[1]1718  Prog Access'!$F$7:$BF$318,40,FALSE))</f>
        <v>0</v>
      </c>
      <c r="BK16" s="135">
        <f>IF(ISNA(VLOOKUP($B16,'[1]1718  Prog Access'!$F$7:$BF$318,41,FALSE)),"",VLOOKUP($B16,'[1]1718  Prog Access'!$F$7:$BF$318,41,FALSE))</f>
        <v>60127.290000000008</v>
      </c>
      <c r="BL16" s="135">
        <f>IF(ISNA(VLOOKUP($B16,'[1]1718  Prog Access'!$F$7:$BF$318,42,FALSE)),"",VLOOKUP($B16,'[1]1718  Prog Access'!$F$7:$BF$318,42,FALSE))</f>
        <v>0</v>
      </c>
      <c r="BM16" s="135">
        <f>IF(ISNA(VLOOKUP($B16,'[1]1718  Prog Access'!$F$7:$BF$318,43,FALSE)),"",VLOOKUP($B16,'[1]1718  Prog Access'!$F$7:$BF$318,43,FALSE))</f>
        <v>0</v>
      </c>
      <c r="BN16" s="135">
        <f>IF(ISNA(VLOOKUP($B16,'[1]1718  Prog Access'!$F$7:$BF$318,44,FALSE)),"",VLOOKUP($B16,'[1]1718  Prog Access'!$F$7:$BF$318,44,FALSE))</f>
        <v>0</v>
      </c>
      <c r="BO16" s="135">
        <f>IF(ISNA(VLOOKUP($B16,'[1]1718  Prog Access'!$F$7:$BF$318,45,FALSE)),"",VLOOKUP($B16,'[1]1718  Prog Access'!$F$7:$BF$318,45,FALSE))</f>
        <v>59540.659999999996</v>
      </c>
      <c r="BP16" s="137">
        <f t="shared" si="21"/>
        <v>119667.95000000001</v>
      </c>
      <c r="BQ16" s="133">
        <f t="shared" si="22"/>
        <v>3.5426219684099682E-3</v>
      </c>
      <c r="BR16" s="134">
        <f t="shared" si="23"/>
        <v>45.196773815863523</v>
      </c>
      <c r="BS16" s="140">
        <f>IF(ISNA(VLOOKUP($B16,'[1]1718  Prog Access'!$F$7:$BF$318,46,FALSE)),"",VLOOKUP($B16,'[1]1718  Prog Access'!$F$7:$BF$318,46,FALSE))</f>
        <v>0</v>
      </c>
      <c r="BT16" s="135">
        <f>IF(ISNA(VLOOKUP($B16,'[1]1718  Prog Access'!$F$7:$BF$318,47,FALSE)),"",VLOOKUP($B16,'[1]1718  Prog Access'!$F$7:$BF$318,47,FALSE))</f>
        <v>0</v>
      </c>
      <c r="BU16" s="135">
        <f>IF(ISNA(VLOOKUP($B16,'[1]1718  Prog Access'!$F$7:$BF$318,48,FALSE)),"",VLOOKUP($B16,'[1]1718  Prog Access'!$F$7:$BF$318,48,FALSE))</f>
        <v>0</v>
      </c>
      <c r="BV16" s="135">
        <f>IF(ISNA(VLOOKUP($B16,'[1]1718  Prog Access'!$F$7:$BF$318,49,FALSE)),"",VLOOKUP($B16,'[1]1718  Prog Access'!$F$7:$BF$318,49,FALSE))</f>
        <v>71704.84</v>
      </c>
      <c r="BW16" s="137">
        <f t="shared" si="24"/>
        <v>71704.84</v>
      </c>
      <c r="BX16" s="133">
        <f t="shared" si="25"/>
        <v>2.122733291790507E-3</v>
      </c>
      <c r="BY16" s="134">
        <f t="shared" si="26"/>
        <v>27.08183298019798</v>
      </c>
      <c r="BZ16" s="135">
        <f>IF(ISNA(VLOOKUP($B16,'[1]1718  Prog Access'!$F$7:$BF$318,50,FALSE)),"",VLOOKUP($B16,'[1]1718  Prog Access'!$F$7:$BF$318,50,FALSE))</f>
        <v>5632210.8499999996</v>
      </c>
      <c r="CA16" s="133">
        <f t="shared" si="27"/>
        <v>0.16673465107346602</v>
      </c>
      <c r="CB16" s="134">
        <f t="shared" si="28"/>
        <v>2127.200807490246</v>
      </c>
      <c r="CC16" s="135">
        <f>IF(ISNA(VLOOKUP($B16,'[1]1718  Prog Access'!$F$7:$BF$318,51,FALSE)),"",VLOOKUP($B16,'[1]1718  Prog Access'!$F$7:$BF$318,51,FALSE))</f>
        <v>1376511.5900000003</v>
      </c>
      <c r="CD16" s="133">
        <f t="shared" si="29"/>
        <v>4.0749926764057844E-2</v>
      </c>
      <c r="CE16" s="134">
        <f t="shared" si="30"/>
        <v>519.88759720664279</v>
      </c>
      <c r="CF16" s="141">
        <f>IF(ISNA(VLOOKUP($B16,'[1]1718  Prog Access'!$F$7:$BF$318,52,FALSE)),"",VLOOKUP($B16,'[1]1718  Prog Access'!$F$7:$BF$318,52,FALSE))</f>
        <v>752323.3</v>
      </c>
      <c r="CG16" s="88">
        <f t="shared" si="31"/>
        <v>2.2271602796961786E-2</v>
      </c>
      <c r="CH16" s="89">
        <f t="shared" si="32"/>
        <v>284.14112572751549</v>
      </c>
      <c r="CI16" s="90">
        <f>CF16+CC16+BZ16+BW16+BP16+BF16+AM16+AH16+AA16+R16+I16</f>
        <v>33779486.230000004</v>
      </c>
      <c r="CJ16" s="73">
        <f t="shared" ref="CJ16:CJ18" si="46">CI16-E16</f>
        <v>0</v>
      </c>
    </row>
    <row r="17" spans="1:88" x14ac:dyDescent="0.3">
      <c r="A17" s="21"/>
      <c r="B17" s="84" t="s">
        <v>60</v>
      </c>
      <c r="C17" s="117" t="s">
        <v>61</v>
      </c>
      <c r="D17" s="85">
        <f>IF(ISNA(VLOOKUP($B17,'[1]1718 enrollment_Rev_Exp by size'!$A$6:$C$339,3,FALSE)),"",VLOOKUP($B17,'[1]1718 enrollment_Rev_Exp by size'!$A$6:$C$339,3,FALSE))</f>
        <v>632.7399999999999</v>
      </c>
      <c r="E17" s="86">
        <f>IF(ISNA(VLOOKUP($B17,'[1]1718 Enroll_Rev_Exp Access'!$A$6:$D$316,4,FALSE)),"",VLOOKUP($B17,'[1]1718 Enroll_Rev_Exp Access'!$A$6:$D$316,4,FALSE))</f>
        <v>8018059.0899999999</v>
      </c>
      <c r="F17" s="87">
        <f>IF(ISNA(VLOOKUP($B17,'[1]1718  Prog Access'!$F$7:$BF$318,2,FALSE)),"",VLOOKUP($B17,'[1]1718  Prog Access'!$F$7:$BF$318,2,FALSE))</f>
        <v>4390786.7300000004</v>
      </c>
      <c r="G17" s="87">
        <f>IF(ISNA(VLOOKUP($B17,'[1]1718  Prog Access'!$F$7:$BF$318,3,FALSE)),"",VLOOKUP($B17,'[1]1718  Prog Access'!$F$7:$BF$318,3,FALSE))</f>
        <v>0</v>
      </c>
      <c r="H17" s="87">
        <f>IF(ISNA(VLOOKUP($B17,'[1]1718  Prog Access'!$F$7:$BF$318,4,FALSE)),"",VLOOKUP($B17,'[1]1718  Prog Access'!$F$7:$BF$318,4,FALSE))</f>
        <v>0</v>
      </c>
      <c r="I17" s="130">
        <f t="shared" ref="I17:I18" si="47">SUM(F17:H17)</f>
        <v>4390786.7300000004</v>
      </c>
      <c r="J17" s="151">
        <f t="shared" si="44"/>
        <v>0.54761216906921051</v>
      </c>
      <c r="K17" s="152">
        <f t="shared" si="45"/>
        <v>6939.3222018522638</v>
      </c>
      <c r="L17" s="135">
        <f>IF(ISNA(VLOOKUP($B17,'[1]1718  Prog Access'!$F$7:$BF$318,5,FALSE)),"",VLOOKUP($B17,'[1]1718  Prog Access'!$F$7:$BF$318,5,FALSE))</f>
        <v>0</v>
      </c>
      <c r="M17" s="135">
        <f>IF(ISNA(VLOOKUP($B17,'[1]1718  Prog Access'!$F$7:$BF$318,6,FALSE)),"",VLOOKUP($B17,'[1]1718  Prog Access'!$F$7:$BF$318,6,FALSE))</f>
        <v>0</v>
      </c>
      <c r="N17" s="135">
        <f>IF(ISNA(VLOOKUP($B17,'[1]1718  Prog Access'!$F$7:$BF$318,7,FALSE)),"",VLOOKUP($B17,'[1]1718  Prog Access'!$F$7:$BF$318,7,FALSE))</f>
        <v>0</v>
      </c>
      <c r="O17" s="135">
        <f>IF(ISNA(VLOOKUP($B17,'[1]1718  Prog Access'!$F$7:$BF$318,8,FALSE)),"",VLOOKUP($B17,'[1]1718  Prog Access'!$F$7:$BF$318,8,FALSE))</f>
        <v>0</v>
      </c>
      <c r="P17" s="135">
        <f>IF(ISNA(VLOOKUP($B17,'[1]1718  Prog Access'!$F$7:$BF$318,9,FALSE)),"",VLOOKUP($B17,'[1]1718  Prog Access'!$F$7:$BF$318,9,FALSE))</f>
        <v>0</v>
      </c>
      <c r="Q17" s="135">
        <f>IF(ISNA(VLOOKUP($B17,'[1]1718  Prog Access'!$F$7:$BF$318,10,FALSE)),"",VLOOKUP($B17,'[1]1718  Prog Access'!$F$7:$BF$318,10,FALSE))</f>
        <v>0</v>
      </c>
      <c r="R17" s="128">
        <f t="shared" si="6"/>
        <v>0</v>
      </c>
      <c r="S17" s="136">
        <f t="shared" si="7"/>
        <v>0</v>
      </c>
      <c r="T17" s="137">
        <f t="shared" si="8"/>
        <v>0</v>
      </c>
      <c r="U17" s="135">
        <f>IF(ISNA(VLOOKUP($B17,'[1]1718  Prog Access'!$F$7:$BF$318,11,FALSE)),"",VLOOKUP($B17,'[1]1718  Prog Access'!$F$7:$BF$318,11,FALSE))</f>
        <v>678446.80999999994</v>
      </c>
      <c r="V17" s="135">
        <f>IF(ISNA(VLOOKUP($B17,'[1]1718  Prog Access'!$F$7:$BF$318,12,FALSE)),"",VLOOKUP($B17,'[1]1718  Prog Access'!$F$7:$BF$318,12,FALSE))</f>
        <v>34423.74</v>
      </c>
      <c r="W17" s="135">
        <f>IF(ISNA(VLOOKUP($B17,'[1]1718  Prog Access'!$F$7:$BF$318,13,FALSE)),"",VLOOKUP($B17,'[1]1718  Prog Access'!$F$7:$BF$318,13,FALSE))</f>
        <v>136134.66999999998</v>
      </c>
      <c r="X17" s="135">
        <f>IF(ISNA(VLOOKUP($B17,'[1]1718  Prog Access'!$F$7:$BF$318,14,FALSE)),"",VLOOKUP($B17,'[1]1718  Prog Access'!$F$7:$BF$318,14,FALSE))</f>
        <v>0</v>
      </c>
      <c r="Y17" s="135">
        <f>IF(ISNA(VLOOKUP($B17,'[1]1718  Prog Access'!$F$7:$BF$318,15,FALSE)),"",VLOOKUP($B17,'[1]1718  Prog Access'!$F$7:$BF$318,15,FALSE))</f>
        <v>0</v>
      </c>
      <c r="Z17" s="135">
        <f>IF(ISNA(VLOOKUP($B17,'[1]1718  Prog Access'!$F$7:$BF$318,16,FALSE)),"",VLOOKUP($B17,'[1]1718  Prog Access'!$F$7:$BF$318,16,FALSE))</f>
        <v>0</v>
      </c>
      <c r="AA17" s="138">
        <f t="shared" si="9"/>
        <v>849005.22</v>
      </c>
      <c r="AB17" s="133">
        <f t="shared" si="10"/>
        <v>0.10588662548756547</v>
      </c>
      <c r="AC17" s="134">
        <f t="shared" si="11"/>
        <v>1341.791604766571</v>
      </c>
      <c r="AD17" s="135">
        <f>IF(ISNA(VLOOKUP($B17,'[1]1718  Prog Access'!$F$7:$BF$318,17,FALSE)),"",VLOOKUP($B17,'[1]1718  Prog Access'!$F$7:$BF$318,17,FALSE))</f>
        <v>362032.34</v>
      </c>
      <c r="AE17" s="135">
        <f>IF(ISNA(VLOOKUP($B17,'[1]1718  Prog Access'!$F$7:$BF$318,18,FALSE)),"",VLOOKUP($B17,'[1]1718  Prog Access'!$F$7:$BF$318,18,FALSE))</f>
        <v>27899.37</v>
      </c>
      <c r="AF17" s="135">
        <f>IF(ISNA(VLOOKUP($B17,'[1]1718  Prog Access'!$F$7:$BF$318,19,FALSE)),"",VLOOKUP($B17,'[1]1718  Prog Access'!$F$7:$BF$318,19,FALSE))</f>
        <v>3837.4</v>
      </c>
      <c r="AG17" s="135">
        <f>IF(ISNA(VLOOKUP($B17,'[1]1718  Prog Access'!$F$7:$BF$318,20,FALSE)),"",VLOOKUP($B17,'[1]1718  Prog Access'!$F$7:$BF$318,20,FALSE))</f>
        <v>0</v>
      </c>
      <c r="AH17" s="134">
        <f t="shared" si="12"/>
        <v>393769.11000000004</v>
      </c>
      <c r="AI17" s="133">
        <f t="shared" si="13"/>
        <v>4.911027788397105E-2</v>
      </c>
      <c r="AJ17" s="134">
        <f t="shared" si="14"/>
        <v>622.32371906312244</v>
      </c>
      <c r="AK17" s="135">
        <f>IF(ISNA(VLOOKUP($B17,'[1]1718  Prog Access'!$F$7:$BF$318,21,FALSE)),"",VLOOKUP($B17,'[1]1718  Prog Access'!$F$7:$BF$318,21,FALSE))</f>
        <v>0</v>
      </c>
      <c r="AL17" s="135">
        <f>IF(ISNA(VLOOKUP($B17,'[1]1718  Prog Access'!$F$7:$BF$318,22,FALSE)),"",VLOOKUP($B17,'[1]1718  Prog Access'!$F$7:$BF$318,22,FALSE))</f>
        <v>0</v>
      </c>
      <c r="AM17" s="138">
        <f t="shared" si="15"/>
        <v>0</v>
      </c>
      <c r="AN17" s="133">
        <f t="shared" si="16"/>
        <v>0</v>
      </c>
      <c r="AO17" s="139">
        <f t="shared" si="17"/>
        <v>0</v>
      </c>
      <c r="AP17" s="135">
        <f>IF(ISNA(VLOOKUP($B17,'[1]1718  Prog Access'!$F$7:$BF$318,23,FALSE)),"",VLOOKUP($B17,'[1]1718  Prog Access'!$F$7:$BF$318,23,FALSE))</f>
        <v>122864.51</v>
      </c>
      <c r="AQ17" s="135">
        <f>IF(ISNA(VLOOKUP($B17,'[1]1718  Prog Access'!$F$7:$BF$318,24,FALSE)),"",VLOOKUP($B17,'[1]1718  Prog Access'!$F$7:$BF$318,24,FALSE))</f>
        <v>30066</v>
      </c>
      <c r="AR17" s="135">
        <f>IF(ISNA(VLOOKUP($B17,'[1]1718  Prog Access'!$F$7:$BF$318,25,FALSE)),"",VLOOKUP($B17,'[1]1718  Prog Access'!$F$7:$BF$318,25,FALSE))</f>
        <v>0</v>
      </c>
      <c r="AS17" s="135">
        <f>IF(ISNA(VLOOKUP($B17,'[1]1718  Prog Access'!$F$7:$BF$318,26,FALSE)),"",VLOOKUP($B17,'[1]1718  Prog Access'!$F$7:$BF$318,26,FALSE))</f>
        <v>0</v>
      </c>
      <c r="AT17" s="135">
        <f>IF(ISNA(VLOOKUP($B17,'[1]1718  Prog Access'!$F$7:$BF$318,27,FALSE)),"",VLOOKUP($B17,'[1]1718  Prog Access'!$F$7:$BF$318,27,FALSE))</f>
        <v>105123.22999999998</v>
      </c>
      <c r="AU17" s="135">
        <f>IF(ISNA(VLOOKUP($B17,'[1]1718  Prog Access'!$F$7:$BF$318,28,FALSE)),"",VLOOKUP($B17,'[1]1718  Prog Access'!$F$7:$BF$318,28,FALSE))</f>
        <v>0</v>
      </c>
      <c r="AV17" s="135">
        <f>IF(ISNA(VLOOKUP($B17,'[1]1718  Prog Access'!$F$7:$BF$318,29,FALSE)),"",VLOOKUP($B17,'[1]1718  Prog Access'!$F$7:$BF$318,29,FALSE))</f>
        <v>0</v>
      </c>
      <c r="AW17" s="135">
        <f>IF(ISNA(VLOOKUP($B17,'[1]1718  Prog Access'!$F$7:$BF$318,30,FALSE)),"",VLOOKUP($B17,'[1]1718  Prog Access'!$F$7:$BF$318,30,FALSE))</f>
        <v>21820.51</v>
      </c>
      <c r="AX17" s="135">
        <f>IF(ISNA(VLOOKUP($B17,'[1]1718  Prog Access'!$F$7:$BF$318,31,FALSE)),"",VLOOKUP($B17,'[1]1718  Prog Access'!$F$7:$BF$318,31,FALSE))</f>
        <v>0</v>
      </c>
      <c r="AY17" s="135">
        <f>IF(ISNA(VLOOKUP($B17,'[1]1718  Prog Access'!$F$7:$BF$318,32,FALSE)),"",VLOOKUP($B17,'[1]1718  Prog Access'!$F$7:$BF$318,32,FALSE))</f>
        <v>0</v>
      </c>
      <c r="AZ17" s="135">
        <f>IF(ISNA(VLOOKUP($B17,'[1]1718  Prog Access'!$F$7:$BF$318,33,FALSE)),"",VLOOKUP($B17,'[1]1718  Prog Access'!$F$7:$BF$318,33,FALSE))</f>
        <v>0</v>
      </c>
      <c r="BA17" s="135">
        <f>IF(ISNA(VLOOKUP($B17,'[1]1718  Prog Access'!$F$7:$BF$318,34,FALSE)),"",VLOOKUP($B17,'[1]1718  Prog Access'!$F$7:$BF$318,34,FALSE))</f>
        <v>0</v>
      </c>
      <c r="BB17" s="135">
        <f>IF(ISNA(VLOOKUP($B17,'[1]1718  Prog Access'!$F$7:$BF$318,35,FALSE)),"",VLOOKUP($B17,'[1]1718  Prog Access'!$F$7:$BF$318,35,FALSE))</f>
        <v>0</v>
      </c>
      <c r="BC17" s="135">
        <f>IF(ISNA(VLOOKUP($B17,'[1]1718  Prog Access'!$F$7:$BF$318,36,FALSE)),"",VLOOKUP($B17,'[1]1718  Prog Access'!$F$7:$BF$318,36,FALSE))</f>
        <v>0</v>
      </c>
      <c r="BD17" s="135">
        <f>IF(ISNA(VLOOKUP($B17,'[1]1718  Prog Access'!$F$7:$BF$318,37,FALSE)),"",VLOOKUP($B17,'[1]1718  Prog Access'!$F$7:$BF$318,37,FALSE))</f>
        <v>0</v>
      </c>
      <c r="BE17" s="135">
        <f>IF(ISNA(VLOOKUP($B17,'[1]1718  Prog Access'!$F$7:$BF$318,38,FALSE)),"",VLOOKUP($B17,'[1]1718  Prog Access'!$F$7:$BF$318,38,FALSE))</f>
        <v>0</v>
      </c>
      <c r="BF17" s="134">
        <f t="shared" si="18"/>
        <v>279874.25</v>
      </c>
      <c r="BG17" s="133">
        <f t="shared" si="19"/>
        <v>3.4905486085660666E-2</v>
      </c>
      <c r="BH17" s="137">
        <f t="shared" si="20"/>
        <v>442.32109555267573</v>
      </c>
      <c r="BI17" s="140">
        <f>IF(ISNA(VLOOKUP($B17,'[1]1718  Prog Access'!$F$7:$BF$318,39,FALSE)),"",VLOOKUP($B17,'[1]1718  Prog Access'!$F$7:$BF$318,39,FALSE))</f>
        <v>0</v>
      </c>
      <c r="BJ17" s="135">
        <f>IF(ISNA(VLOOKUP($B17,'[1]1718  Prog Access'!$F$7:$BF$318,40,FALSE)),"",VLOOKUP($B17,'[1]1718  Prog Access'!$F$7:$BF$318,40,FALSE))</f>
        <v>0</v>
      </c>
      <c r="BK17" s="135">
        <f>IF(ISNA(VLOOKUP($B17,'[1]1718  Prog Access'!$F$7:$BF$318,41,FALSE)),"",VLOOKUP($B17,'[1]1718  Prog Access'!$F$7:$BF$318,41,FALSE))</f>
        <v>14691.99</v>
      </c>
      <c r="BL17" s="135">
        <f>IF(ISNA(VLOOKUP($B17,'[1]1718  Prog Access'!$F$7:$BF$318,42,FALSE)),"",VLOOKUP($B17,'[1]1718  Prog Access'!$F$7:$BF$318,42,FALSE))</f>
        <v>0</v>
      </c>
      <c r="BM17" s="135">
        <f>IF(ISNA(VLOOKUP($B17,'[1]1718  Prog Access'!$F$7:$BF$318,43,FALSE)),"",VLOOKUP($B17,'[1]1718  Prog Access'!$F$7:$BF$318,43,FALSE))</f>
        <v>0</v>
      </c>
      <c r="BN17" s="135">
        <f>IF(ISNA(VLOOKUP($B17,'[1]1718  Prog Access'!$F$7:$BF$318,44,FALSE)),"",VLOOKUP($B17,'[1]1718  Prog Access'!$F$7:$BF$318,44,FALSE))</f>
        <v>0</v>
      </c>
      <c r="BO17" s="135">
        <f>IF(ISNA(VLOOKUP($B17,'[1]1718  Prog Access'!$F$7:$BF$318,45,FALSE)),"",VLOOKUP($B17,'[1]1718  Prog Access'!$F$7:$BF$318,45,FALSE))</f>
        <v>22265.83</v>
      </c>
      <c r="BP17" s="137">
        <f t="shared" si="21"/>
        <v>36957.82</v>
      </c>
      <c r="BQ17" s="133">
        <f t="shared" si="22"/>
        <v>4.6093224788145079E-3</v>
      </c>
      <c r="BR17" s="134">
        <f t="shared" si="23"/>
        <v>58.409172803995332</v>
      </c>
      <c r="BS17" s="140">
        <f>IF(ISNA(VLOOKUP($B17,'[1]1718  Prog Access'!$F$7:$BF$318,46,FALSE)),"",VLOOKUP($B17,'[1]1718  Prog Access'!$F$7:$BF$318,46,FALSE))</f>
        <v>0</v>
      </c>
      <c r="BT17" s="135">
        <f>IF(ISNA(VLOOKUP($B17,'[1]1718  Prog Access'!$F$7:$BF$318,47,FALSE)),"",VLOOKUP($B17,'[1]1718  Prog Access'!$F$7:$BF$318,47,FALSE))</f>
        <v>0</v>
      </c>
      <c r="BU17" s="135">
        <f>IF(ISNA(VLOOKUP($B17,'[1]1718  Prog Access'!$F$7:$BF$318,48,FALSE)),"",VLOOKUP($B17,'[1]1718  Prog Access'!$F$7:$BF$318,48,FALSE))</f>
        <v>0</v>
      </c>
      <c r="BV17" s="135">
        <f>IF(ISNA(VLOOKUP($B17,'[1]1718  Prog Access'!$F$7:$BF$318,49,FALSE)),"",VLOOKUP($B17,'[1]1718  Prog Access'!$F$7:$BF$318,49,FALSE))</f>
        <v>73048.76999999999</v>
      </c>
      <c r="BW17" s="137">
        <f t="shared" si="24"/>
        <v>73048.76999999999</v>
      </c>
      <c r="BX17" s="133">
        <f t="shared" si="25"/>
        <v>9.1105302642512688E-3</v>
      </c>
      <c r="BY17" s="134">
        <f t="shared" si="26"/>
        <v>115.44832000505737</v>
      </c>
      <c r="BZ17" s="135">
        <f>IF(ISNA(VLOOKUP($B17,'[1]1718  Prog Access'!$F$7:$BF$318,50,FALSE)),"",VLOOKUP($B17,'[1]1718  Prog Access'!$F$7:$BF$318,50,FALSE))</f>
        <v>1494688.24</v>
      </c>
      <c r="CA17" s="133">
        <f t="shared" si="27"/>
        <v>0.18641521884818138</v>
      </c>
      <c r="CB17" s="134">
        <f t="shared" si="28"/>
        <v>2362.247115718937</v>
      </c>
      <c r="CC17" s="135">
        <f>IF(ISNA(VLOOKUP($B17,'[1]1718  Prog Access'!$F$7:$BF$318,51,FALSE)),"",VLOOKUP($B17,'[1]1718  Prog Access'!$F$7:$BF$318,51,FALSE))</f>
        <v>200042.69000000003</v>
      </c>
      <c r="CD17" s="133">
        <f t="shared" si="29"/>
        <v>2.4949016682789257E-2</v>
      </c>
      <c r="CE17" s="134">
        <f t="shared" si="30"/>
        <v>316.1530644498531</v>
      </c>
      <c r="CF17" s="141">
        <f>IF(ISNA(VLOOKUP($B17,'[1]1718  Prog Access'!$F$7:$BF$318,52,FALSE)),"",VLOOKUP($B17,'[1]1718  Prog Access'!$F$7:$BF$318,52,FALSE))</f>
        <v>299886.26</v>
      </c>
      <c r="CG17" s="88">
        <f t="shared" si="31"/>
        <v>3.7401353199555933E-2</v>
      </c>
      <c r="CH17" s="89">
        <f t="shared" si="32"/>
        <v>473.94863609065345</v>
      </c>
      <c r="CI17" s="90">
        <f t="shared" ref="CI17:CI18" si="48">CF17+CC17+BZ17+BW17+BP17+BF17+AM17+AH17+AA17+R17+I17</f>
        <v>8018059.0899999999</v>
      </c>
      <c r="CJ17" s="73">
        <f t="shared" si="46"/>
        <v>0</v>
      </c>
    </row>
    <row r="18" spans="1:88" s="100" customFormat="1" x14ac:dyDescent="0.3">
      <c r="A18" s="91"/>
      <c r="B18" s="92"/>
      <c r="C18" s="119" t="s">
        <v>56</v>
      </c>
      <c r="D18" s="93">
        <f>SUM(D16:D17)</f>
        <v>3280.45</v>
      </c>
      <c r="E18" s="94">
        <f>SUM(E16:E17)</f>
        <v>41797545.319999993</v>
      </c>
      <c r="F18" s="95">
        <f>SUM(F16:F17)</f>
        <v>22209660.510000002</v>
      </c>
      <c r="G18" s="95">
        <f t="shared" ref="G18:H18" si="49">SUM(G16:G17)</f>
        <v>522633.8600000001</v>
      </c>
      <c r="H18" s="95">
        <f t="shared" si="49"/>
        <v>136251.51999999999</v>
      </c>
      <c r="I18" s="131">
        <f t="shared" si="47"/>
        <v>22868545.890000001</v>
      </c>
      <c r="J18" s="153">
        <f t="shared" si="44"/>
        <v>0.5471265289604812</v>
      </c>
      <c r="K18" s="132">
        <f t="shared" si="45"/>
        <v>6971.1612400737713</v>
      </c>
      <c r="L18" s="144">
        <f>SUM(L16:L17)</f>
        <v>0</v>
      </c>
      <c r="M18" s="144">
        <f t="shared" ref="M18:Q18" si="50">SUM(M16:M17)</f>
        <v>0</v>
      </c>
      <c r="N18" s="144">
        <f t="shared" si="50"/>
        <v>0</v>
      </c>
      <c r="O18" s="144">
        <f t="shared" si="50"/>
        <v>0</v>
      </c>
      <c r="P18" s="144">
        <f t="shared" si="50"/>
        <v>0</v>
      </c>
      <c r="Q18" s="144">
        <f t="shared" si="50"/>
        <v>0</v>
      </c>
      <c r="R18" s="129">
        <f t="shared" si="6"/>
        <v>0</v>
      </c>
      <c r="S18" s="145">
        <f t="shared" si="7"/>
        <v>0</v>
      </c>
      <c r="T18" s="146">
        <f t="shared" si="8"/>
        <v>0</v>
      </c>
      <c r="U18" s="144">
        <f>SUM(U16:U17)</f>
        <v>3933634.3300000005</v>
      </c>
      <c r="V18" s="144">
        <f t="shared" ref="V18:Z18" si="51">SUM(V16:V17)</f>
        <v>289827.26</v>
      </c>
      <c r="W18" s="144">
        <f t="shared" si="51"/>
        <v>728872.79</v>
      </c>
      <c r="X18" s="144">
        <f t="shared" si="51"/>
        <v>0</v>
      </c>
      <c r="Y18" s="144">
        <f t="shared" si="51"/>
        <v>0</v>
      </c>
      <c r="Z18" s="144">
        <f t="shared" si="51"/>
        <v>0</v>
      </c>
      <c r="AA18" s="147">
        <f t="shared" si="9"/>
        <v>4952334.3800000008</v>
      </c>
      <c r="AB18" s="142">
        <f t="shared" si="10"/>
        <v>0.1184838569366973</v>
      </c>
      <c r="AC18" s="143">
        <f t="shared" si="11"/>
        <v>1509.6509259400391</v>
      </c>
      <c r="AD18" s="144">
        <f>SUM(AD16:AD17)</f>
        <v>1159926.4000000001</v>
      </c>
      <c r="AE18" s="144">
        <f t="shared" ref="AE18:AG18" si="52">SUM(AE16:AE17)</f>
        <v>27899.37</v>
      </c>
      <c r="AF18" s="144">
        <f t="shared" si="52"/>
        <v>25693.59</v>
      </c>
      <c r="AG18" s="144">
        <f t="shared" si="52"/>
        <v>0</v>
      </c>
      <c r="AH18" s="143">
        <f t="shared" si="12"/>
        <v>1213519.3600000003</v>
      </c>
      <c r="AI18" s="142">
        <f t="shared" si="13"/>
        <v>2.9033268597697653E-2</v>
      </c>
      <c r="AJ18" s="143">
        <f t="shared" si="14"/>
        <v>369.92466277492429</v>
      </c>
      <c r="AK18" s="144">
        <f>SUM(AK16:AK17)</f>
        <v>0</v>
      </c>
      <c r="AL18" s="144">
        <f t="shared" ref="AL18:AM18" si="53">SUM(AL16:AL17)</f>
        <v>0</v>
      </c>
      <c r="AM18" s="144">
        <f t="shared" si="53"/>
        <v>0</v>
      </c>
      <c r="AN18" s="142">
        <f t="shared" si="16"/>
        <v>0</v>
      </c>
      <c r="AO18" s="148">
        <f t="shared" si="17"/>
        <v>0</v>
      </c>
      <c r="AP18" s="144">
        <f>SUM(AP16:AP17)</f>
        <v>900112.52</v>
      </c>
      <c r="AQ18" s="144">
        <f t="shared" ref="AQ18:BE18" si="54">SUM(AQ16:AQ17)</f>
        <v>158269.79999999999</v>
      </c>
      <c r="AR18" s="144">
        <f t="shared" si="54"/>
        <v>0</v>
      </c>
      <c r="AS18" s="144">
        <f t="shared" si="54"/>
        <v>0</v>
      </c>
      <c r="AT18" s="144">
        <f t="shared" si="54"/>
        <v>1295983.2999999996</v>
      </c>
      <c r="AU18" s="144">
        <f t="shared" si="54"/>
        <v>0</v>
      </c>
      <c r="AV18" s="144">
        <f t="shared" si="54"/>
        <v>0</v>
      </c>
      <c r="AW18" s="144">
        <f t="shared" si="54"/>
        <v>232938.45</v>
      </c>
      <c r="AX18" s="144">
        <f t="shared" si="54"/>
        <v>0</v>
      </c>
      <c r="AY18" s="144">
        <f t="shared" si="54"/>
        <v>0</v>
      </c>
      <c r="AZ18" s="144">
        <f t="shared" si="54"/>
        <v>0</v>
      </c>
      <c r="BA18" s="144">
        <f t="shared" si="54"/>
        <v>0</v>
      </c>
      <c r="BB18" s="144">
        <f t="shared" si="54"/>
        <v>115799.31</v>
      </c>
      <c r="BC18" s="144">
        <f t="shared" si="54"/>
        <v>0</v>
      </c>
      <c r="BD18" s="144">
        <f t="shared" si="54"/>
        <v>0</v>
      </c>
      <c r="BE18" s="144">
        <f t="shared" si="54"/>
        <v>3000</v>
      </c>
      <c r="BF18" s="143">
        <f t="shared" si="18"/>
        <v>2706103.38</v>
      </c>
      <c r="BG18" s="142">
        <f t="shared" si="19"/>
        <v>6.4743117311846968E-2</v>
      </c>
      <c r="BH18" s="146">
        <f t="shared" si="20"/>
        <v>824.91834351994396</v>
      </c>
      <c r="BI18" s="149">
        <f>SUM(BI16:BI17)</f>
        <v>0</v>
      </c>
      <c r="BJ18" s="149">
        <f t="shared" ref="BJ18:BO18" si="55">SUM(BJ16:BJ17)</f>
        <v>0</v>
      </c>
      <c r="BK18" s="149">
        <f t="shared" si="55"/>
        <v>74819.280000000013</v>
      </c>
      <c r="BL18" s="149">
        <f t="shared" si="55"/>
        <v>0</v>
      </c>
      <c r="BM18" s="149">
        <f t="shared" si="55"/>
        <v>0</v>
      </c>
      <c r="BN18" s="149">
        <f t="shared" si="55"/>
        <v>0</v>
      </c>
      <c r="BO18" s="149">
        <f t="shared" si="55"/>
        <v>81806.489999999991</v>
      </c>
      <c r="BP18" s="146">
        <f t="shared" si="21"/>
        <v>156625.77000000002</v>
      </c>
      <c r="BQ18" s="142">
        <f t="shared" si="22"/>
        <v>3.7472480453309082E-3</v>
      </c>
      <c r="BR18" s="143">
        <f t="shared" si="23"/>
        <v>47.745208736606266</v>
      </c>
      <c r="BS18" s="149">
        <f>SUM(BS16:BS17)</f>
        <v>0</v>
      </c>
      <c r="BT18" s="149">
        <f t="shared" ref="BT18:BV18" si="56">SUM(BT16:BT17)</f>
        <v>0</v>
      </c>
      <c r="BU18" s="149">
        <f t="shared" si="56"/>
        <v>0</v>
      </c>
      <c r="BV18" s="149">
        <f t="shared" si="56"/>
        <v>144753.60999999999</v>
      </c>
      <c r="BW18" s="146">
        <f t="shared" si="24"/>
        <v>144753.60999999999</v>
      </c>
      <c r="BX18" s="142">
        <f t="shared" si="25"/>
        <v>3.463208398765366E-3</v>
      </c>
      <c r="BY18" s="143">
        <f t="shared" si="26"/>
        <v>44.126144278986111</v>
      </c>
      <c r="BZ18" s="144">
        <f>SUM(BZ16:BZ17)</f>
        <v>7126899.0899999999</v>
      </c>
      <c r="CA18" s="142">
        <f t="shared" si="27"/>
        <v>0.17050999132692612</v>
      </c>
      <c r="CB18" s="143">
        <f t="shared" si="28"/>
        <v>2172.5370269322807</v>
      </c>
      <c r="CC18" s="144">
        <f>SUM(CC16:CC17)</f>
        <v>1576554.2800000003</v>
      </c>
      <c r="CD18" s="142">
        <f t="shared" si="29"/>
        <v>3.7718824584792643E-2</v>
      </c>
      <c r="CE18" s="143">
        <f t="shared" si="30"/>
        <v>480.59085796156023</v>
      </c>
      <c r="CF18" s="150">
        <f>SUM(CF16:CF17)</f>
        <v>1052209.56</v>
      </c>
      <c r="CG18" s="96">
        <f t="shared" si="31"/>
        <v>2.5173955837462091E-2</v>
      </c>
      <c r="CH18" s="97">
        <f t="shared" si="32"/>
        <v>320.75159200719418</v>
      </c>
      <c r="CI18" s="98">
        <f t="shared" si="48"/>
        <v>41797545.32</v>
      </c>
      <c r="CJ18" s="99">
        <f t="shared" si="46"/>
        <v>0</v>
      </c>
    </row>
    <row r="19" spans="1:88" s="64" customFormat="1" x14ac:dyDescent="0.3">
      <c r="A19" s="21"/>
      <c r="B19" s="92"/>
      <c r="C19" s="119"/>
      <c r="D19" s="85"/>
      <c r="E19" s="86"/>
      <c r="F19" s="87"/>
      <c r="G19" s="87"/>
      <c r="H19" s="87"/>
      <c r="I19" s="126"/>
      <c r="J19" s="126"/>
      <c r="K19" s="126"/>
      <c r="L19" s="135"/>
      <c r="M19" s="135"/>
      <c r="N19" s="135"/>
      <c r="O19" s="135"/>
      <c r="P19" s="135"/>
      <c r="Q19" s="135"/>
      <c r="R19" s="128"/>
      <c r="S19" s="136"/>
      <c r="T19" s="137"/>
      <c r="U19" s="135"/>
      <c r="V19" s="135"/>
      <c r="W19" s="135"/>
      <c r="X19" s="135"/>
      <c r="Y19" s="135"/>
      <c r="Z19" s="135"/>
      <c r="AA19" s="138"/>
      <c r="AB19" s="133"/>
      <c r="AC19" s="134"/>
      <c r="AD19" s="135"/>
      <c r="AE19" s="135"/>
      <c r="AF19" s="135"/>
      <c r="AG19" s="135"/>
      <c r="AH19" s="134"/>
      <c r="AI19" s="133"/>
      <c r="AJ19" s="134"/>
      <c r="AK19" s="135"/>
      <c r="AL19" s="135"/>
      <c r="AM19" s="138"/>
      <c r="AN19" s="133"/>
      <c r="AO19" s="139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4"/>
      <c r="BG19" s="133"/>
      <c r="BH19" s="137"/>
      <c r="BI19" s="140"/>
      <c r="BJ19" s="135"/>
      <c r="BK19" s="135"/>
      <c r="BL19" s="135"/>
      <c r="BM19" s="135"/>
      <c r="BN19" s="135"/>
      <c r="BO19" s="135"/>
      <c r="BP19" s="137"/>
      <c r="BQ19" s="133"/>
      <c r="BR19" s="134"/>
      <c r="BS19" s="140"/>
      <c r="BT19" s="135"/>
      <c r="BU19" s="135"/>
      <c r="BV19" s="135"/>
      <c r="BW19" s="137"/>
      <c r="BX19" s="133"/>
      <c r="BY19" s="134"/>
      <c r="BZ19" s="135"/>
      <c r="CA19" s="133"/>
      <c r="CB19" s="134"/>
      <c r="CC19" s="135"/>
      <c r="CD19" s="133"/>
      <c r="CE19" s="134"/>
      <c r="CF19" s="141" t="str">
        <f>IF(ISNA(VLOOKUP($B19,'[1]1718  Prog Access'!$F$7:$BF$318,52,FALSE)),"",VLOOKUP($B19,'[1]1718  Prog Access'!$F$7:$BF$318,52,FALSE))</f>
        <v/>
      </c>
      <c r="CG19" s="88"/>
      <c r="CH19" s="89"/>
    </row>
    <row r="20" spans="1:88" x14ac:dyDescent="0.3">
      <c r="A20" s="91" t="s">
        <v>62</v>
      </c>
      <c r="B20" s="92"/>
      <c r="C20" s="119"/>
      <c r="D20" s="85"/>
      <c r="E20" s="86"/>
      <c r="F20" s="87"/>
      <c r="G20" s="87"/>
      <c r="H20" s="87"/>
      <c r="I20" s="124"/>
      <c r="J20" s="126"/>
      <c r="K20" s="126"/>
      <c r="L20" s="135"/>
      <c r="M20" s="135"/>
      <c r="N20" s="135"/>
      <c r="O20" s="135"/>
      <c r="P20" s="135"/>
      <c r="Q20" s="135"/>
      <c r="R20" s="128"/>
      <c r="S20" s="136"/>
      <c r="T20" s="137"/>
      <c r="U20" s="135"/>
      <c r="V20" s="135"/>
      <c r="W20" s="135"/>
      <c r="X20" s="135"/>
      <c r="Y20" s="135"/>
      <c r="Z20" s="135"/>
      <c r="AA20" s="138"/>
      <c r="AB20" s="133"/>
      <c r="AC20" s="134"/>
      <c r="AD20" s="135"/>
      <c r="AE20" s="135"/>
      <c r="AF20" s="135"/>
      <c r="AG20" s="135"/>
      <c r="AH20" s="134"/>
      <c r="AI20" s="133"/>
      <c r="AJ20" s="134"/>
      <c r="AK20" s="135"/>
      <c r="AL20" s="135"/>
      <c r="AM20" s="138"/>
      <c r="AN20" s="133"/>
      <c r="AO20" s="139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4"/>
      <c r="BG20" s="133"/>
      <c r="BH20" s="137"/>
      <c r="BI20" s="140"/>
      <c r="BJ20" s="135"/>
      <c r="BK20" s="135"/>
      <c r="BL20" s="135"/>
      <c r="BM20" s="135"/>
      <c r="BN20" s="135"/>
      <c r="BO20" s="135"/>
      <c r="BP20" s="137"/>
      <c r="BQ20" s="133"/>
      <c r="BR20" s="134"/>
      <c r="BS20" s="140"/>
      <c r="BT20" s="135"/>
      <c r="BU20" s="135"/>
      <c r="BV20" s="135"/>
      <c r="BW20" s="137"/>
      <c r="BX20" s="133"/>
      <c r="BY20" s="134"/>
      <c r="BZ20" s="135"/>
      <c r="CA20" s="133"/>
      <c r="CB20" s="134"/>
      <c r="CC20" s="135"/>
      <c r="CD20" s="133"/>
      <c r="CE20" s="134"/>
      <c r="CF20" s="141" t="str">
        <f>IF(ISNA(VLOOKUP($B20,'[1]1718  Prog Access'!$F$7:$BF$318,52,FALSE)),"",VLOOKUP($B20,'[1]1718  Prog Access'!$F$7:$BF$318,52,FALSE))</f>
        <v/>
      </c>
      <c r="CG20" s="88"/>
      <c r="CH20" s="89"/>
    </row>
    <row r="21" spans="1:88" x14ac:dyDescent="0.3">
      <c r="A21" s="21"/>
      <c r="B21" s="84" t="s">
        <v>63</v>
      </c>
      <c r="C21" s="117" t="s">
        <v>64</v>
      </c>
      <c r="D21" s="85">
        <f>IF(ISNA(VLOOKUP($B21,'[1]1718 enrollment_Rev_Exp by size'!$A$6:$C$339,3,FALSE)),"",VLOOKUP($B21,'[1]1718 enrollment_Rev_Exp by size'!$A$6:$C$339,3,FALSE))</f>
        <v>19003.05</v>
      </c>
      <c r="E21" s="86">
        <f>IF(ISNA(VLOOKUP($B21,'[1]1718 Enroll_Rev_Exp Access'!$A$6:$D$316,4,FALSE)),"",VLOOKUP($B21,'[1]1718 Enroll_Rev_Exp Access'!$A$6:$D$316,4,FALSE))</f>
        <v>223237973.19</v>
      </c>
      <c r="F21" s="87">
        <f>IF(ISNA(VLOOKUP($B21,'[1]1718  Prog Access'!$F$7:$BF$318,2,FALSE)),"",VLOOKUP($B21,'[1]1718  Prog Access'!$F$7:$BF$318,2,FALSE))</f>
        <v>123097235.75</v>
      </c>
      <c r="G21" s="87">
        <f>IF(ISNA(VLOOKUP($B21,'[1]1718  Prog Access'!$F$7:$BF$318,3,FALSE)),"",VLOOKUP($B21,'[1]1718  Prog Access'!$F$7:$BF$318,3,FALSE))</f>
        <v>499591.52999999997</v>
      </c>
      <c r="H21" s="87">
        <f>IF(ISNA(VLOOKUP($B21,'[1]1718  Prog Access'!$F$7:$BF$318,4,FALSE)),"",VLOOKUP($B21,'[1]1718  Prog Access'!$F$7:$BF$318,4,FALSE))</f>
        <v>0</v>
      </c>
      <c r="I21" s="130">
        <f>SUM(F21:H21)</f>
        <v>123596827.28</v>
      </c>
      <c r="J21" s="151">
        <f t="shared" ref="J21:J27" si="57">I21/E21</f>
        <v>0.55365503240259917</v>
      </c>
      <c r="K21" s="152">
        <f t="shared" ref="K21:K27" si="58">I21/D21</f>
        <v>6504.0521011100855</v>
      </c>
      <c r="L21" s="135">
        <f>IF(ISNA(VLOOKUP($B21,'[1]1718  Prog Access'!$F$7:$BF$318,5,FALSE)),"",VLOOKUP($B21,'[1]1718  Prog Access'!$F$7:$BF$318,5,FALSE))</f>
        <v>0</v>
      </c>
      <c r="M21" s="135">
        <f>IF(ISNA(VLOOKUP($B21,'[1]1718  Prog Access'!$F$7:$BF$318,6,FALSE)),"",VLOOKUP($B21,'[1]1718  Prog Access'!$F$7:$BF$318,6,FALSE))</f>
        <v>0</v>
      </c>
      <c r="N21" s="135">
        <f>IF(ISNA(VLOOKUP($B21,'[1]1718  Prog Access'!$F$7:$BF$318,7,FALSE)),"",VLOOKUP($B21,'[1]1718  Prog Access'!$F$7:$BF$318,7,FALSE))</f>
        <v>0</v>
      </c>
      <c r="O21" s="135">
        <f>IF(ISNA(VLOOKUP($B21,'[1]1718  Prog Access'!$F$7:$BF$318,8,FALSE)),"",VLOOKUP($B21,'[1]1718  Prog Access'!$F$7:$BF$318,8,FALSE))</f>
        <v>0</v>
      </c>
      <c r="P21" s="135">
        <f>IF(ISNA(VLOOKUP($B21,'[1]1718  Prog Access'!$F$7:$BF$318,9,FALSE)),"",VLOOKUP($B21,'[1]1718  Prog Access'!$F$7:$BF$318,9,FALSE))</f>
        <v>0</v>
      </c>
      <c r="Q21" s="135">
        <f>IF(ISNA(VLOOKUP($B21,'[1]1718  Prog Access'!$F$7:$BF$318,10,FALSE)),"",VLOOKUP($B21,'[1]1718  Prog Access'!$F$7:$BF$318,10,FALSE))</f>
        <v>0</v>
      </c>
      <c r="R21" s="128">
        <f t="shared" si="6"/>
        <v>0</v>
      </c>
      <c r="S21" s="136">
        <f t="shared" si="7"/>
        <v>0</v>
      </c>
      <c r="T21" s="137">
        <f t="shared" si="8"/>
        <v>0</v>
      </c>
      <c r="U21" s="135">
        <f>IF(ISNA(VLOOKUP($B21,'[1]1718  Prog Access'!$F$7:$BF$318,11,FALSE)),"",VLOOKUP($B21,'[1]1718  Prog Access'!$F$7:$BF$318,11,FALSE))</f>
        <v>20743947.670000006</v>
      </c>
      <c r="V21" s="135">
        <f>IF(ISNA(VLOOKUP($B21,'[1]1718  Prog Access'!$F$7:$BF$318,12,FALSE)),"",VLOOKUP($B21,'[1]1718  Prog Access'!$F$7:$BF$318,12,FALSE))</f>
        <v>861817.08000000007</v>
      </c>
      <c r="W21" s="135">
        <f>IF(ISNA(VLOOKUP($B21,'[1]1718  Prog Access'!$F$7:$BF$318,13,FALSE)),"",VLOOKUP($B21,'[1]1718  Prog Access'!$F$7:$BF$318,13,FALSE))</f>
        <v>3288896.9300000006</v>
      </c>
      <c r="X21" s="135">
        <f>IF(ISNA(VLOOKUP($B21,'[1]1718  Prog Access'!$F$7:$BF$318,14,FALSE)),"",VLOOKUP($B21,'[1]1718  Prog Access'!$F$7:$BF$318,14,FALSE))</f>
        <v>0</v>
      </c>
      <c r="Y21" s="135">
        <f>IF(ISNA(VLOOKUP($B21,'[1]1718  Prog Access'!$F$7:$BF$318,15,FALSE)),"",VLOOKUP($B21,'[1]1718  Prog Access'!$F$7:$BF$318,15,FALSE))</f>
        <v>0</v>
      </c>
      <c r="Z21" s="135">
        <f>IF(ISNA(VLOOKUP($B21,'[1]1718  Prog Access'!$F$7:$BF$318,16,FALSE)),"",VLOOKUP($B21,'[1]1718  Prog Access'!$F$7:$BF$318,16,FALSE))</f>
        <v>13646</v>
      </c>
      <c r="AA21" s="138">
        <f t="shared" si="9"/>
        <v>24908307.680000007</v>
      </c>
      <c r="AB21" s="133">
        <f t="shared" si="10"/>
        <v>0.11157737782720463</v>
      </c>
      <c r="AC21" s="134">
        <f t="shared" si="11"/>
        <v>1310.7531517309069</v>
      </c>
      <c r="AD21" s="135">
        <f>IF(ISNA(VLOOKUP($B21,'[1]1718  Prog Access'!$F$7:$BF$318,17,FALSE)),"",VLOOKUP($B21,'[1]1718  Prog Access'!$F$7:$BF$318,17,FALSE))</f>
        <v>5539123.8099999996</v>
      </c>
      <c r="AE21" s="135">
        <f>IF(ISNA(VLOOKUP($B21,'[1]1718  Prog Access'!$F$7:$BF$318,18,FALSE)),"",VLOOKUP($B21,'[1]1718  Prog Access'!$F$7:$BF$318,18,FALSE))</f>
        <v>1012711.8099999998</v>
      </c>
      <c r="AF21" s="135">
        <f>IF(ISNA(VLOOKUP($B21,'[1]1718  Prog Access'!$F$7:$BF$318,19,FALSE)),"",VLOOKUP($B21,'[1]1718  Prog Access'!$F$7:$BF$318,19,FALSE))</f>
        <v>105305.00000000001</v>
      </c>
      <c r="AG21" s="135">
        <f>IF(ISNA(VLOOKUP($B21,'[1]1718  Prog Access'!$F$7:$BF$318,20,FALSE)),"",VLOOKUP($B21,'[1]1718  Prog Access'!$F$7:$BF$318,20,FALSE))</f>
        <v>35839.269999999997</v>
      </c>
      <c r="AH21" s="134">
        <f t="shared" si="12"/>
        <v>6692979.8899999987</v>
      </c>
      <c r="AI21" s="133">
        <f t="shared" si="13"/>
        <v>2.998136828765928E-2</v>
      </c>
      <c r="AJ21" s="134">
        <f t="shared" si="14"/>
        <v>352.20556121254214</v>
      </c>
      <c r="AK21" s="135">
        <f>IF(ISNA(VLOOKUP($B21,'[1]1718  Prog Access'!$F$7:$BF$318,21,FALSE)),"",VLOOKUP($B21,'[1]1718  Prog Access'!$F$7:$BF$318,21,FALSE))</f>
        <v>4074527.3800000004</v>
      </c>
      <c r="AL21" s="135">
        <f>IF(ISNA(VLOOKUP($B21,'[1]1718  Prog Access'!$F$7:$BF$318,22,FALSE)),"",VLOOKUP($B21,'[1]1718  Prog Access'!$F$7:$BF$318,22,FALSE))</f>
        <v>69334</v>
      </c>
      <c r="AM21" s="138">
        <f t="shared" si="15"/>
        <v>4143861.3800000004</v>
      </c>
      <c r="AN21" s="133">
        <f t="shared" si="16"/>
        <v>1.8562529128828453E-2</v>
      </c>
      <c r="AO21" s="139">
        <f t="shared" si="17"/>
        <v>218.0629625244369</v>
      </c>
      <c r="AP21" s="135">
        <f>IF(ISNA(VLOOKUP($B21,'[1]1718  Prog Access'!$F$7:$BF$318,23,FALSE)),"",VLOOKUP($B21,'[1]1718  Prog Access'!$F$7:$BF$318,23,FALSE))</f>
        <v>4450997.1000000006</v>
      </c>
      <c r="AQ21" s="135">
        <f>IF(ISNA(VLOOKUP($B21,'[1]1718  Prog Access'!$F$7:$BF$318,24,FALSE)),"",VLOOKUP($B21,'[1]1718  Prog Access'!$F$7:$BF$318,24,FALSE))</f>
        <v>821401.59000000008</v>
      </c>
      <c r="AR21" s="135">
        <f>IF(ISNA(VLOOKUP($B21,'[1]1718  Prog Access'!$F$7:$BF$318,25,FALSE)),"",VLOOKUP($B21,'[1]1718  Prog Access'!$F$7:$BF$318,25,FALSE))</f>
        <v>1026012.4000000001</v>
      </c>
      <c r="AS21" s="135">
        <f>IF(ISNA(VLOOKUP($B21,'[1]1718  Prog Access'!$F$7:$BF$318,26,FALSE)),"",VLOOKUP($B21,'[1]1718  Prog Access'!$F$7:$BF$318,26,FALSE))</f>
        <v>0</v>
      </c>
      <c r="AT21" s="135">
        <f>IF(ISNA(VLOOKUP($B21,'[1]1718  Prog Access'!$F$7:$BF$318,27,FALSE)),"",VLOOKUP($B21,'[1]1718  Prog Access'!$F$7:$BF$318,27,FALSE))</f>
        <v>6712834.0900000017</v>
      </c>
      <c r="AU21" s="135">
        <f>IF(ISNA(VLOOKUP($B21,'[1]1718  Prog Access'!$F$7:$BF$318,28,FALSE)),"",VLOOKUP($B21,'[1]1718  Prog Access'!$F$7:$BF$318,28,FALSE))</f>
        <v>590205.07999999984</v>
      </c>
      <c r="AV21" s="135">
        <f>IF(ISNA(VLOOKUP($B21,'[1]1718  Prog Access'!$F$7:$BF$318,29,FALSE)),"",VLOOKUP($B21,'[1]1718  Prog Access'!$F$7:$BF$318,29,FALSE))</f>
        <v>0</v>
      </c>
      <c r="AW21" s="135">
        <f>IF(ISNA(VLOOKUP($B21,'[1]1718  Prog Access'!$F$7:$BF$318,30,FALSE)),"",VLOOKUP($B21,'[1]1718  Prog Access'!$F$7:$BF$318,30,FALSE))</f>
        <v>1398806.2899999998</v>
      </c>
      <c r="AX21" s="135">
        <f>IF(ISNA(VLOOKUP($B21,'[1]1718  Prog Access'!$F$7:$BF$318,31,FALSE)),"",VLOOKUP($B21,'[1]1718  Prog Access'!$F$7:$BF$318,31,FALSE))</f>
        <v>21253.460000000003</v>
      </c>
      <c r="AY21" s="135">
        <f>IF(ISNA(VLOOKUP($B21,'[1]1718  Prog Access'!$F$7:$BF$318,32,FALSE)),"",VLOOKUP($B21,'[1]1718  Prog Access'!$F$7:$BF$318,32,FALSE))</f>
        <v>0</v>
      </c>
      <c r="AZ21" s="135">
        <f>IF(ISNA(VLOOKUP($B21,'[1]1718  Prog Access'!$F$7:$BF$318,33,FALSE)),"",VLOOKUP($B21,'[1]1718  Prog Access'!$F$7:$BF$318,33,FALSE))</f>
        <v>0</v>
      </c>
      <c r="BA21" s="135">
        <f>IF(ISNA(VLOOKUP($B21,'[1]1718  Prog Access'!$F$7:$BF$318,34,FALSE)),"",VLOOKUP($B21,'[1]1718  Prog Access'!$F$7:$BF$318,34,FALSE))</f>
        <v>429086.16</v>
      </c>
      <c r="BB21" s="135">
        <f>IF(ISNA(VLOOKUP($B21,'[1]1718  Prog Access'!$F$7:$BF$318,35,FALSE)),"",VLOOKUP($B21,'[1]1718  Prog Access'!$F$7:$BF$318,35,FALSE))</f>
        <v>2984708.86</v>
      </c>
      <c r="BC21" s="135">
        <f>IF(ISNA(VLOOKUP($B21,'[1]1718  Prog Access'!$F$7:$BF$318,36,FALSE)),"",VLOOKUP($B21,'[1]1718  Prog Access'!$F$7:$BF$318,36,FALSE))</f>
        <v>0</v>
      </c>
      <c r="BD21" s="135">
        <f>IF(ISNA(VLOOKUP($B21,'[1]1718  Prog Access'!$F$7:$BF$318,37,FALSE)),"",VLOOKUP($B21,'[1]1718  Prog Access'!$F$7:$BF$318,37,FALSE))</f>
        <v>0</v>
      </c>
      <c r="BE21" s="135">
        <f>IF(ISNA(VLOOKUP($B21,'[1]1718  Prog Access'!$F$7:$BF$318,38,FALSE)),"",VLOOKUP($B21,'[1]1718  Prog Access'!$F$7:$BF$318,38,FALSE))</f>
        <v>0</v>
      </c>
      <c r="BF21" s="134">
        <f t="shared" si="18"/>
        <v>18435305.030000005</v>
      </c>
      <c r="BG21" s="133">
        <f t="shared" si="19"/>
        <v>8.2581403004897996E-2</v>
      </c>
      <c r="BH21" s="137">
        <f t="shared" si="20"/>
        <v>970.12348175687612</v>
      </c>
      <c r="BI21" s="140">
        <f>IF(ISNA(VLOOKUP($B21,'[1]1718  Prog Access'!$F$7:$BF$318,39,FALSE)),"",VLOOKUP($B21,'[1]1718  Prog Access'!$F$7:$BF$318,39,FALSE))</f>
        <v>0</v>
      </c>
      <c r="BJ21" s="135">
        <f>IF(ISNA(VLOOKUP($B21,'[1]1718  Prog Access'!$F$7:$BF$318,40,FALSE)),"",VLOOKUP($B21,'[1]1718  Prog Access'!$F$7:$BF$318,40,FALSE))</f>
        <v>46903.79</v>
      </c>
      <c r="BK21" s="135">
        <f>IF(ISNA(VLOOKUP($B21,'[1]1718  Prog Access'!$F$7:$BF$318,41,FALSE)),"",VLOOKUP($B21,'[1]1718  Prog Access'!$F$7:$BF$318,41,FALSE))</f>
        <v>406130.68</v>
      </c>
      <c r="BL21" s="135">
        <f>IF(ISNA(VLOOKUP($B21,'[1]1718  Prog Access'!$F$7:$BF$318,42,FALSE)),"",VLOOKUP($B21,'[1]1718  Prog Access'!$F$7:$BF$318,42,FALSE))</f>
        <v>54104.179999999993</v>
      </c>
      <c r="BM21" s="135">
        <f>IF(ISNA(VLOOKUP($B21,'[1]1718  Prog Access'!$F$7:$BF$318,43,FALSE)),"",VLOOKUP($B21,'[1]1718  Prog Access'!$F$7:$BF$318,43,FALSE))</f>
        <v>0</v>
      </c>
      <c r="BN21" s="135">
        <f>IF(ISNA(VLOOKUP($B21,'[1]1718  Prog Access'!$F$7:$BF$318,44,FALSE)),"",VLOOKUP($B21,'[1]1718  Prog Access'!$F$7:$BF$318,44,FALSE))</f>
        <v>0</v>
      </c>
      <c r="BO21" s="135">
        <f>IF(ISNA(VLOOKUP($B21,'[1]1718  Prog Access'!$F$7:$BF$318,45,FALSE)),"",VLOOKUP($B21,'[1]1718  Prog Access'!$F$7:$BF$318,45,FALSE))</f>
        <v>2234300.1800000002</v>
      </c>
      <c r="BP21" s="137">
        <f t="shared" si="21"/>
        <v>2741438.83</v>
      </c>
      <c r="BQ21" s="133">
        <f t="shared" si="22"/>
        <v>1.2280342769761374E-2</v>
      </c>
      <c r="BR21" s="134">
        <f t="shared" si="23"/>
        <v>144.26309618719102</v>
      </c>
      <c r="BS21" s="140">
        <f>IF(ISNA(VLOOKUP($B21,'[1]1718  Prog Access'!$F$7:$BF$318,46,FALSE)),"",VLOOKUP($B21,'[1]1718  Prog Access'!$F$7:$BF$318,46,FALSE))</f>
        <v>0</v>
      </c>
      <c r="BT21" s="135">
        <f>IF(ISNA(VLOOKUP($B21,'[1]1718  Prog Access'!$F$7:$BF$318,47,FALSE)),"",VLOOKUP($B21,'[1]1718  Prog Access'!$F$7:$BF$318,47,FALSE))</f>
        <v>160143.12</v>
      </c>
      <c r="BU21" s="135">
        <f>IF(ISNA(VLOOKUP($B21,'[1]1718  Prog Access'!$F$7:$BF$318,48,FALSE)),"",VLOOKUP($B21,'[1]1718  Prog Access'!$F$7:$BF$318,48,FALSE))</f>
        <v>0</v>
      </c>
      <c r="BV21" s="135">
        <f>IF(ISNA(VLOOKUP($B21,'[1]1718  Prog Access'!$F$7:$BF$318,49,FALSE)),"",VLOOKUP($B21,'[1]1718  Prog Access'!$F$7:$BF$318,49,FALSE))</f>
        <v>169665.37000000002</v>
      </c>
      <c r="BW21" s="137">
        <f t="shared" si="24"/>
        <v>329808.49</v>
      </c>
      <c r="BX21" s="133">
        <f t="shared" si="25"/>
        <v>1.4773852552374537E-3</v>
      </c>
      <c r="BY21" s="134">
        <f t="shared" si="26"/>
        <v>17.355555555555554</v>
      </c>
      <c r="BZ21" s="135">
        <f>IF(ISNA(VLOOKUP($B21,'[1]1718  Prog Access'!$F$7:$BF$318,50,FALSE)),"",VLOOKUP($B21,'[1]1718  Prog Access'!$F$7:$BF$318,50,FALSE))</f>
        <v>27885083.770000007</v>
      </c>
      <c r="CA21" s="133">
        <f t="shared" si="27"/>
        <v>0.12491191965027716</v>
      </c>
      <c r="CB21" s="134">
        <f t="shared" si="28"/>
        <v>1467.400431509679</v>
      </c>
      <c r="CC21" s="135">
        <f>IF(ISNA(VLOOKUP($B21,'[1]1718  Prog Access'!$F$7:$BF$318,51,FALSE)),"",VLOOKUP($B21,'[1]1718  Prog Access'!$F$7:$BF$318,51,FALSE))</f>
        <v>8288514.1200000001</v>
      </c>
      <c r="CD21" s="133">
        <f t="shared" si="29"/>
        <v>3.712860317427074E-2</v>
      </c>
      <c r="CE21" s="134">
        <f t="shared" si="30"/>
        <v>436.16756889025709</v>
      </c>
      <c r="CF21" s="141">
        <f>IF(ISNA(VLOOKUP($B21,'[1]1718  Prog Access'!$F$7:$BF$318,52,FALSE)),"",VLOOKUP($B21,'[1]1718  Prog Access'!$F$7:$BF$318,52,FALSE))</f>
        <v>6215846.7199999988</v>
      </c>
      <c r="CG21" s="88">
        <f t="shared" si="31"/>
        <v>2.7844038499263885E-2</v>
      </c>
      <c r="CH21" s="89">
        <f t="shared" si="32"/>
        <v>327.09731964079447</v>
      </c>
      <c r="CI21" s="90">
        <f>CF21+CC21+BZ21+BW21+BP21+BF21+AM21+AH21+AA21+R21+I21</f>
        <v>223237973.19</v>
      </c>
      <c r="CJ21" s="73">
        <f t="shared" ref="CJ21:CJ27" si="59">CI21-E21</f>
        <v>0</v>
      </c>
    </row>
    <row r="22" spans="1:88" x14ac:dyDescent="0.3">
      <c r="A22" s="21"/>
      <c r="B22" s="84" t="s">
        <v>65</v>
      </c>
      <c r="C22" s="117" t="s">
        <v>66</v>
      </c>
      <c r="D22" s="85">
        <f>IF(ISNA(VLOOKUP($B22,'[1]1718 enrollment_Rev_Exp by size'!$A$6:$C$339,3,FALSE)),"",VLOOKUP($B22,'[1]1718 enrollment_Rev_Exp by size'!$A$6:$C$339,3,FALSE))</f>
        <v>125.5</v>
      </c>
      <c r="E22" s="86">
        <f>IF(ISNA(VLOOKUP($B22,'[1]1718 Enroll_Rev_Exp Access'!$A$6:$D$316,4,FALSE)),"",VLOOKUP($B22,'[1]1718 Enroll_Rev_Exp Access'!$A$6:$D$316,4,FALSE))</f>
        <v>1817809.83</v>
      </c>
      <c r="F22" s="87">
        <f>IF(ISNA(VLOOKUP($B22,'[1]1718  Prog Access'!$F$7:$BF$318,2,FALSE)),"",VLOOKUP($B22,'[1]1718  Prog Access'!$F$7:$BF$318,2,FALSE))</f>
        <v>734813.85000000009</v>
      </c>
      <c r="G22" s="87">
        <f>IF(ISNA(VLOOKUP($B22,'[1]1718  Prog Access'!$F$7:$BF$318,3,FALSE)),"",VLOOKUP($B22,'[1]1718  Prog Access'!$F$7:$BF$318,3,FALSE))</f>
        <v>0</v>
      </c>
      <c r="H22" s="87">
        <f>IF(ISNA(VLOOKUP($B22,'[1]1718  Prog Access'!$F$7:$BF$318,4,FALSE)),"",VLOOKUP($B22,'[1]1718  Prog Access'!$F$7:$BF$318,4,FALSE))</f>
        <v>0</v>
      </c>
      <c r="I22" s="130">
        <f t="shared" ref="I22:I27" si="60">SUM(F22:H22)</f>
        <v>734813.85000000009</v>
      </c>
      <c r="J22" s="151">
        <f t="shared" si="57"/>
        <v>0.404230320396056</v>
      </c>
      <c r="K22" s="152">
        <f t="shared" si="58"/>
        <v>5855.0904382470126</v>
      </c>
      <c r="L22" s="135">
        <f>IF(ISNA(VLOOKUP($B22,'[1]1718  Prog Access'!$F$7:$BF$318,5,FALSE)),"",VLOOKUP($B22,'[1]1718  Prog Access'!$F$7:$BF$318,5,FALSE))</f>
        <v>0</v>
      </c>
      <c r="M22" s="135">
        <f>IF(ISNA(VLOOKUP($B22,'[1]1718  Prog Access'!$F$7:$BF$318,6,FALSE)),"",VLOOKUP($B22,'[1]1718  Prog Access'!$F$7:$BF$318,6,FALSE))</f>
        <v>0</v>
      </c>
      <c r="N22" s="135">
        <f>IF(ISNA(VLOOKUP($B22,'[1]1718  Prog Access'!$F$7:$BF$318,7,FALSE)),"",VLOOKUP($B22,'[1]1718  Prog Access'!$F$7:$BF$318,7,FALSE))</f>
        <v>0</v>
      </c>
      <c r="O22" s="135">
        <f>IF(ISNA(VLOOKUP($B22,'[1]1718  Prog Access'!$F$7:$BF$318,8,FALSE)),"",VLOOKUP($B22,'[1]1718  Prog Access'!$F$7:$BF$318,8,FALSE))</f>
        <v>0</v>
      </c>
      <c r="P22" s="135">
        <f>IF(ISNA(VLOOKUP($B22,'[1]1718  Prog Access'!$F$7:$BF$318,9,FALSE)),"",VLOOKUP($B22,'[1]1718  Prog Access'!$F$7:$BF$318,9,FALSE))</f>
        <v>0</v>
      </c>
      <c r="Q22" s="135">
        <f>IF(ISNA(VLOOKUP($B22,'[1]1718  Prog Access'!$F$7:$BF$318,10,FALSE)),"",VLOOKUP($B22,'[1]1718  Prog Access'!$F$7:$BF$318,10,FALSE))</f>
        <v>0</v>
      </c>
      <c r="R22" s="128">
        <f t="shared" si="6"/>
        <v>0</v>
      </c>
      <c r="S22" s="136">
        <f t="shared" si="7"/>
        <v>0</v>
      </c>
      <c r="T22" s="137">
        <f t="shared" si="8"/>
        <v>0</v>
      </c>
      <c r="U22" s="135">
        <f>IF(ISNA(VLOOKUP($B22,'[1]1718  Prog Access'!$F$7:$BF$318,11,FALSE)),"",VLOOKUP($B22,'[1]1718  Prog Access'!$F$7:$BF$318,11,FALSE))</f>
        <v>131264.10999999999</v>
      </c>
      <c r="V22" s="135">
        <f>IF(ISNA(VLOOKUP($B22,'[1]1718  Prog Access'!$F$7:$BF$318,12,FALSE)),"",VLOOKUP($B22,'[1]1718  Prog Access'!$F$7:$BF$318,12,FALSE))</f>
        <v>0</v>
      </c>
      <c r="W22" s="135">
        <f>IF(ISNA(VLOOKUP($B22,'[1]1718  Prog Access'!$F$7:$BF$318,13,FALSE)),"",VLOOKUP($B22,'[1]1718  Prog Access'!$F$7:$BF$318,13,FALSE))</f>
        <v>25555.449999999997</v>
      </c>
      <c r="X22" s="135">
        <f>IF(ISNA(VLOOKUP($B22,'[1]1718  Prog Access'!$F$7:$BF$318,14,FALSE)),"",VLOOKUP($B22,'[1]1718  Prog Access'!$F$7:$BF$318,14,FALSE))</f>
        <v>0</v>
      </c>
      <c r="Y22" s="135">
        <f>IF(ISNA(VLOOKUP($B22,'[1]1718  Prog Access'!$F$7:$BF$318,15,FALSE)),"",VLOOKUP($B22,'[1]1718  Prog Access'!$F$7:$BF$318,15,FALSE))</f>
        <v>0</v>
      </c>
      <c r="Z22" s="135">
        <f>IF(ISNA(VLOOKUP($B22,'[1]1718  Prog Access'!$F$7:$BF$318,16,FALSE)),"",VLOOKUP($B22,'[1]1718  Prog Access'!$F$7:$BF$318,16,FALSE))</f>
        <v>0</v>
      </c>
      <c r="AA22" s="138">
        <f t="shared" si="9"/>
        <v>156819.56</v>
      </c>
      <c r="AB22" s="133">
        <f t="shared" si="10"/>
        <v>8.6268407955523041E-2</v>
      </c>
      <c r="AC22" s="134">
        <f t="shared" si="11"/>
        <v>1249.5582470119521</v>
      </c>
      <c r="AD22" s="135">
        <f>IF(ISNA(VLOOKUP($B22,'[1]1718  Prog Access'!$F$7:$BF$318,17,FALSE)),"",VLOOKUP($B22,'[1]1718  Prog Access'!$F$7:$BF$318,17,FALSE))</f>
        <v>0</v>
      </c>
      <c r="AE22" s="135">
        <f>IF(ISNA(VLOOKUP($B22,'[1]1718  Prog Access'!$F$7:$BF$318,18,FALSE)),"",VLOOKUP($B22,'[1]1718  Prog Access'!$F$7:$BF$318,18,FALSE))</f>
        <v>0</v>
      </c>
      <c r="AF22" s="135">
        <f>IF(ISNA(VLOOKUP($B22,'[1]1718  Prog Access'!$F$7:$BF$318,19,FALSE)),"",VLOOKUP($B22,'[1]1718  Prog Access'!$F$7:$BF$318,19,FALSE))</f>
        <v>0</v>
      </c>
      <c r="AG22" s="135">
        <f>IF(ISNA(VLOOKUP($B22,'[1]1718  Prog Access'!$F$7:$BF$318,20,FALSE)),"",VLOOKUP($B22,'[1]1718  Prog Access'!$F$7:$BF$318,20,FALSE))</f>
        <v>0</v>
      </c>
      <c r="AH22" s="134">
        <f t="shared" si="12"/>
        <v>0</v>
      </c>
      <c r="AI22" s="133">
        <f t="shared" si="13"/>
        <v>0</v>
      </c>
      <c r="AJ22" s="134">
        <f t="shared" si="14"/>
        <v>0</v>
      </c>
      <c r="AK22" s="135">
        <f>IF(ISNA(VLOOKUP($B22,'[1]1718  Prog Access'!$F$7:$BF$318,21,FALSE)),"",VLOOKUP($B22,'[1]1718  Prog Access'!$F$7:$BF$318,21,FALSE))</f>
        <v>0</v>
      </c>
      <c r="AL22" s="135">
        <f>IF(ISNA(VLOOKUP($B22,'[1]1718  Prog Access'!$F$7:$BF$318,22,FALSE)),"",VLOOKUP($B22,'[1]1718  Prog Access'!$F$7:$BF$318,22,FALSE))</f>
        <v>0</v>
      </c>
      <c r="AM22" s="138">
        <f t="shared" si="15"/>
        <v>0</v>
      </c>
      <c r="AN22" s="133">
        <f t="shared" si="16"/>
        <v>0</v>
      </c>
      <c r="AO22" s="139">
        <f t="shared" si="17"/>
        <v>0</v>
      </c>
      <c r="AP22" s="135">
        <f>IF(ISNA(VLOOKUP($B22,'[1]1718  Prog Access'!$F$7:$BF$318,23,FALSE)),"",VLOOKUP($B22,'[1]1718  Prog Access'!$F$7:$BF$318,23,FALSE))</f>
        <v>30630.059999999998</v>
      </c>
      <c r="AQ22" s="135">
        <f>IF(ISNA(VLOOKUP($B22,'[1]1718  Prog Access'!$F$7:$BF$318,24,FALSE)),"",VLOOKUP($B22,'[1]1718  Prog Access'!$F$7:$BF$318,24,FALSE))</f>
        <v>17561.86</v>
      </c>
      <c r="AR22" s="135">
        <f>IF(ISNA(VLOOKUP($B22,'[1]1718  Prog Access'!$F$7:$BF$318,25,FALSE)),"",VLOOKUP($B22,'[1]1718  Prog Access'!$F$7:$BF$318,25,FALSE))</f>
        <v>25798.27</v>
      </c>
      <c r="AS22" s="135">
        <f>IF(ISNA(VLOOKUP($B22,'[1]1718  Prog Access'!$F$7:$BF$318,26,FALSE)),"",VLOOKUP($B22,'[1]1718  Prog Access'!$F$7:$BF$318,26,FALSE))</f>
        <v>0</v>
      </c>
      <c r="AT22" s="135">
        <f>IF(ISNA(VLOOKUP($B22,'[1]1718  Prog Access'!$F$7:$BF$318,27,FALSE)),"",VLOOKUP($B22,'[1]1718  Prog Access'!$F$7:$BF$318,27,FALSE))</f>
        <v>97436.209999999992</v>
      </c>
      <c r="AU22" s="135">
        <f>IF(ISNA(VLOOKUP($B22,'[1]1718  Prog Access'!$F$7:$BF$318,28,FALSE)),"",VLOOKUP($B22,'[1]1718  Prog Access'!$F$7:$BF$318,28,FALSE))</f>
        <v>0</v>
      </c>
      <c r="AV22" s="135">
        <f>IF(ISNA(VLOOKUP($B22,'[1]1718  Prog Access'!$F$7:$BF$318,29,FALSE)),"",VLOOKUP($B22,'[1]1718  Prog Access'!$F$7:$BF$318,29,FALSE))</f>
        <v>0</v>
      </c>
      <c r="AW22" s="135">
        <f>IF(ISNA(VLOOKUP($B22,'[1]1718  Prog Access'!$F$7:$BF$318,30,FALSE)),"",VLOOKUP($B22,'[1]1718  Prog Access'!$F$7:$BF$318,30,FALSE))</f>
        <v>0</v>
      </c>
      <c r="AX22" s="135">
        <f>IF(ISNA(VLOOKUP($B22,'[1]1718  Prog Access'!$F$7:$BF$318,31,FALSE)),"",VLOOKUP($B22,'[1]1718  Prog Access'!$F$7:$BF$318,31,FALSE))</f>
        <v>0</v>
      </c>
      <c r="AY22" s="135">
        <f>IF(ISNA(VLOOKUP($B22,'[1]1718  Prog Access'!$F$7:$BF$318,32,FALSE)),"",VLOOKUP($B22,'[1]1718  Prog Access'!$F$7:$BF$318,32,FALSE))</f>
        <v>0</v>
      </c>
      <c r="AZ22" s="135">
        <f>IF(ISNA(VLOOKUP($B22,'[1]1718  Prog Access'!$F$7:$BF$318,33,FALSE)),"",VLOOKUP($B22,'[1]1718  Prog Access'!$F$7:$BF$318,33,FALSE))</f>
        <v>0</v>
      </c>
      <c r="BA22" s="135">
        <f>IF(ISNA(VLOOKUP($B22,'[1]1718  Prog Access'!$F$7:$BF$318,34,FALSE)),"",VLOOKUP($B22,'[1]1718  Prog Access'!$F$7:$BF$318,34,FALSE))</f>
        <v>0</v>
      </c>
      <c r="BB22" s="135">
        <f>IF(ISNA(VLOOKUP($B22,'[1]1718  Prog Access'!$F$7:$BF$318,35,FALSE)),"",VLOOKUP($B22,'[1]1718  Prog Access'!$F$7:$BF$318,35,FALSE))</f>
        <v>49654.82</v>
      </c>
      <c r="BC22" s="135">
        <f>IF(ISNA(VLOOKUP($B22,'[1]1718  Prog Access'!$F$7:$BF$318,36,FALSE)),"",VLOOKUP($B22,'[1]1718  Prog Access'!$F$7:$BF$318,36,FALSE))</f>
        <v>0</v>
      </c>
      <c r="BD22" s="135">
        <f>IF(ISNA(VLOOKUP($B22,'[1]1718  Prog Access'!$F$7:$BF$318,37,FALSE)),"",VLOOKUP($B22,'[1]1718  Prog Access'!$F$7:$BF$318,37,FALSE))</f>
        <v>0</v>
      </c>
      <c r="BE22" s="135">
        <f>IF(ISNA(VLOOKUP($B22,'[1]1718  Prog Access'!$F$7:$BF$318,38,FALSE)),"",VLOOKUP($B22,'[1]1718  Prog Access'!$F$7:$BF$318,38,FALSE))</f>
        <v>0</v>
      </c>
      <c r="BF22" s="134">
        <f t="shared" si="18"/>
        <v>221081.22</v>
      </c>
      <c r="BG22" s="133">
        <f t="shared" si="19"/>
        <v>0.12161955357013335</v>
      </c>
      <c r="BH22" s="137">
        <f t="shared" si="20"/>
        <v>1761.6033466135459</v>
      </c>
      <c r="BI22" s="140">
        <f>IF(ISNA(VLOOKUP($B22,'[1]1718  Prog Access'!$F$7:$BF$318,39,FALSE)),"",VLOOKUP($B22,'[1]1718  Prog Access'!$F$7:$BF$318,39,FALSE))</f>
        <v>0</v>
      </c>
      <c r="BJ22" s="135">
        <f>IF(ISNA(VLOOKUP($B22,'[1]1718  Prog Access'!$F$7:$BF$318,40,FALSE)),"",VLOOKUP($B22,'[1]1718  Prog Access'!$F$7:$BF$318,40,FALSE))</f>
        <v>0</v>
      </c>
      <c r="BK22" s="135">
        <f>IF(ISNA(VLOOKUP($B22,'[1]1718  Prog Access'!$F$7:$BF$318,41,FALSE)),"",VLOOKUP($B22,'[1]1718  Prog Access'!$F$7:$BF$318,41,FALSE))</f>
        <v>2649.44</v>
      </c>
      <c r="BL22" s="135">
        <f>IF(ISNA(VLOOKUP($B22,'[1]1718  Prog Access'!$F$7:$BF$318,42,FALSE)),"",VLOOKUP($B22,'[1]1718  Prog Access'!$F$7:$BF$318,42,FALSE))</f>
        <v>0</v>
      </c>
      <c r="BM22" s="135">
        <f>IF(ISNA(VLOOKUP($B22,'[1]1718  Prog Access'!$F$7:$BF$318,43,FALSE)),"",VLOOKUP($B22,'[1]1718  Prog Access'!$F$7:$BF$318,43,FALSE))</f>
        <v>0</v>
      </c>
      <c r="BN22" s="135">
        <f>IF(ISNA(VLOOKUP($B22,'[1]1718  Prog Access'!$F$7:$BF$318,44,FALSE)),"",VLOOKUP($B22,'[1]1718  Prog Access'!$F$7:$BF$318,44,FALSE))</f>
        <v>0</v>
      </c>
      <c r="BO22" s="135">
        <f>IF(ISNA(VLOOKUP($B22,'[1]1718  Prog Access'!$F$7:$BF$318,45,FALSE)),"",VLOOKUP($B22,'[1]1718  Prog Access'!$F$7:$BF$318,45,FALSE))</f>
        <v>0</v>
      </c>
      <c r="BP22" s="137">
        <f t="shared" si="21"/>
        <v>2649.44</v>
      </c>
      <c r="BQ22" s="133">
        <f t="shared" si="22"/>
        <v>1.4574901930198055E-3</v>
      </c>
      <c r="BR22" s="134">
        <f t="shared" si="23"/>
        <v>21.111075697211156</v>
      </c>
      <c r="BS22" s="140">
        <f>IF(ISNA(VLOOKUP($B22,'[1]1718  Prog Access'!$F$7:$BF$318,46,FALSE)),"",VLOOKUP($B22,'[1]1718  Prog Access'!$F$7:$BF$318,46,FALSE))</f>
        <v>0</v>
      </c>
      <c r="BT22" s="135">
        <f>IF(ISNA(VLOOKUP($B22,'[1]1718  Prog Access'!$F$7:$BF$318,47,FALSE)),"",VLOOKUP($B22,'[1]1718  Prog Access'!$F$7:$BF$318,47,FALSE))</f>
        <v>0</v>
      </c>
      <c r="BU22" s="135">
        <f>IF(ISNA(VLOOKUP($B22,'[1]1718  Prog Access'!$F$7:$BF$318,48,FALSE)),"",VLOOKUP($B22,'[1]1718  Prog Access'!$F$7:$BF$318,48,FALSE))</f>
        <v>0</v>
      </c>
      <c r="BV22" s="135">
        <f>IF(ISNA(VLOOKUP($B22,'[1]1718  Prog Access'!$F$7:$BF$318,49,FALSE)),"",VLOOKUP($B22,'[1]1718  Prog Access'!$F$7:$BF$318,49,FALSE))</f>
        <v>0</v>
      </c>
      <c r="BW22" s="137">
        <f t="shared" si="24"/>
        <v>0</v>
      </c>
      <c r="BX22" s="133">
        <f t="shared" si="25"/>
        <v>0</v>
      </c>
      <c r="BY22" s="134">
        <f t="shared" si="26"/>
        <v>0</v>
      </c>
      <c r="BZ22" s="135">
        <f>IF(ISNA(VLOOKUP($B22,'[1]1718  Prog Access'!$F$7:$BF$318,50,FALSE)),"",VLOOKUP($B22,'[1]1718  Prog Access'!$F$7:$BF$318,50,FALSE))</f>
        <v>343460.5</v>
      </c>
      <c r="CA22" s="133">
        <f t="shared" si="27"/>
        <v>0.18894193129101958</v>
      </c>
      <c r="CB22" s="134">
        <f t="shared" si="28"/>
        <v>2736.7370517928289</v>
      </c>
      <c r="CC22" s="135">
        <f>IF(ISNA(VLOOKUP($B22,'[1]1718  Prog Access'!$F$7:$BF$318,51,FALSE)),"",VLOOKUP($B22,'[1]1718  Prog Access'!$F$7:$BF$318,51,FALSE))</f>
        <v>95249.279999999999</v>
      </c>
      <c r="CD22" s="133">
        <f t="shared" si="29"/>
        <v>5.2397824254256563E-2</v>
      </c>
      <c r="CE22" s="134">
        <f t="shared" si="30"/>
        <v>758.95840637450203</v>
      </c>
      <c r="CF22" s="141">
        <f>IF(ISNA(VLOOKUP($B22,'[1]1718  Prog Access'!$F$7:$BF$318,52,FALSE)),"",VLOOKUP($B22,'[1]1718  Prog Access'!$F$7:$BF$318,52,FALSE))</f>
        <v>263735.98</v>
      </c>
      <c r="CG22" s="88">
        <f t="shared" si="31"/>
        <v>0.14508447233999167</v>
      </c>
      <c r="CH22" s="89">
        <f t="shared" si="32"/>
        <v>2101.4819123505977</v>
      </c>
      <c r="CI22" s="90">
        <f t="shared" ref="CI22:CI27" si="61">CF22+CC22+BZ22+BW22+BP22+BF22+AM22+AH22+AA22+R22+I22</f>
        <v>1817809.83</v>
      </c>
      <c r="CJ22" s="73">
        <f t="shared" si="59"/>
        <v>0</v>
      </c>
    </row>
    <row r="23" spans="1:88" x14ac:dyDescent="0.3">
      <c r="A23" s="21"/>
      <c r="B23" s="84" t="s">
        <v>67</v>
      </c>
      <c r="C23" s="117" t="s">
        <v>68</v>
      </c>
      <c r="D23" s="85">
        <f>IF(ISNA(VLOOKUP($B23,'[1]1718 enrollment_Rev_Exp by size'!$A$6:$C$339,3,FALSE)),"",VLOOKUP($B23,'[1]1718 enrollment_Rev_Exp by size'!$A$6:$C$339,3,FALSE))</f>
        <v>1434.4500000000003</v>
      </c>
      <c r="E23" s="86">
        <f>IF(ISNA(VLOOKUP($B23,'[1]1718 Enroll_Rev_Exp Access'!$A$6:$D$316,4,FALSE)),"",VLOOKUP($B23,'[1]1718 Enroll_Rev_Exp Access'!$A$6:$D$316,4,FALSE))</f>
        <v>19449653.539999999</v>
      </c>
      <c r="F23" s="87">
        <f>IF(ISNA(VLOOKUP($B23,'[1]1718  Prog Access'!$F$7:$BF$318,2,FALSE)),"",VLOOKUP($B23,'[1]1718  Prog Access'!$F$7:$BF$318,2,FALSE))</f>
        <v>9568266.6100000013</v>
      </c>
      <c r="G23" s="87">
        <f>IF(ISNA(VLOOKUP($B23,'[1]1718  Prog Access'!$F$7:$BF$318,3,FALSE)),"",VLOOKUP($B23,'[1]1718  Prog Access'!$F$7:$BF$318,3,FALSE))</f>
        <v>0</v>
      </c>
      <c r="H23" s="87">
        <f>IF(ISNA(VLOOKUP($B23,'[1]1718  Prog Access'!$F$7:$BF$318,4,FALSE)),"",VLOOKUP($B23,'[1]1718  Prog Access'!$F$7:$BF$318,4,FALSE))</f>
        <v>32244.65</v>
      </c>
      <c r="I23" s="130">
        <f t="shared" si="60"/>
        <v>9600511.2600000016</v>
      </c>
      <c r="J23" s="151">
        <f t="shared" si="57"/>
        <v>0.49360834321576313</v>
      </c>
      <c r="K23" s="152">
        <f t="shared" si="58"/>
        <v>6692.8169402907033</v>
      </c>
      <c r="L23" s="135">
        <f>IF(ISNA(VLOOKUP($B23,'[1]1718  Prog Access'!$F$7:$BF$318,5,FALSE)),"",VLOOKUP($B23,'[1]1718  Prog Access'!$F$7:$BF$318,5,FALSE))</f>
        <v>0</v>
      </c>
      <c r="M23" s="135">
        <f>IF(ISNA(VLOOKUP($B23,'[1]1718  Prog Access'!$F$7:$BF$318,6,FALSE)),"",VLOOKUP($B23,'[1]1718  Prog Access'!$F$7:$BF$318,6,FALSE))</f>
        <v>0</v>
      </c>
      <c r="N23" s="135">
        <f>IF(ISNA(VLOOKUP($B23,'[1]1718  Prog Access'!$F$7:$BF$318,7,FALSE)),"",VLOOKUP($B23,'[1]1718  Prog Access'!$F$7:$BF$318,7,FALSE))</f>
        <v>0</v>
      </c>
      <c r="O23" s="135">
        <f>IF(ISNA(VLOOKUP($B23,'[1]1718  Prog Access'!$F$7:$BF$318,8,FALSE)),"",VLOOKUP($B23,'[1]1718  Prog Access'!$F$7:$BF$318,8,FALSE))</f>
        <v>0</v>
      </c>
      <c r="P23" s="135">
        <f>IF(ISNA(VLOOKUP($B23,'[1]1718  Prog Access'!$F$7:$BF$318,9,FALSE)),"",VLOOKUP($B23,'[1]1718  Prog Access'!$F$7:$BF$318,9,FALSE))</f>
        <v>0</v>
      </c>
      <c r="Q23" s="135">
        <f>IF(ISNA(VLOOKUP($B23,'[1]1718  Prog Access'!$F$7:$BF$318,10,FALSE)),"",VLOOKUP($B23,'[1]1718  Prog Access'!$F$7:$BF$318,10,FALSE))</f>
        <v>0</v>
      </c>
      <c r="R23" s="128">
        <f t="shared" si="6"/>
        <v>0</v>
      </c>
      <c r="S23" s="136">
        <f t="shared" si="7"/>
        <v>0</v>
      </c>
      <c r="T23" s="137">
        <f t="shared" si="8"/>
        <v>0</v>
      </c>
      <c r="U23" s="135">
        <f>IF(ISNA(VLOOKUP($B23,'[1]1718  Prog Access'!$F$7:$BF$318,11,FALSE)),"",VLOOKUP($B23,'[1]1718  Prog Access'!$F$7:$BF$318,11,FALSE))</f>
        <v>1914549.62</v>
      </c>
      <c r="V23" s="135">
        <f>IF(ISNA(VLOOKUP($B23,'[1]1718  Prog Access'!$F$7:$BF$318,12,FALSE)),"",VLOOKUP($B23,'[1]1718  Prog Access'!$F$7:$BF$318,12,FALSE))</f>
        <v>58980.01</v>
      </c>
      <c r="W23" s="135">
        <f>IF(ISNA(VLOOKUP($B23,'[1]1718  Prog Access'!$F$7:$BF$318,13,FALSE)),"",VLOOKUP($B23,'[1]1718  Prog Access'!$F$7:$BF$318,13,FALSE))</f>
        <v>297130.75</v>
      </c>
      <c r="X23" s="135">
        <f>IF(ISNA(VLOOKUP($B23,'[1]1718  Prog Access'!$F$7:$BF$318,14,FALSE)),"",VLOOKUP($B23,'[1]1718  Prog Access'!$F$7:$BF$318,14,FALSE))</f>
        <v>0</v>
      </c>
      <c r="Y23" s="135">
        <f>IF(ISNA(VLOOKUP($B23,'[1]1718  Prog Access'!$F$7:$BF$318,15,FALSE)),"",VLOOKUP($B23,'[1]1718  Prog Access'!$F$7:$BF$318,15,FALSE))</f>
        <v>0</v>
      </c>
      <c r="Z23" s="135">
        <f>IF(ISNA(VLOOKUP($B23,'[1]1718  Prog Access'!$F$7:$BF$318,16,FALSE)),"",VLOOKUP($B23,'[1]1718  Prog Access'!$F$7:$BF$318,16,FALSE))</f>
        <v>0</v>
      </c>
      <c r="AA23" s="138">
        <f t="shared" si="9"/>
        <v>2270660.38</v>
      </c>
      <c r="AB23" s="133">
        <f t="shared" si="10"/>
        <v>0.1167455438386179</v>
      </c>
      <c r="AC23" s="134">
        <f t="shared" si="11"/>
        <v>1582.9484331973924</v>
      </c>
      <c r="AD23" s="135">
        <f>IF(ISNA(VLOOKUP($B23,'[1]1718  Prog Access'!$F$7:$BF$318,17,FALSE)),"",VLOOKUP($B23,'[1]1718  Prog Access'!$F$7:$BF$318,17,FALSE))</f>
        <v>589596.99000000011</v>
      </c>
      <c r="AE23" s="135">
        <f>IF(ISNA(VLOOKUP($B23,'[1]1718  Prog Access'!$F$7:$BF$318,18,FALSE)),"",VLOOKUP($B23,'[1]1718  Prog Access'!$F$7:$BF$318,18,FALSE))</f>
        <v>0</v>
      </c>
      <c r="AF23" s="135">
        <f>IF(ISNA(VLOOKUP($B23,'[1]1718  Prog Access'!$F$7:$BF$318,19,FALSE)),"",VLOOKUP($B23,'[1]1718  Prog Access'!$F$7:$BF$318,19,FALSE))</f>
        <v>15890.48</v>
      </c>
      <c r="AG23" s="135">
        <f>IF(ISNA(VLOOKUP($B23,'[1]1718  Prog Access'!$F$7:$BF$318,20,FALSE)),"",VLOOKUP($B23,'[1]1718  Prog Access'!$F$7:$BF$318,20,FALSE))</f>
        <v>0</v>
      </c>
      <c r="AH23" s="134">
        <f t="shared" si="12"/>
        <v>605487.47000000009</v>
      </c>
      <c r="AI23" s="133">
        <f t="shared" si="13"/>
        <v>3.1131015714740598E-2</v>
      </c>
      <c r="AJ23" s="134">
        <f t="shared" si="14"/>
        <v>422.10426992924113</v>
      </c>
      <c r="AK23" s="135">
        <f>IF(ISNA(VLOOKUP($B23,'[1]1718  Prog Access'!$F$7:$BF$318,21,FALSE)),"",VLOOKUP($B23,'[1]1718  Prog Access'!$F$7:$BF$318,21,FALSE))</f>
        <v>0</v>
      </c>
      <c r="AL23" s="135">
        <f>IF(ISNA(VLOOKUP($B23,'[1]1718  Prog Access'!$F$7:$BF$318,22,FALSE)),"",VLOOKUP($B23,'[1]1718  Prog Access'!$F$7:$BF$318,22,FALSE))</f>
        <v>0</v>
      </c>
      <c r="AM23" s="138">
        <f t="shared" si="15"/>
        <v>0</v>
      </c>
      <c r="AN23" s="133">
        <f t="shared" si="16"/>
        <v>0</v>
      </c>
      <c r="AO23" s="139">
        <f t="shared" si="17"/>
        <v>0</v>
      </c>
      <c r="AP23" s="135">
        <f>IF(ISNA(VLOOKUP($B23,'[1]1718  Prog Access'!$F$7:$BF$318,23,FALSE)),"",VLOOKUP($B23,'[1]1718  Prog Access'!$F$7:$BF$318,23,FALSE))</f>
        <v>548749.93999999994</v>
      </c>
      <c r="AQ23" s="135">
        <f>IF(ISNA(VLOOKUP($B23,'[1]1718  Prog Access'!$F$7:$BF$318,24,FALSE)),"",VLOOKUP($B23,'[1]1718  Prog Access'!$F$7:$BF$318,24,FALSE))</f>
        <v>82558.720000000001</v>
      </c>
      <c r="AR23" s="135">
        <f>IF(ISNA(VLOOKUP($B23,'[1]1718  Prog Access'!$F$7:$BF$318,25,FALSE)),"",VLOOKUP($B23,'[1]1718  Prog Access'!$F$7:$BF$318,25,FALSE))</f>
        <v>144354.02999999997</v>
      </c>
      <c r="AS23" s="135">
        <f>IF(ISNA(VLOOKUP($B23,'[1]1718  Prog Access'!$F$7:$BF$318,26,FALSE)),"",VLOOKUP($B23,'[1]1718  Prog Access'!$F$7:$BF$318,26,FALSE))</f>
        <v>0</v>
      </c>
      <c r="AT23" s="135">
        <f>IF(ISNA(VLOOKUP($B23,'[1]1718  Prog Access'!$F$7:$BF$318,27,FALSE)),"",VLOOKUP($B23,'[1]1718  Prog Access'!$F$7:$BF$318,27,FALSE))</f>
        <v>739282.52</v>
      </c>
      <c r="AU23" s="135">
        <f>IF(ISNA(VLOOKUP($B23,'[1]1718  Prog Access'!$F$7:$BF$318,28,FALSE)),"",VLOOKUP($B23,'[1]1718  Prog Access'!$F$7:$BF$318,28,FALSE))</f>
        <v>0</v>
      </c>
      <c r="AV23" s="135">
        <f>IF(ISNA(VLOOKUP($B23,'[1]1718  Prog Access'!$F$7:$BF$318,29,FALSE)),"",VLOOKUP($B23,'[1]1718  Prog Access'!$F$7:$BF$318,29,FALSE))</f>
        <v>0</v>
      </c>
      <c r="AW23" s="135">
        <f>IF(ISNA(VLOOKUP($B23,'[1]1718  Prog Access'!$F$7:$BF$318,30,FALSE)),"",VLOOKUP($B23,'[1]1718  Prog Access'!$F$7:$BF$318,30,FALSE))</f>
        <v>153000.76</v>
      </c>
      <c r="AX23" s="135">
        <f>IF(ISNA(VLOOKUP($B23,'[1]1718  Prog Access'!$F$7:$BF$318,31,FALSE)),"",VLOOKUP($B23,'[1]1718  Prog Access'!$F$7:$BF$318,31,FALSE))</f>
        <v>0</v>
      </c>
      <c r="AY23" s="135">
        <f>IF(ISNA(VLOOKUP($B23,'[1]1718  Prog Access'!$F$7:$BF$318,32,FALSE)),"",VLOOKUP($B23,'[1]1718  Prog Access'!$F$7:$BF$318,32,FALSE))</f>
        <v>0</v>
      </c>
      <c r="AZ23" s="135">
        <f>IF(ISNA(VLOOKUP($B23,'[1]1718  Prog Access'!$F$7:$BF$318,33,FALSE)),"",VLOOKUP($B23,'[1]1718  Prog Access'!$F$7:$BF$318,33,FALSE))</f>
        <v>0</v>
      </c>
      <c r="BA23" s="135">
        <f>IF(ISNA(VLOOKUP($B23,'[1]1718  Prog Access'!$F$7:$BF$318,34,FALSE)),"",VLOOKUP($B23,'[1]1718  Prog Access'!$F$7:$BF$318,34,FALSE))</f>
        <v>10952.689999999999</v>
      </c>
      <c r="BB23" s="135">
        <f>IF(ISNA(VLOOKUP($B23,'[1]1718  Prog Access'!$F$7:$BF$318,35,FALSE)),"",VLOOKUP($B23,'[1]1718  Prog Access'!$F$7:$BF$318,35,FALSE))</f>
        <v>410630.75000000006</v>
      </c>
      <c r="BC23" s="135">
        <f>IF(ISNA(VLOOKUP($B23,'[1]1718  Prog Access'!$F$7:$BF$318,36,FALSE)),"",VLOOKUP($B23,'[1]1718  Prog Access'!$F$7:$BF$318,36,FALSE))</f>
        <v>0</v>
      </c>
      <c r="BD23" s="135">
        <f>IF(ISNA(VLOOKUP($B23,'[1]1718  Prog Access'!$F$7:$BF$318,37,FALSE)),"",VLOOKUP($B23,'[1]1718  Prog Access'!$F$7:$BF$318,37,FALSE))</f>
        <v>0</v>
      </c>
      <c r="BE23" s="135">
        <f>IF(ISNA(VLOOKUP($B23,'[1]1718  Prog Access'!$F$7:$BF$318,38,FALSE)),"",VLOOKUP($B23,'[1]1718  Prog Access'!$F$7:$BF$318,38,FALSE))</f>
        <v>0</v>
      </c>
      <c r="BF23" s="134">
        <f t="shared" si="18"/>
        <v>2089529.41</v>
      </c>
      <c r="BG23" s="133">
        <f t="shared" si="19"/>
        <v>0.10743273167836592</v>
      </c>
      <c r="BH23" s="137">
        <f t="shared" si="20"/>
        <v>1456.6763637631145</v>
      </c>
      <c r="BI23" s="140">
        <f>IF(ISNA(VLOOKUP($B23,'[1]1718  Prog Access'!$F$7:$BF$318,39,FALSE)),"",VLOOKUP($B23,'[1]1718  Prog Access'!$F$7:$BF$318,39,FALSE))</f>
        <v>0</v>
      </c>
      <c r="BJ23" s="135">
        <f>IF(ISNA(VLOOKUP($B23,'[1]1718  Prog Access'!$F$7:$BF$318,40,FALSE)),"",VLOOKUP($B23,'[1]1718  Prog Access'!$F$7:$BF$318,40,FALSE))</f>
        <v>428.61</v>
      </c>
      <c r="BK23" s="135">
        <f>IF(ISNA(VLOOKUP($B23,'[1]1718  Prog Access'!$F$7:$BF$318,41,FALSE)),"",VLOOKUP($B23,'[1]1718  Prog Access'!$F$7:$BF$318,41,FALSE))</f>
        <v>30961.559999999998</v>
      </c>
      <c r="BL23" s="135">
        <f>IF(ISNA(VLOOKUP($B23,'[1]1718  Prog Access'!$F$7:$BF$318,42,FALSE)),"",VLOOKUP($B23,'[1]1718  Prog Access'!$F$7:$BF$318,42,FALSE))</f>
        <v>0</v>
      </c>
      <c r="BM23" s="135">
        <f>IF(ISNA(VLOOKUP($B23,'[1]1718  Prog Access'!$F$7:$BF$318,43,FALSE)),"",VLOOKUP($B23,'[1]1718  Prog Access'!$F$7:$BF$318,43,FALSE))</f>
        <v>0</v>
      </c>
      <c r="BN23" s="135">
        <f>IF(ISNA(VLOOKUP($B23,'[1]1718  Prog Access'!$F$7:$BF$318,44,FALSE)),"",VLOOKUP($B23,'[1]1718  Prog Access'!$F$7:$BF$318,44,FALSE))</f>
        <v>0</v>
      </c>
      <c r="BO23" s="135">
        <f>IF(ISNA(VLOOKUP($B23,'[1]1718  Prog Access'!$F$7:$BF$318,45,FALSE)),"",VLOOKUP($B23,'[1]1718  Prog Access'!$F$7:$BF$318,45,FALSE))</f>
        <v>519443.21</v>
      </c>
      <c r="BP23" s="137">
        <f t="shared" si="21"/>
        <v>550833.38</v>
      </c>
      <c r="BQ23" s="133">
        <f t="shared" si="22"/>
        <v>2.8320986739797733E-2</v>
      </c>
      <c r="BR23" s="134">
        <f t="shared" si="23"/>
        <v>384.0031928613754</v>
      </c>
      <c r="BS23" s="140">
        <f>IF(ISNA(VLOOKUP($B23,'[1]1718  Prog Access'!$F$7:$BF$318,46,FALSE)),"",VLOOKUP($B23,'[1]1718  Prog Access'!$F$7:$BF$318,46,FALSE))</f>
        <v>0</v>
      </c>
      <c r="BT23" s="135">
        <f>IF(ISNA(VLOOKUP($B23,'[1]1718  Prog Access'!$F$7:$BF$318,47,FALSE)),"",VLOOKUP($B23,'[1]1718  Prog Access'!$F$7:$BF$318,47,FALSE))</f>
        <v>0</v>
      </c>
      <c r="BU23" s="135">
        <f>IF(ISNA(VLOOKUP($B23,'[1]1718  Prog Access'!$F$7:$BF$318,48,FALSE)),"",VLOOKUP($B23,'[1]1718  Prog Access'!$F$7:$BF$318,48,FALSE))</f>
        <v>0</v>
      </c>
      <c r="BV23" s="135">
        <f>IF(ISNA(VLOOKUP($B23,'[1]1718  Prog Access'!$F$7:$BF$318,49,FALSE)),"",VLOOKUP($B23,'[1]1718  Prog Access'!$F$7:$BF$318,49,FALSE))</f>
        <v>6911.45</v>
      </c>
      <c r="BW23" s="137">
        <f t="shared" si="24"/>
        <v>6911.45</v>
      </c>
      <c r="BX23" s="133">
        <f t="shared" si="25"/>
        <v>3.5535080281949333E-4</v>
      </c>
      <c r="BY23" s="134">
        <f t="shared" si="26"/>
        <v>4.8181881557391328</v>
      </c>
      <c r="BZ23" s="135">
        <f>IF(ISNA(VLOOKUP($B23,'[1]1718  Prog Access'!$F$7:$BF$318,50,FALSE)),"",VLOOKUP($B23,'[1]1718  Prog Access'!$F$7:$BF$318,50,FALSE))</f>
        <v>3125011.92</v>
      </c>
      <c r="CA23" s="133">
        <f t="shared" si="27"/>
        <v>0.16067185534041137</v>
      </c>
      <c r="CB23" s="134">
        <f t="shared" si="28"/>
        <v>2178.5436369340159</v>
      </c>
      <c r="CC23" s="135">
        <f>IF(ISNA(VLOOKUP($B23,'[1]1718  Prog Access'!$F$7:$BF$318,51,FALSE)),"",VLOOKUP($B23,'[1]1718  Prog Access'!$F$7:$BF$318,51,FALSE))</f>
        <v>572161.21000000008</v>
      </c>
      <c r="CD23" s="133">
        <f t="shared" si="29"/>
        <v>2.9417552802331312E-2</v>
      </c>
      <c r="CE23" s="134">
        <f t="shared" si="30"/>
        <v>398.87149081529503</v>
      </c>
      <c r="CF23" s="141">
        <f>IF(ISNA(VLOOKUP($B23,'[1]1718  Prog Access'!$F$7:$BF$318,52,FALSE)),"",VLOOKUP($B23,'[1]1718  Prog Access'!$F$7:$BF$318,52,FALSE))</f>
        <v>628547.06000000006</v>
      </c>
      <c r="CG23" s="88">
        <f t="shared" si="31"/>
        <v>3.231661986715266E-2</v>
      </c>
      <c r="CH23" s="89">
        <f t="shared" si="32"/>
        <v>438.17983199135551</v>
      </c>
      <c r="CI23" s="90">
        <f t="shared" si="61"/>
        <v>19449653.539999999</v>
      </c>
      <c r="CJ23" s="73">
        <f t="shared" si="59"/>
        <v>0</v>
      </c>
    </row>
    <row r="24" spans="1:88" x14ac:dyDescent="0.3">
      <c r="A24" s="21"/>
      <c r="B24" s="84" t="s">
        <v>69</v>
      </c>
      <c r="C24" s="117" t="s">
        <v>70</v>
      </c>
      <c r="D24" s="85">
        <f>IF(ISNA(VLOOKUP($B24,'[1]1718 enrollment_Rev_Exp by size'!$A$6:$C$339,3,FALSE)),"",VLOOKUP($B24,'[1]1718 enrollment_Rev_Exp by size'!$A$6:$C$339,3,FALSE))</f>
        <v>881.44000000000017</v>
      </c>
      <c r="E24" s="86">
        <f>IF(ISNA(VLOOKUP($B24,'[1]1718 Enroll_Rev_Exp Access'!$A$6:$D$316,4,FALSE)),"",VLOOKUP($B24,'[1]1718 Enroll_Rev_Exp Access'!$A$6:$D$316,4,FALSE))</f>
        <v>12222920.609999999</v>
      </c>
      <c r="F24" s="87">
        <f>IF(ISNA(VLOOKUP($B24,'[1]1718  Prog Access'!$F$7:$BF$318,2,FALSE)),"",VLOOKUP($B24,'[1]1718  Prog Access'!$F$7:$BF$318,2,FALSE))</f>
        <v>6101375.8400000008</v>
      </c>
      <c r="G24" s="87">
        <f>IF(ISNA(VLOOKUP($B24,'[1]1718  Prog Access'!$F$7:$BF$318,3,FALSE)),"",VLOOKUP($B24,'[1]1718  Prog Access'!$F$7:$BF$318,3,FALSE))</f>
        <v>0</v>
      </c>
      <c r="H24" s="87">
        <f>IF(ISNA(VLOOKUP($B24,'[1]1718  Prog Access'!$F$7:$BF$318,4,FALSE)),"",VLOOKUP($B24,'[1]1718  Prog Access'!$F$7:$BF$318,4,FALSE))</f>
        <v>0</v>
      </c>
      <c r="I24" s="130">
        <f t="shared" si="60"/>
        <v>6101375.8400000008</v>
      </c>
      <c r="J24" s="151">
        <f t="shared" si="57"/>
        <v>0.49917495455286287</v>
      </c>
      <c r="K24" s="152">
        <f t="shared" si="58"/>
        <v>6922.0546378653107</v>
      </c>
      <c r="L24" s="135">
        <f>IF(ISNA(VLOOKUP($B24,'[1]1718  Prog Access'!$F$7:$BF$318,5,FALSE)),"",VLOOKUP($B24,'[1]1718  Prog Access'!$F$7:$BF$318,5,FALSE))</f>
        <v>0</v>
      </c>
      <c r="M24" s="135">
        <f>IF(ISNA(VLOOKUP($B24,'[1]1718  Prog Access'!$F$7:$BF$318,6,FALSE)),"",VLOOKUP($B24,'[1]1718  Prog Access'!$F$7:$BF$318,6,FALSE))</f>
        <v>0</v>
      </c>
      <c r="N24" s="135">
        <f>IF(ISNA(VLOOKUP($B24,'[1]1718  Prog Access'!$F$7:$BF$318,7,FALSE)),"",VLOOKUP($B24,'[1]1718  Prog Access'!$F$7:$BF$318,7,FALSE))</f>
        <v>0</v>
      </c>
      <c r="O24" s="135">
        <f>IF(ISNA(VLOOKUP($B24,'[1]1718  Prog Access'!$F$7:$BF$318,8,FALSE)),"",VLOOKUP($B24,'[1]1718  Prog Access'!$F$7:$BF$318,8,FALSE))</f>
        <v>0</v>
      </c>
      <c r="P24" s="135">
        <f>IF(ISNA(VLOOKUP($B24,'[1]1718  Prog Access'!$F$7:$BF$318,9,FALSE)),"",VLOOKUP($B24,'[1]1718  Prog Access'!$F$7:$BF$318,9,FALSE))</f>
        <v>0</v>
      </c>
      <c r="Q24" s="135">
        <f>IF(ISNA(VLOOKUP($B24,'[1]1718  Prog Access'!$F$7:$BF$318,10,FALSE)),"",VLOOKUP($B24,'[1]1718  Prog Access'!$F$7:$BF$318,10,FALSE))</f>
        <v>0</v>
      </c>
      <c r="R24" s="128">
        <f t="shared" si="6"/>
        <v>0</v>
      </c>
      <c r="S24" s="136">
        <f t="shared" si="7"/>
        <v>0</v>
      </c>
      <c r="T24" s="137">
        <f t="shared" si="8"/>
        <v>0</v>
      </c>
      <c r="U24" s="135">
        <f>IF(ISNA(VLOOKUP($B24,'[1]1718  Prog Access'!$F$7:$BF$318,11,FALSE)),"",VLOOKUP($B24,'[1]1718  Prog Access'!$F$7:$BF$318,11,FALSE))</f>
        <v>1150582.78</v>
      </c>
      <c r="V24" s="135">
        <f>IF(ISNA(VLOOKUP($B24,'[1]1718  Prog Access'!$F$7:$BF$318,12,FALSE)),"",VLOOKUP($B24,'[1]1718  Prog Access'!$F$7:$BF$318,12,FALSE))</f>
        <v>38381.49</v>
      </c>
      <c r="W24" s="135">
        <f>IF(ISNA(VLOOKUP($B24,'[1]1718  Prog Access'!$F$7:$BF$318,13,FALSE)),"",VLOOKUP($B24,'[1]1718  Prog Access'!$F$7:$BF$318,13,FALSE))</f>
        <v>211348.19999999995</v>
      </c>
      <c r="X24" s="135">
        <f>IF(ISNA(VLOOKUP($B24,'[1]1718  Prog Access'!$F$7:$BF$318,14,FALSE)),"",VLOOKUP($B24,'[1]1718  Prog Access'!$F$7:$BF$318,14,FALSE))</f>
        <v>0</v>
      </c>
      <c r="Y24" s="135">
        <f>IF(ISNA(VLOOKUP($B24,'[1]1718  Prog Access'!$F$7:$BF$318,15,FALSE)),"",VLOOKUP($B24,'[1]1718  Prog Access'!$F$7:$BF$318,15,FALSE))</f>
        <v>0</v>
      </c>
      <c r="Z24" s="135">
        <f>IF(ISNA(VLOOKUP($B24,'[1]1718  Prog Access'!$F$7:$BF$318,16,FALSE)),"",VLOOKUP($B24,'[1]1718  Prog Access'!$F$7:$BF$318,16,FALSE))</f>
        <v>0</v>
      </c>
      <c r="AA24" s="138">
        <f t="shared" si="9"/>
        <v>1400312.47</v>
      </c>
      <c r="AB24" s="133">
        <f t="shared" si="10"/>
        <v>0.11456447396495036</v>
      </c>
      <c r="AC24" s="134">
        <f t="shared" si="11"/>
        <v>1588.6645375748772</v>
      </c>
      <c r="AD24" s="135">
        <f>IF(ISNA(VLOOKUP($B24,'[1]1718  Prog Access'!$F$7:$BF$318,17,FALSE)),"",VLOOKUP($B24,'[1]1718  Prog Access'!$F$7:$BF$318,17,FALSE))</f>
        <v>545195.08000000007</v>
      </c>
      <c r="AE24" s="135">
        <f>IF(ISNA(VLOOKUP($B24,'[1]1718  Prog Access'!$F$7:$BF$318,18,FALSE)),"",VLOOKUP($B24,'[1]1718  Prog Access'!$F$7:$BF$318,18,FALSE))</f>
        <v>2086.1999999999998</v>
      </c>
      <c r="AF24" s="135">
        <f>IF(ISNA(VLOOKUP($B24,'[1]1718  Prog Access'!$F$7:$BF$318,19,FALSE)),"",VLOOKUP($B24,'[1]1718  Prog Access'!$F$7:$BF$318,19,FALSE))</f>
        <v>4820</v>
      </c>
      <c r="AG24" s="135">
        <f>IF(ISNA(VLOOKUP($B24,'[1]1718  Prog Access'!$F$7:$BF$318,20,FALSE)),"",VLOOKUP($B24,'[1]1718  Prog Access'!$F$7:$BF$318,20,FALSE))</f>
        <v>0</v>
      </c>
      <c r="AH24" s="134">
        <f t="shared" si="12"/>
        <v>552101.28</v>
      </c>
      <c r="AI24" s="133">
        <f t="shared" si="13"/>
        <v>4.5169341895938242E-2</v>
      </c>
      <c r="AJ24" s="134">
        <f t="shared" si="14"/>
        <v>626.36286077327998</v>
      </c>
      <c r="AK24" s="135">
        <f>IF(ISNA(VLOOKUP($B24,'[1]1718  Prog Access'!$F$7:$BF$318,21,FALSE)),"",VLOOKUP($B24,'[1]1718  Prog Access'!$F$7:$BF$318,21,FALSE))</f>
        <v>0</v>
      </c>
      <c r="AL24" s="135">
        <f>IF(ISNA(VLOOKUP($B24,'[1]1718  Prog Access'!$F$7:$BF$318,22,FALSE)),"",VLOOKUP($B24,'[1]1718  Prog Access'!$F$7:$BF$318,22,FALSE))</f>
        <v>0</v>
      </c>
      <c r="AM24" s="138">
        <f t="shared" si="15"/>
        <v>0</v>
      </c>
      <c r="AN24" s="133">
        <f t="shared" si="16"/>
        <v>0</v>
      </c>
      <c r="AO24" s="139">
        <f t="shared" si="17"/>
        <v>0</v>
      </c>
      <c r="AP24" s="135">
        <f>IF(ISNA(VLOOKUP($B24,'[1]1718  Prog Access'!$F$7:$BF$318,23,FALSE)),"",VLOOKUP($B24,'[1]1718  Prog Access'!$F$7:$BF$318,23,FALSE))</f>
        <v>182791.86999999997</v>
      </c>
      <c r="AQ24" s="135">
        <f>IF(ISNA(VLOOKUP($B24,'[1]1718  Prog Access'!$F$7:$BF$318,24,FALSE)),"",VLOOKUP($B24,'[1]1718  Prog Access'!$F$7:$BF$318,24,FALSE))</f>
        <v>39482</v>
      </c>
      <c r="AR24" s="135">
        <f>IF(ISNA(VLOOKUP($B24,'[1]1718  Prog Access'!$F$7:$BF$318,25,FALSE)),"",VLOOKUP($B24,'[1]1718  Prog Access'!$F$7:$BF$318,25,FALSE))</f>
        <v>0</v>
      </c>
      <c r="AS24" s="135">
        <f>IF(ISNA(VLOOKUP($B24,'[1]1718  Prog Access'!$F$7:$BF$318,26,FALSE)),"",VLOOKUP($B24,'[1]1718  Prog Access'!$F$7:$BF$318,26,FALSE))</f>
        <v>0</v>
      </c>
      <c r="AT24" s="135">
        <f>IF(ISNA(VLOOKUP($B24,'[1]1718  Prog Access'!$F$7:$BF$318,27,FALSE)),"",VLOOKUP($B24,'[1]1718  Prog Access'!$F$7:$BF$318,27,FALSE))</f>
        <v>527662.04</v>
      </c>
      <c r="AU24" s="135">
        <f>IF(ISNA(VLOOKUP($B24,'[1]1718  Prog Access'!$F$7:$BF$318,28,FALSE)),"",VLOOKUP($B24,'[1]1718  Prog Access'!$F$7:$BF$318,28,FALSE))</f>
        <v>0</v>
      </c>
      <c r="AV24" s="135">
        <f>IF(ISNA(VLOOKUP($B24,'[1]1718  Prog Access'!$F$7:$BF$318,29,FALSE)),"",VLOOKUP($B24,'[1]1718  Prog Access'!$F$7:$BF$318,29,FALSE))</f>
        <v>0</v>
      </c>
      <c r="AW24" s="135">
        <f>IF(ISNA(VLOOKUP($B24,'[1]1718  Prog Access'!$F$7:$BF$318,30,FALSE)),"",VLOOKUP($B24,'[1]1718  Prog Access'!$F$7:$BF$318,30,FALSE))</f>
        <v>58299.899999999994</v>
      </c>
      <c r="AX24" s="135">
        <f>IF(ISNA(VLOOKUP($B24,'[1]1718  Prog Access'!$F$7:$BF$318,31,FALSE)),"",VLOOKUP($B24,'[1]1718  Prog Access'!$F$7:$BF$318,31,FALSE))</f>
        <v>0</v>
      </c>
      <c r="AY24" s="135">
        <f>IF(ISNA(VLOOKUP($B24,'[1]1718  Prog Access'!$F$7:$BF$318,32,FALSE)),"",VLOOKUP($B24,'[1]1718  Prog Access'!$F$7:$BF$318,32,FALSE))</f>
        <v>0</v>
      </c>
      <c r="AZ24" s="135">
        <f>IF(ISNA(VLOOKUP($B24,'[1]1718  Prog Access'!$F$7:$BF$318,33,FALSE)),"",VLOOKUP($B24,'[1]1718  Prog Access'!$F$7:$BF$318,33,FALSE))</f>
        <v>0</v>
      </c>
      <c r="BA24" s="135">
        <f>IF(ISNA(VLOOKUP($B24,'[1]1718  Prog Access'!$F$7:$BF$318,34,FALSE)),"",VLOOKUP($B24,'[1]1718  Prog Access'!$F$7:$BF$318,34,FALSE))</f>
        <v>20081.04</v>
      </c>
      <c r="BB24" s="135">
        <f>IF(ISNA(VLOOKUP($B24,'[1]1718  Prog Access'!$F$7:$BF$318,35,FALSE)),"",VLOOKUP($B24,'[1]1718  Prog Access'!$F$7:$BF$318,35,FALSE))</f>
        <v>165983.16999999998</v>
      </c>
      <c r="BC24" s="135">
        <f>IF(ISNA(VLOOKUP($B24,'[1]1718  Prog Access'!$F$7:$BF$318,36,FALSE)),"",VLOOKUP($B24,'[1]1718  Prog Access'!$F$7:$BF$318,36,FALSE))</f>
        <v>0</v>
      </c>
      <c r="BD24" s="135">
        <f>IF(ISNA(VLOOKUP($B24,'[1]1718  Prog Access'!$F$7:$BF$318,37,FALSE)),"",VLOOKUP($B24,'[1]1718  Prog Access'!$F$7:$BF$318,37,FALSE))</f>
        <v>0</v>
      </c>
      <c r="BE24" s="135">
        <f>IF(ISNA(VLOOKUP($B24,'[1]1718  Prog Access'!$F$7:$BF$318,38,FALSE)),"",VLOOKUP($B24,'[1]1718  Prog Access'!$F$7:$BF$318,38,FALSE))</f>
        <v>0</v>
      </c>
      <c r="BF24" s="134">
        <f t="shared" si="18"/>
        <v>994300.02</v>
      </c>
      <c r="BG24" s="133">
        <f t="shared" si="19"/>
        <v>8.1347171574241289E-2</v>
      </c>
      <c r="BH24" s="137">
        <f t="shared" si="20"/>
        <v>1128.040501905972</v>
      </c>
      <c r="BI24" s="140">
        <f>IF(ISNA(VLOOKUP($B24,'[1]1718  Prog Access'!$F$7:$BF$318,39,FALSE)),"",VLOOKUP($B24,'[1]1718  Prog Access'!$F$7:$BF$318,39,FALSE))</f>
        <v>0</v>
      </c>
      <c r="BJ24" s="135">
        <f>IF(ISNA(VLOOKUP($B24,'[1]1718  Prog Access'!$F$7:$BF$318,40,FALSE)),"",VLOOKUP($B24,'[1]1718  Prog Access'!$F$7:$BF$318,40,FALSE))</f>
        <v>1127.03</v>
      </c>
      <c r="BK24" s="135">
        <f>IF(ISNA(VLOOKUP($B24,'[1]1718  Prog Access'!$F$7:$BF$318,41,FALSE)),"",VLOOKUP($B24,'[1]1718  Prog Access'!$F$7:$BF$318,41,FALSE))</f>
        <v>16701.95</v>
      </c>
      <c r="BL24" s="135">
        <f>IF(ISNA(VLOOKUP($B24,'[1]1718  Prog Access'!$F$7:$BF$318,42,FALSE)),"",VLOOKUP($B24,'[1]1718  Prog Access'!$F$7:$BF$318,42,FALSE))</f>
        <v>0</v>
      </c>
      <c r="BM24" s="135">
        <f>IF(ISNA(VLOOKUP($B24,'[1]1718  Prog Access'!$F$7:$BF$318,43,FALSE)),"",VLOOKUP($B24,'[1]1718  Prog Access'!$F$7:$BF$318,43,FALSE))</f>
        <v>0</v>
      </c>
      <c r="BN24" s="135">
        <f>IF(ISNA(VLOOKUP($B24,'[1]1718  Prog Access'!$F$7:$BF$318,44,FALSE)),"",VLOOKUP($B24,'[1]1718  Prog Access'!$F$7:$BF$318,44,FALSE))</f>
        <v>0</v>
      </c>
      <c r="BO24" s="135">
        <f>IF(ISNA(VLOOKUP($B24,'[1]1718  Prog Access'!$F$7:$BF$318,45,FALSE)),"",VLOOKUP($B24,'[1]1718  Prog Access'!$F$7:$BF$318,45,FALSE))</f>
        <v>566.12</v>
      </c>
      <c r="BP24" s="137">
        <f t="shared" si="21"/>
        <v>18395.099999999999</v>
      </c>
      <c r="BQ24" s="133">
        <f t="shared" si="22"/>
        <v>1.5049676412812764E-3</v>
      </c>
      <c r="BR24" s="134">
        <f t="shared" si="23"/>
        <v>20.86937284443637</v>
      </c>
      <c r="BS24" s="140">
        <f>IF(ISNA(VLOOKUP($B24,'[1]1718  Prog Access'!$F$7:$BF$318,46,FALSE)),"",VLOOKUP($B24,'[1]1718  Prog Access'!$F$7:$BF$318,46,FALSE))</f>
        <v>0</v>
      </c>
      <c r="BT24" s="135">
        <f>IF(ISNA(VLOOKUP($B24,'[1]1718  Prog Access'!$F$7:$BF$318,47,FALSE)),"",VLOOKUP($B24,'[1]1718  Prog Access'!$F$7:$BF$318,47,FALSE))</f>
        <v>0</v>
      </c>
      <c r="BU24" s="135">
        <f>IF(ISNA(VLOOKUP($B24,'[1]1718  Prog Access'!$F$7:$BF$318,48,FALSE)),"",VLOOKUP($B24,'[1]1718  Prog Access'!$F$7:$BF$318,48,FALSE))</f>
        <v>0</v>
      </c>
      <c r="BV24" s="135">
        <f>IF(ISNA(VLOOKUP($B24,'[1]1718  Prog Access'!$F$7:$BF$318,49,FALSE)),"",VLOOKUP($B24,'[1]1718  Prog Access'!$F$7:$BF$318,49,FALSE))</f>
        <v>0</v>
      </c>
      <c r="BW24" s="137">
        <f t="shared" si="24"/>
        <v>0</v>
      </c>
      <c r="BX24" s="133">
        <f t="shared" si="25"/>
        <v>0</v>
      </c>
      <c r="BY24" s="134">
        <f t="shared" si="26"/>
        <v>0</v>
      </c>
      <c r="BZ24" s="135">
        <f>IF(ISNA(VLOOKUP($B24,'[1]1718  Prog Access'!$F$7:$BF$318,50,FALSE)),"",VLOOKUP($B24,'[1]1718  Prog Access'!$F$7:$BF$318,50,FALSE))</f>
        <v>2048938.53</v>
      </c>
      <c r="CA24" s="133">
        <f t="shared" si="27"/>
        <v>0.16763084661808991</v>
      </c>
      <c r="CB24" s="134">
        <f t="shared" si="28"/>
        <v>2324.5354533490649</v>
      </c>
      <c r="CC24" s="135">
        <f>IF(ISNA(VLOOKUP($B24,'[1]1718  Prog Access'!$F$7:$BF$318,51,FALSE)),"",VLOOKUP($B24,'[1]1718  Prog Access'!$F$7:$BF$318,51,FALSE))</f>
        <v>608352.02</v>
      </c>
      <c r="CD24" s="133">
        <f t="shared" si="29"/>
        <v>4.9771412202602866E-2</v>
      </c>
      <c r="CE24" s="134">
        <f t="shared" si="30"/>
        <v>690.17972862588476</v>
      </c>
      <c r="CF24" s="141">
        <f>IF(ISNA(VLOOKUP($B24,'[1]1718  Prog Access'!$F$7:$BF$318,52,FALSE)),"",VLOOKUP($B24,'[1]1718  Prog Access'!$F$7:$BF$318,52,FALSE))</f>
        <v>499145.34999999992</v>
      </c>
      <c r="CG24" s="88">
        <f t="shared" si="31"/>
        <v>4.0836831550033273E-2</v>
      </c>
      <c r="CH24" s="89">
        <f t="shared" si="32"/>
        <v>566.28397848974384</v>
      </c>
      <c r="CI24" s="90">
        <f t="shared" si="61"/>
        <v>12222920.609999999</v>
      </c>
      <c r="CJ24" s="73">
        <f t="shared" si="59"/>
        <v>0</v>
      </c>
    </row>
    <row r="25" spans="1:88" x14ac:dyDescent="0.3">
      <c r="A25" s="21"/>
      <c r="B25" s="84" t="s">
        <v>71</v>
      </c>
      <c r="C25" s="117" t="s">
        <v>72</v>
      </c>
      <c r="D25" s="85">
        <f>IF(ISNA(VLOOKUP($B25,'[1]1718 enrollment_Rev_Exp by size'!$A$6:$C$339,3,FALSE)),"",VLOOKUP($B25,'[1]1718 enrollment_Rev_Exp by size'!$A$6:$C$339,3,FALSE))</f>
        <v>2706.93</v>
      </c>
      <c r="E25" s="86">
        <f>IF(ISNA(VLOOKUP($B25,'[1]1718 Enroll_Rev_Exp Access'!$A$6:$D$316,4,FALSE)),"",VLOOKUP($B25,'[1]1718 Enroll_Rev_Exp Access'!$A$6:$D$316,4,FALSE))</f>
        <v>35721931.969999999</v>
      </c>
      <c r="F25" s="87">
        <f>IF(ISNA(VLOOKUP($B25,'[1]1718  Prog Access'!$F$7:$BF$318,2,FALSE)),"",VLOOKUP($B25,'[1]1718  Prog Access'!$F$7:$BF$318,2,FALSE))</f>
        <v>18327630.280000005</v>
      </c>
      <c r="G25" s="87">
        <f>IF(ISNA(VLOOKUP($B25,'[1]1718  Prog Access'!$F$7:$BF$318,3,FALSE)),"",VLOOKUP($B25,'[1]1718  Prog Access'!$F$7:$BF$318,3,FALSE))</f>
        <v>0</v>
      </c>
      <c r="H25" s="87">
        <f>IF(ISNA(VLOOKUP($B25,'[1]1718  Prog Access'!$F$7:$BF$318,4,FALSE)),"",VLOOKUP($B25,'[1]1718  Prog Access'!$F$7:$BF$318,4,FALSE))</f>
        <v>0</v>
      </c>
      <c r="I25" s="130">
        <f t="shared" si="60"/>
        <v>18327630.280000005</v>
      </c>
      <c r="J25" s="151">
        <f t="shared" si="57"/>
        <v>0.51306380336292901</v>
      </c>
      <c r="K25" s="152">
        <f t="shared" si="58"/>
        <v>6770.6332561240988</v>
      </c>
      <c r="L25" s="135">
        <f>IF(ISNA(VLOOKUP($B25,'[1]1718  Prog Access'!$F$7:$BF$318,5,FALSE)),"",VLOOKUP($B25,'[1]1718  Prog Access'!$F$7:$BF$318,5,FALSE))</f>
        <v>0</v>
      </c>
      <c r="M25" s="135">
        <f>IF(ISNA(VLOOKUP($B25,'[1]1718  Prog Access'!$F$7:$BF$318,6,FALSE)),"",VLOOKUP($B25,'[1]1718  Prog Access'!$F$7:$BF$318,6,FALSE))</f>
        <v>0</v>
      </c>
      <c r="N25" s="135">
        <f>IF(ISNA(VLOOKUP($B25,'[1]1718  Prog Access'!$F$7:$BF$318,7,FALSE)),"",VLOOKUP($B25,'[1]1718  Prog Access'!$F$7:$BF$318,7,FALSE))</f>
        <v>0</v>
      </c>
      <c r="O25" s="135">
        <f>IF(ISNA(VLOOKUP($B25,'[1]1718  Prog Access'!$F$7:$BF$318,8,FALSE)),"",VLOOKUP($B25,'[1]1718  Prog Access'!$F$7:$BF$318,8,FALSE))</f>
        <v>0</v>
      </c>
      <c r="P25" s="135">
        <f>IF(ISNA(VLOOKUP($B25,'[1]1718  Prog Access'!$F$7:$BF$318,9,FALSE)),"",VLOOKUP($B25,'[1]1718  Prog Access'!$F$7:$BF$318,9,FALSE))</f>
        <v>0</v>
      </c>
      <c r="Q25" s="135">
        <f>IF(ISNA(VLOOKUP($B25,'[1]1718  Prog Access'!$F$7:$BF$318,10,FALSE)),"",VLOOKUP($B25,'[1]1718  Prog Access'!$F$7:$BF$318,10,FALSE))</f>
        <v>0</v>
      </c>
      <c r="R25" s="128">
        <f t="shared" si="6"/>
        <v>0</v>
      </c>
      <c r="S25" s="136">
        <f t="shared" si="7"/>
        <v>0</v>
      </c>
      <c r="T25" s="137">
        <f t="shared" si="8"/>
        <v>0</v>
      </c>
      <c r="U25" s="135">
        <f>IF(ISNA(VLOOKUP($B25,'[1]1718  Prog Access'!$F$7:$BF$318,11,FALSE)),"",VLOOKUP($B25,'[1]1718  Prog Access'!$F$7:$BF$318,11,FALSE))</f>
        <v>3392144.51</v>
      </c>
      <c r="V25" s="135">
        <f>IF(ISNA(VLOOKUP($B25,'[1]1718  Prog Access'!$F$7:$BF$318,12,FALSE)),"",VLOOKUP($B25,'[1]1718  Prog Access'!$F$7:$BF$318,12,FALSE))</f>
        <v>102690.07</v>
      </c>
      <c r="W25" s="135">
        <f>IF(ISNA(VLOOKUP($B25,'[1]1718  Prog Access'!$F$7:$BF$318,13,FALSE)),"",VLOOKUP($B25,'[1]1718  Prog Access'!$F$7:$BF$318,13,FALSE))</f>
        <v>504565.01</v>
      </c>
      <c r="X25" s="135">
        <f>IF(ISNA(VLOOKUP($B25,'[1]1718  Prog Access'!$F$7:$BF$318,14,FALSE)),"",VLOOKUP($B25,'[1]1718  Prog Access'!$F$7:$BF$318,14,FALSE))</f>
        <v>0</v>
      </c>
      <c r="Y25" s="135">
        <f>IF(ISNA(VLOOKUP($B25,'[1]1718  Prog Access'!$F$7:$BF$318,15,FALSE)),"",VLOOKUP($B25,'[1]1718  Prog Access'!$F$7:$BF$318,15,FALSE))</f>
        <v>0</v>
      </c>
      <c r="Z25" s="135">
        <f>IF(ISNA(VLOOKUP($B25,'[1]1718  Prog Access'!$F$7:$BF$318,16,FALSE)),"",VLOOKUP($B25,'[1]1718  Prog Access'!$F$7:$BF$318,16,FALSE))</f>
        <v>0</v>
      </c>
      <c r="AA25" s="138">
        <f t="shared" si="9"/>
        <v>3999399.59</v>
      </c>
      <c r="AB25" s="133">
        <f t="shared" si="10"/>
        <v>0.11195921859318182</v>
      </c>
      <c r="AC25" s="134">
        <f t="shared" si="11"/>
        <v>1477.4669422556181</v>
      </c>
      <c r="AD25" s="135">
        <f>IF(ISNA(VLOOKUP($B25,'[1]1718  Prog Access'!$F$7:$BF$318,17,FALSE)),"",VLOOKUP($B25,'[1]1718  Prog Access'!$F$7:$BF$318,17,FALSE))</f>
        <v>1360741.23</v>
      </c>
      <c r="AE25" s="135">
        <f>IF(ISNA(VLOOKUP($B25,'[1]1718  Prog Access'!$F$7:$BF$318,18,FALSE)),"",VLOOKUP($B25,'[1]1718  Prog Access'!$F$7:$BF$318,18,FALSE))</f>
        <v>0</v>
      </c>
      <c r="AF25" s="135">
        <f>IF(ISNA(VLOOKUP($B25,'[1]1718  Prog Access'!$F$7:$BF$318,19,FALSE)),"",VLOOKUP($B25,'[1]1718  Prog Access'!$F$7:$BF$318,19,FALSE))</f>
        <v>20216</v>
      </c>
      <c r="AG25" s="135">
        <f>IF(ISNA(VLOOKUP($B25,'[1]1718  Prog Access'!$F$7:$BF$318,20,FALSE)),"",VLOOKUP($B25,'[1]1718  Prog Access'!$F$7:$BF$318,20,FALSE))</f>
        <v>0</v>
      </c>
      <c r="AH25" s="134">
        <f t="shared" si="12"/>
        <v>1380957.23</v>
      </c>
      <c r="AI25" s="133">
        <f t="shared" si="13"/>
        <v>3.8658525836725625E-2</v>
      </c>
      <c r="AJ25" s="134">
        <f t="shared" si="14"/>
        <v>510.15623972544546</v>
      </c>
      <c r="AK25" s="135">
        <f>IF(ISNA(VLOOKUP($B25,'[1]1718  Prog Access'!$F$7:$BF$318,21,FALSE)),"",VLOOKUP($B25,'[1]1718  Prog Access'!$F$7:$BF$318,21,FALSE))</f>
        <v>0</v>
      </c>
      <c r="AL25" s="135">
        <f>IF(ISNA(VLOOKUP($B25,'[1]1718  Prog Access'!$F$7:$BF$318,22,FALSE)),"",VLOOKUP($B25,'[1]1718  Prog Access'!$F$7:$BF$318,22,FALSE))</f>
        <v>0</v>
      </c>
      <c r="AM25" s="138">
        <f t="shared" si="15"/>
        <v>0</v>
      </c>
      <c r="AN25" s="133">
        <f t="shared" si="16"/>
        <v>0</v>
      </c>
      <c r="AO25" s="139">
        <f t="shared" si="17"/>
        <v>0</v>
      </c>
      <c r="AP25" s="135">
        <f>IF(ISNA(VLOOKUP($B25,'[1]1718  Prog Access'!$F$7:$BF$318,23,FALSE)),"",VLOOKUP($B25,'[1]1718  Prog Access'!$F$7:$BF$318,23,FALSE))</f>
        <v>700935.42</v>
      </c>
      <c r="AQ25" s="135">
        <f>IF(ISNA(VLOOKUP($B25,'[1]1718  Prog Access'!$F$7:$BF$318,24,FALSE)),"",VLOOKUP($B25,'[1]1718  Prog Access'!$F$7:$BF$318,24,FALSE))</f>
        <v>145336.01999999999</v>
      </c>
      <c r="AR25" s="135">
        <f>IF(ISNA(VLOOKUP($B25,'[1]1718  Prog Access'!$F$7:$BF$318,25,FALSE)),"",VLOOKUP($B25,'[1]1718  Prog Access'!$F$7:$BF$318,25,FALSE))</f>
        <v>321247.82000000007</v>
      </c>
      <c r="AS25" s="135">
        <f>IF(ISNA(VLOOKUP($B25,'[1]1718  Prog Access'!$F$7:$BF$318,26,FALSE)),"",VLOOKUP($B25,'[1]1718  Prog Access'!$F$7:$BF$318,26,FALSE))</f>
        <v>0</v>
      </c>
      <c r="AT25" s="135">
        <f>IF(ISNA(VLOOKUP($B25,'[1]1718  Prog Access'!$F$7:$BF$318,27,FALSE)),"",VLOOKUP($B25,'[1]1718  Prog Access'!$F$7:$BF$318,27,FALSE))</f>
        <v>1547676.0700000003</v>
      </c>
      <c r="AU25" s="135">
        <f>IF(ISNA(VLOOKUP($B25,'[1]1718  Prog Access'!$F$7:$BF$318,28,FALSE)),"",VLOOKUP($B25,'[1]1718  Prog Access'!$F$7:$BF$318,28,FALSE))</f>
        <v>0</v>
      </c>
      <c r="AV25" s="135">
        <f>IF(ISNA(VLOOKUP($B25,'[1]1718  Prog Access'!$F$7:$BF$318,29,FALSE)),"",VLOOKUP($B25,'[1]1718  Prog Access'!$F$7:$BF$318,29,FALSE))</f>
        <v>0</v>
      </c>
      <c r="AW25" s="135">
        <f>IF(ISNA(VLOOKUP($B25,'[1]1718  Prog Access'!$F$7:$BF$318,30,FALSE)),"",VLOOKUP($B25,'[1]1718  Prog Access'!$F$7:$BF$318,30,FALSE))</f>
        <v>165992.31</v>
      </c>
      <c r="AX25" s="135">
        <f>IF(ISNA(VLOOKUP($B25,'[1]1718  Prog Access'!$F$7:$BF$318,31,FALSE)),"",VLOOKUP($B25,'[1]1718  Prog Access'!$F$7:$BF$318,31,FALSE))</f>
        <v>0</v>
      </c>
      <c r="AY25" s="135">
        <f>IF(ISNA(VLOOKUP($B25,'[1]1718  Prog Access'!$F$7:$BF$318,32,FALSE)),"",VLOOKUP($B25,'[1]1718  Prog Access'!$F$7:$BF$318,32,FALSE))</f>
        <v>0</v>
      </c>
      <c r="AZ25" s="135">
        <f>IF(ISNA(VLOOKUP($B25,'[1]1718  Prog Access'!$F$7:$BF$318,33,FALSE)),"",VLOOKUP($B25,'[1]1718  Prog Access'!$F$7:$BF$318,33,FALSE))</f>
        <v>0</v>
      </c>
      <c r="BA25" s="135">
        <f>IF(ISNA(VLOOKUP($B25,'[1]1718  Prog Access'!$F$7:$BF$318,34,FALSE)),"",VLOOKUP($B25,'[1]1718  Prog Access'!$F$7:$BF$318,34,FALSE))</f>
        <v>71917.88</v>
      </c>
      <c r="BB25" s="135">
        <f>IF(ISNA(VLOOKUP($B25,'[1]1718  Prog Access'!$F$7:$BF$318,35,FALSE)),"",VLOOKUP($B25,'[1]1718  Prog Access'!$F$7:$BF$318,35,FALSE))</f>
        <v>665821.58000000007</v>
      </c>
      <c r="BC25" s="135">
        <f>IF(ISNA(VLOOKUP($B25,'[1]1718  Prog Access'!$F$7:$BF$318,36,FALSE)),"",VLOOKUP($B25,'[1]1718  Prog Access'!$F$7:$BF$318,36,FALSE))</f>
        <v>0</v>
      </c>
      <c r="BD25" s="135">
        <f>IF(ISNA(VLOOKUP($B25,'[1]1718  Prog Access'!$F$7:$BF$318,37,FALSE)),"",VLOOKUP($B25,'[1]1718  Prog Access'!$F$7:$BF$318,37,FALSE))</f>
        <v>0</v>
      </c>
      <c r="BE25" s="135">
        <f>IF(ISNA(VLOOKUP($B25,'[1]1718  Prog Access'!$F$7:$BF$318,38,FALSE)),"",VLOOKUP($B25,'[1]1718  Prog Access'!$F$7:$BF$318,38,FALSE))</f>
        <v>0</v>
      </c>
      <c r="BF25" s="134">
        <f t="shared" si="18"/>
        <v>3618927.1000000006</v>
      </c>
      <c r="BG25" s="133">
        <f t="shared" si="19"/>
        <v>0.10130826918989848</v>
      </c>
      <c r="BH25" s="137">
        <f t="shared" si="20"/>
        <v>1336.911962998674</v>
      </c>
      <c r="BI25" s="140">
        <f>IF(ISNA(VLOOKUP($B25,'[1]1718  Prog Access'!$F$7:$BF$318,39,FALSE)),"",VLOOKUP($B25,'[1]1718  Prog Access'!$F$7:$BF$318,39,FALSE))</f>
        <v>59972.03</v>
      </c>
      <c r="BJ25" s="135">
        <f>IF(ISNA(VLOOKUP($B25,'[1]1718  Prog Access'!$F$7:$BF$318,40,FALSE)),"",VLOOKUP($B25,'[1]1718  Prog Access'!$F$7:$BF$318,40,FALSE))</f>
        <v>0</v>
      </c>
      <c r="BK25" s="135">
        <f>IF(ISNA(VLOOKUP($B25,'[1]1718  Prog Access'!$F$7:$BF$318,41,FALSE)),"",VLOOKUP($B25,'[1]1718  Prog Access'!$F$7:$BF$318,41,FALSE))</f>
        <v>53097.39</v>
      </c>
      <c r="BL25" s="135">
        <f>IF(ISNA(VLOOKUP($B25,'[1]1718  Prog Access'!$F$7:$BF$318,42,FALSE)),"",VLOOKUP($B25,'[1]1718  Prog Access'!$F$7:$BF$318,42,FALSE))</f>
        <v>0</v>
      </c>
      <c r="BM25" s="135">
        <f>IF(ISNA(VLOOKUP($B25,'[1]1718  Prog Access'!$F$7:$BF$318,43,FALSE)),"",VLOOKUP($B25,'[1]1718  Prog Access'!$F$7:$BF$318,43,FALSE))</f>
        <v>0</v>
      </c>
      <c r="BN25" s="135">
        <f>IF(ISNA(VLOOKUP($B25,'[1]1718  Prog Access'!$F$7:$BF$318,44,FALSE)),"",VLOOKUP($B25,'[1]1718  Prog Access'!$F$7:$BF$318,44,FALSE))</f>
        <v>0</v>
      </c>
      <c r="BO25" s="135">
        <f>IF(ISNA(VLOOKUP($B25,'[1]1718  Prog Access'!$F$7:$BF$318,45,FALSE)),"",VLOOKUP($B25,'[1]1718  Prog Access'!$F$7:$BF$318,45,FALSE))</f>
        <v>140692.32999999999</v>
      </c>
      <c r="BP25" s="137">
        <f t="shared" si="21"/>
        <v>253761.75</v>
      </c>
      <c r="BQ25" s="133">
        <f t="shared" si="22"/>
        <v>7.10380810906628E-3</v>
      </c>
      <c r="BR25" s="134">
        <f t="shared" si="23"/>
        <v>93.745220600458822</v>
      </c>
      <c r="BS25" s="140">
        <f>IF(ISNA(VLOOKUP($B25,'[1]1718  Prog Access'!$F$7:$BF$318,46,FALSE)),"",VLOOKUP($B25,'[1]1718  Prog Access'!$F$7:$BF$318,46,FALSE))</f>
        <v>0</v>
      </c>
      <c r="BT25" s="135">
        <f>IF(ISNA(VLOOKUP($B25,'[1]1718  Prog Access'!$F$7:$BF$318,47,FALSE)),"",VLOOKUP($B25,'[1]1718  Prog Access'!$F$7:$BF$318,47,FALSE))</f>
        <v>0</v>
      </c>
      <c r="BU25" s="135">
        <f>IF(ISNA(VLOOKUP($B25,'[1]1718  Prog Access'!$F$7:$BF$318,48,FALSE)),"",VLOOKUP($B25,'[1]1718  Prog Access'!$F$7:$BF$318,48,FALSE))</f>
        <v>0</v>
      </c>
      <c r="BV25" s="135">
        <f>IF(ISNA(VLOOKUP($B25,'[1]1718  Prog Access'!$F$7:$BF$318,49,FALSE)),"",VLOOKUP($B25,'[1]1718  Prog Access'!$F$7:$BF$318,49,FALSE))</f>
        <v>67770.19</v>
      </c>
      <c r="BW25" s="137">
        <f t="shared" si="24"/>
        <v>67770.19</v>
      </c>
      <c r="BX25" s="133">
        <f t="shared" si="25"/>
        <v>1.8971591474087901E-3</v>
      </c>
      <c r="BY25" s="134">
        <f t="shared" si="26"/>
        <v>25.035811786784294</v>
      </c>
      <c r="BZ25" s="135">
        <f>IF(ISNA(VLOOKUP($B25,'[1]1718  Prog Access'!$F$7:$BF$318,50,FALSE)),"",VLOOKUP($B25,'[1]1718  Prog Access'!$F$7:$BF$318,50,FALSE))</f>
        <v>5499877.4000000004</v>
      </c>
      <c r="CA25" s="133">
        <f t="shared" si="27"/>
        <v>0.1539636043374952</v>
      </c>
      <c r="CB25" s="134">
        <f t="shared" si="28"/>
        <v>2031.7767360072114</v>
      </c>
      <c r="CC25" s="135">
        <f>IF(ISNA(VLOOKUP($B25,'[1]1718  Prog Access'!$F$7:$BF$318,51,FALSE)),"",VLOOKUP($B25,'[1]1718  Prog Access'!$F$7:$BF$318,51,FALSE))</f>
        <v>1308723.9700000002</v>
      </c>
      <c r="CD25" s="133">
        <f t="shared" si="29"/>
        <v>3.6636427478197231E-2</v>
      </c>
      <c r="CE25" s="134">
        <f t="shared" si="30"/>
        <v>483.47167085960859</v>
      </c>
      <c r="CF25" s="141">
        <f>IF(ISNA(VLOOKUP($B25,'[1]1718  Prog Access'!$F$7:$BF$318,52,FALSE)),"",VLOOKUP($B25,'[1]1718  Prog Access'!$F$7:$BF$318,52,FALSE))</f>
        <v>1264884.46</v>
      </c>
      <c r="CG25" s="88">
        <f t="shared" si="31"/>
        <v>3.5409183945097802E-2</v>
      </c>
      <c r="CH25" s="89">
        <f t="shared" si="32"/>
        <v>467.27638320902275</v>
      </c>
      <c r="CI25" s="90">
        <f t="shared" si="61"/>
        <v>35721931.970000006</v>
      </c>
      <c r="CJ25" s="73">
        <f t="shared" si="59"/>
        <v>0</v>
      </c>
    </row>
    <row r="26" spans="1:88" x14ac:dyDescent="0.3">
      <c r="A26" s="21"/>
      <c r="B26" s="84" t="s">
        <v>73</v>
      </c>
      <c r="C26" s="117" t="s">
        <v>74</v>
      </c>
      <c r="D26" s="85">
        <f>IF(ISNA(VLOOKUP($B26,'[1]1718 enrollment_Rev_Exp by size'!$A$6:$C$339,3,FALSE)),"",VLOOKUP($B26,'[1]1718 enrollment_Rev_Exp by size'!$A$6:$C$339,3,FALSE))</f>
        <v>13692.800000000001</v>
      </c>
      <c r="E26" s="86">
        <f>IF(ISNA(VLOOKUP($B26,'[1]1718 Enroll_Rev_Exp Access'!$A$6:$D$316,4,FALSE)),"",VLOOKUP($B26,'[1]1718 Enroll_Rev_Exp Access'!$A$6:$D$316,4,FALSE))</f>
        <v>157874264.22999999</v>
      </c>
      <c r="F26" s="87">
        <f>IF(ISNA(VLOOKUP($B26,'[1]1718  Prog Access'!$F$7:$BF$318,2,FALSE)),"",VLOOKUP($B26,'[1]1718  Prog Access'!$F$7:$BF$318,2,FALSE))</f>
        <v>95883736.670000017</v>
      </c>
      <c r="G26" s="87">
        <f>IF(ISNA(VLOOKUP($B26,'[1]1718  Prog Access'!$F$7:$BF$318,3,FALSE)),"",VLOOKUP($B26,'[1]1718  Prog Access'!$F$7:$BF$318,3,FALSE))</f>
        <v>0</v>
      </c>
      <c r="H26" s="87">
        <f>IF(ISNA(VLOOKUP($B26,'[1]1718  Prog Access'!$F$7:$BF$318,4,FALSE)),"",VLOOKUP($B26,'[1]1718  Prog Access'!$F$7:$BF$318,4,FALSE))</f>
        <v>0</v>
      </c>
      <c r="I26" s="130">
        <f t="shared" si="60"/>
        <v>95883736.670000017</v>
      </c>
      <c r="J26" s="151">
        <f t="shared" si="57"/>
        <v>0.60734241351909812</v>
      </c>
      <c r="K26" s="152">
        <f t="shared" si="58"/>
        <v>7002.4930379469506</v>
      </c>
      <c r="L26" s="135">
        <f>IF(ISNA(VLOOKUP($B26,'[1]1718  Prog Access'!$F$7:$BF$318,5,FALSE)),"",VLOOKUP($B26,'[1]1718  Prog Access'!$F$7:$BF$318,5,FALSE))</f>
        <v>0</v>
      </c>
      <c r="M26" s="135">
        <f>IF(ISNA(VLOOKUP($B26,'[1]1718  Prog Access'!$F$7:$BF$318,6,FALSE)),"",VLOOKUP($B26,'[1]1718  Prog Access'!$F$7:$BF$318,6,FALSE))</f>
        <v>0</v>
      </c>
      <c r="N26" s="135">
        <f>IF(ISNA(VLOOKUP($B26,'[1]1718  Prog Access'!$F$7:$BF$318,7,FALSE)),"",VLOOKUP($B26,'[1]1718  Prog Access'!$F$7:$BF$318,7,FALSE))</f>
        <v>0</v>
      </c>
      <c r="O26" s="135">
        <f>IF(ISNA(VLOOKUP($B26,'[1]1718  Prog Access'!$F$7:$BF$318,8,FALSE)),"",VLOOKUP($B26,'[1]1718  Prog Access'!$F$7:$BF$318,8,FALSE))</f>
        <v>0</v>
      </c>
      <c r="P26" s="135">
        <f>IF(ISNA(VLOOKUP($B26,'[1]1718  Prog Access'!$F$7:$BF$318,9,FALSE)),"",VLOOKUP($B26,'[1]1718  Prog Access'!$F$7:$BF$318,9,FALSE))</f>
        <v>0</v>
      </c>
      <c r="Q26" s="135">
        <f>IF(ISNA(VLOOKUP($B26,'[1]1718  Prog Access'!$F$7:$BF$318,10,FALSE)),"",VLOOKUP($B26,'[1]1718  Prog Access'!$F$7:$BF$318,10,FALSE))</f>
        <v>0</v>
      </c>
      <c r="R26" s="128">
        <f t="shared" si="6"/>
        <v>0</v>
      </c>
      <c r="S26" s="136">
        <f t="shared" si="7"/>
        <v>0</v>
      </c>
      <c r="T26" s="137">
        <f t="shared" si="8"/>
        <v>0</v>
      </c>
      <c r="U26" s="135">
        <f>IF(ISNA(VLOOKUP($B26,'[1]1718  Prog Access'!$F$7:$BF$318,11,FALSE)),"",VLOOKUP($B26,'[1]1718  Prog Access'!$F$7:$BF$318,11,FALSE))</f>
        <v>15894727.799999997</v>
      </c>
      <c r="V26" s="135">
        <f>IF(ISNA(VLOOKUP($B26,'[1]1718  Prog Access'!$F$7:$BF$318,12,FALSE)),"",VLOOKUP($B26,'[1]1718  Prog Access'!$F$7:$BF$318,12,FALSE))</f>
        <v>507090.68</v>
      </c>
      <c r="W26" s="135">
        <f>IF(ISNA(VLOOKUP($B26,'[1]1718  Prog Access'!$F$7:$BF$318,13,FALSE)),"",VLOOKUP($B26,'[1]1718  Prog Access'!$F$7:$BF$318,13,FALSE))</f>
        <v>2196854.44</v>
      </c>
      <c r="X26" s="135">
        <f>IF(ISNA(VLOOKUP($B26,'[1]1718  Prog Access'!$F$7:$BF$318,14,FALSE)),"",VLOOKUP($B26,'[1]1718  Prog Access'!$F$7:$BF$318,14,FALSE))</f>
        <v>0</v>
      </c>
      <c r="Y26" s="135">
        <f>IF(ISNA(VLOOKUP($B26,'[1]1718  Prog Access'!$F$7:$BF$318,15,FALSE)),"",VLOOKUP($B26,'[1]1718  Prog Access'!$F$7:$BF$318,15,FALSE))</f>
        <v>0</v>
      </c>
      <c r="Z26" s="135">
        <f>IF(ISNA(VLOOKUP($B26,'[1]1718  Prog Access'!$F$7:$BF$318,16,FALSE)),"",VLOOKUP($B26,'[1]1718  Prog Access'!$F$7:$BF$318,16,FALSE))</f>
        <v>0</v>
      </c>
      <c r="AA26" s="138">
        <f t="shared" si="9"/>
        <v>18598672.919999998</v>
      </c>
      <c r="AB26" s="133">
        <f t="shared" si="10"/>
        <v>0.11780686998423263</v>
      </c>
      <c r="AC26" s="134">
        <f t="shared" si="11"/>
        <v>1358.2812076419723</v>
      </c>
      <c r="AD26" s="135">
        <f>IF(ISNA(VLOOKUP($B26,'[1]1718  Prog Access'!$F$7:$BF$318,17,FALSE)),"",VLOOKUP($B26,'[1]1718  Prog Access'!$F$7:$BF$318,17,FALSE))</f>
        <v>3417093.1100000003</v>
      </c>
      <c r="AE26" s="135">
        <f>IF(ISNA(VLOOKUP($B26,'[1]1718  Prog Access'!$F$7:$BF$318,18,FALSE)),"",VLOOKUP($B26,'[1]1718  Prog Access'!$F$7:$BF$318,18,FALSE))</f>
        <v>677150.2300000001</v>
      </c>
      <c r="AF26" s="135">
        <f>IF(ISNA(VLOOKUP($B26,'[1]1718  Prog Access'!$F$7:$BF$318,19,FALSE)),"",VLOOKUP($B26,'[1]1718  Prog Access'!$F$7:$BF$318,19,FALSE))</f>
        <v>49830.159999999996</v>
      </c>
      <c r="AG26" s="135">
        <f>IF(ISNA(VLOOKUP($B26,'[1]1718  Prog Access'!$F$7:$BF$318,20,FALSE)),"",VLOOKUP($B26,'[1]1718  Prog Access'!$F$7:$BF$318,20,FALSE))</f>
        <v>0</v>
      </c>
      <c r="AH26" s="134">
        <f t="shared" si="12"/>
        <v>4144073.5000000005</v>
      </c>
      <c r="AI26" s="133">
        <f t="shared" si="13"/>
        <v>2.6249202301666372E-2</v>
      </c>
      <c r="AJ26" s="134">
        <f t="shared" si="14"/>
        <v>302.64617171068005</v>
      </c>
      <c r="AK26" s="135">
        <f>IF(ISNA(VLOOKUP($B26,'[1]1718  Prog Access'!$F$7:$BF$318,21,FALSE)),"",VLOOKUP($B26,'[1]1718  Prog Access'!$F$7:$BF$318,21,FALSE))</f>
        <v>0</v>
      </c>
      <c r="AL26" s="135">
        <f>IF(ISNA(VLOOKUP($B26,'[1]1718  Prog Access'!$F$7:$BF$318,22,FALSE)),"",VLOOKUP($B26,'[1]1718  Prog Access'!$F$7:$BF$318,22,FALSE))</f>
        <v>0</v>
      </c>
      <c r="AM26" s="138">
        <f t="shared" si="15"/>
        <v>0</v>
      </c>
      <c r="AN26" s="133">
        <f t="shared" si="16"/>
        <v>0</v>
      </c>
      <c r="AO26" s="139">
        <f t="shared" si="17"/>
        <v>0</v>
      </c>
      <c r="AP26" s="135">
        <f>IF(ISNA(VLOOKUP($B26,'[1]1718  Prog Access'!$F$7:$BF$318,23,FALSE)),"",VLOOKUP($B26,'[1]1718  Prog Access'!$F$7:$BF$318,23,FALSE))</f>
        <v>1443440.1</v>
      </c>
      <c r="AQ26" s="135">
        <f>IF(ISNA(VLOOKUP($B26,'[1]1718  Prog Access'!$F$7:$BF$318,24,FALSE)),"",VLOOKUP($B26,'[1]1718  Prog Access'!$F$7:$BF$318,24,FALSE))</f>
        <v>224664.13000000003</v>
      </c>
      <c r="AR26" s="135">
        <f>IF(ISNA(VLOOKUP($B26,'[1]1718  Prog Access'!$F$7:$BF$318,25,FALSE)),"",VLOOKUP($B26,'[1]1718  Prog Access'!$F$7:$BF$318,25,FALSE))</f>
        <v>0</v>
      </c>
      <c r="AS26" s="135">
        <f>IF(ISNA(VLOOKUP($B26,'[1]1718  Prog Access'!$F$7:$BF$318,26,FALSE)),"",VLOOKUP($B26,'[1]1718  Prog Access'!$F$7:$BF$318,26,FALSE))</f>
        <v>0</v>
      </c>
      <c r="AT26" s="135">
        <f>IF(ISNA(VLOOKUP($B26,'[1]1718  Prog Access'!$F$7:$BF$318,27,FALSE)),"",VLOOKUP($B26,'[1]1718  Prog Access'!$F$7:$BF$318,27,FALSE))</f>
        <v>2610931.1099999994</v>
      </c>
      <c r="AU26" s="135">
        <f>IF(ISNA(VLOOKUP($B26,'[1]1718  Prog Access'!$F$7:$BF$318,28,FALSE)),"",VLOOKUP($B26,'[1]1718  Prog Access'!$F$7:$BF$318,28,FALSE))</f>
        <v>106465.26</v>
      </c>
      <c r="AV26" s="135">
        <f>IF(ISNA(VLOOKUP($B26,'[1]1718  Prog Access'!$F$7:$BF$318,29,FALSE)),"",VLOOKUP($B26,'[1]1718  Prog Access'!$F$7:$BF$318,29,FALSE))</f>
        <v>24391.809999999998</v>
      </c>
      <c r="AW26" s="135">
        <f>IF(ISNA(VLOOKUP($B26,'[1]1718  Prog Access'!$F$7:$BF$318,30,FALSE)),"",VLOOKUP($B26,'[1]1718  Prog Access'!$F$7:$BF$318,30,FALSE))</f>
        <v>914207.08000000007</v>
      </c>
      <c r="AX26" s="135">
        <f>IF(ISNA(VLOOKUP($B26,'[1]1718  Prog Access'!$F$7:$BF$318,31,FALSE)),"",VLOOKUP($B26,'[1]1718  Prog Access'!$F$7:$BF$318,31,FALSE))</f>
        <v>0</v>
      </c>
      <c r="AY26" s="135">
        <f>IF(ISNA(VLOOKUP($B26,'[1]1718  Prog Access'!$F$7:$BF$318,32,FALSE)),"",VLOOKUP($B26,'[1]1718  Prog Access'!$F$7:$BF$318,32,FALSE))</f>
        <v>0</v>
      </c>
      <c r="AZ26" s="135">
        <f>IF(ISNA(VLOOKUP($B26,'[1]1718  Prog Access'!$F$7:$BF$318,33,FALSE)),"",VLOOKUP($B26,'[1]1718  Prog Access'!$F$7:$BF$318,33,FALSE))</f>
        <v>0</v>
      </c>
      <c r="BA26" s="135">
        <f>IF(ISNA(VLOOKUP($B26,'[1]1718  Prog Access'!$F$7:$BF$318,34,FALSE)),"",VLOOKUP($B26,'[1]1718  Prog Access'!$F$7:$BF$318,34,FALSE))</f>
        <v>20571.52</v>
      </c>
      <c r="BB26" s="135">
        <f>IF(ISNA(VLOOKUP($B26,'[1]1718  Prog Access'!$F$7:$BF$318,35,FALSE)),"",VLOOKUP($B26,'[1]1718  Prog Access'!$F$7:$BF$318,35,FALSE))</f>
        <v>802067.21000000008</v>
      </c>
      <c r="BC26" s="135">
        <f>IF(ISNA(VLOOKUP($B26,'[1]1718  Prog Access'!$F$7:$BF$318,36,FALSE)),"",VLOOKUP($B26,'[1]1718  Prog Access'!$F$7:$BF$318,36,FALSE))</f>
        <v>0</v>
      </c>
      <c r="BD26" s="135">
        <f>IF(ISNA(VLOOKUP($B26,'[1]1718  Prog Access'!$F$7:$BF$318,37,FALSE)),"",VLOOKUP($B26,'[1]1718  Prog Access'!$F$7:$BF$318,37,FALSE))</f>
        <v>0</v>
      </c>
      <c r="BE26" s="135">
        <f>IF(ISNA(VLOOKUP($B26,'[1]1718  Prog Access'!$F$7:$BF$318,38,FALSE)),"",VLOOKUP($B26,'[1]1718  Prog Access'!$F$7:$BF$318,38,FALSE))</f>
        <v>187341.07</v>
      </c>
      <c r="BF26" s="134">
        <f t="shared" si="18"/>
        <v>6334079.2899999991</v>
      </c>
      <c r="BG26" s="133">
        <f t="shared" si="19"/>
        <v>4.0121037592119262E-2</v>
      </c>
      <c r="BH26" s="137">
        <f t="shared" si="20"/>
        <v>462.58466420308474</v>
      </c>
      <c r="BI26" s="140">
        <f>IF(ISNA(VLOOKUP($B26,'[1]1718  Prog Access'!$F$7:$BF$318,39,FALSE)),"",VLOOKUP($B26,'[1]1718  Prog Access'!$F$7:$BF$318,39,FALSE))</f>
        <v>0</v>
      </c>
      <c r="BJ26" s="135">
        <f>IF(ISNA(VLOOKUP($B26,'[1]1718  Prog Access'!$F$7:$BF$318,40,FALSE)),"",VLOOKUP($B26,'[1]1718  Prog Access'!$F$7:$BF$318,40,FALSE))</f>
        <v>102189.33000000002</v>
      </c>
      <c r="BK26" s="135">
        <f>IF(ISNA(VLOOKUP($B26,'[1]1718  Prog Access'!$F$7:$BF$318,41,FALSE)),"",VLOOKUP($B26,'[1]1718  Prog Access'!$F$7:$BF$318,41,FALSE))</f>
        <v>283848.76</v>
      </c>
      <c r="BL26" s="135">
        <f>IF(ISNA(VLOOKUP($B26,'[1]1718  Prog Access'!$F$7:$BF$318,42,FALSE)),"",VLOOKUP($B26,'[1]1718  Prog Access'!$F$7:$BF$318,42,FALSE))</f>
        <v>0</v>
      </c>
      <c r="BM26" s="135">
        <f>IF(ISNA(VLOOKUP($B26,'[1]1718  Prog Access'!$F$7:$BF$318,43,FALSE)),"",VLOOKUP($B26,'[1]1718  Prog Access'!$F$7:$BF$318,43,FALSE))</f>
        <v>0</v>
      </c>
      <c r="BN26" s="135">
        <f>IF(ISNA(VLOOKUP($B26,'[1]1718  Prog Access'!$F$7:$BF$318,44,FALSE)),"",VLOOKUP($B26,'[1]1718  Prog Access'!$F$7:$BF$318,44,FALSE))</f>
        <v>0</v>
      </c>
      <c r="BO26" s="135">
        <f>IF(ISNA(VLOOKUP($B26,'[1]1718  Prog Access'!$F$7:$BF$318,45,FALSE)),"",VLOOKUP($B26,'[1]1718  Prog Access'!$F$7:$BF$318,45,FALSE))</f>
        <v>702643.46</v>
      </c>
      <c r="BP26" s="137">
        <f t="shared" si="21"/>
        <v>1088681.55</v>
      </c>
      <c r="BQ26" s="133">
        <f t="shared" si="22"/>
        <v>6.8958772685961556E-3</v>
      </c>
      <c r="BR26" s="134">
        <f t="shared" si="23"/>
        <v>79.507591580976865</v>
      </c>
      <c r="BS26" s="140">
        <f>IF(ISNA(VLOOKUP($B26,'[1]1718  Prog Access'!$F$7:$BF$318,46,FALSE)),"",VLOOKUP($B26,'[1]1718  Prog Access'!$F$7:$BF$318,46,FALSE))</f>
        <v>0</v>
      </c>
      <c r="BT26" s="135">
        <f>IF(ISNA(VLOOKUP($B26,'[1]1718  Prog Access'!$F$7:$BF$318,47,FALSE)),"",VLOOKUP($B26,'[1]1718  Prog Access'!$F$7:$BF$318,47,FALSE))</f>
        <v>0</v>
      </c>
      <c r="BU26" s="135">
        <f>IF(ISNA(VLOOKUP($B26,'[1]1718  Prog Access'!$F$7:$BF$318,48,FALSE)),"",VLOOKUP($B26,'[1]1718  Prog Access'!$F$7:$BF$318,48,FALSE))</f>
        <v>0</v>
      </c>
      <c r="BV26" s="135">
        <f>IF(ISNA(VLOOKUP($B26,'[1]1718  Prog Access'!$F$7:$BF$318,49,FALSE)),"",VLOOKUP($B26,'[1]1718  Prog Access'!$F$7:$BF$318,49,FALSE))</f>
        <v>342562.94000000006</v>
      </c>
      <c r="BW26" s="137">
        <f t="shared" si="24"/>
        <v>342562.94000000006</v>
      </c>
      <c r="BX26" s="133">
        <f t="shared" si="25"/>
        <v>2.1698466287129316E-3</v>
      </c>
      <c r="BY26" s="134">
        <f t="shared" si="26"/>
        <v>25.017742171068008</v>
      </c>
      <c r="BZ26" s="135">
        <f>IF(ISNA(VLOOKUP($B26,'[1]1718  Prog Access'!$F$7:$BF$318,50,FALSE)),"",VLOOKUP($B26,'[1]1718  Prog Access'!$F$7:$BF$318,50,FALSE))</f>
        <v>23317235.719999999</v>
      </c>
      <c r="CA26" s="133">
        <f t="shared" si="27"/>
        <v>0.14769497633908307</v>
      </c>
      <c r="CB26" s="134">
        <f t="shared" si="28"/>
        <v>1702.8829545454544</v>
      </c>
      <c r="CC26" s="135">
        <f>IF(ISNA(VLOOKUP($B26,'[1]1718  Prog Access'!$F$7:$BF$318,51,FALSE)),"",VLOOKUP($B26,'[1]1718  Prog Access'!$F$7:$BF$318,51,FALSE))</f>
        <v>4264420.5899999989</v>
      </c>
      <c r="CD26" s="133">
        <f t="shared" si="29"/>
        <v>2.7011499377677887E-2</v>
      </c>
      <c r="CE26" s="134">
        <f t="shared" si="30"/>
        <v>311.43524991236262</v>
      </c>
      <c r="CF26" s="141">
        <f>IF(ISNA(VLOOKUP($B26,'[1]1718  Prog Access'!$F$7:$BF$318,52,FALSE)),"",VLOOKUP($B26,'[1]1718  Prog Access'!$F$7:$BF$318,52,FALSE))</f>
        <v>3900801.05</v>
      </c>
      <c r="CG26" s="88">
        <f t="shared" si="31"/>
        <v>2.4708276988813681E-2</v>
      </c>
      <c r="CH26" s="89">
        <f t="shared" si="32"/>
        <v>284.87972145945309</v>
      </c>
      <c r="CI26" s="90">
        <f t="shared" si="61"/>
        <v>157874264.23000002</v>
      </c>
      <c r="CJ26" s="73">
        <f t="shared" si="59"/>
        <v>0</v>
      </c>
    </row>
    <row r="27" spans="1:88" s="100" customFormat="1" x14ac:dyDescent="0.3">
      <c r="A27" s="91"/>
      <c r="B27" s="92"/>
      <c r="C27" s="119" t="s">
        <v>56</v>
      </c>
      <c r="D27" s="93">
        <f>SUM(D21:D26)</f>
        <v>37844.17</v>
      </c>
      <c r="E27" s="94">
        <f>SUM(E21:E26)</f>
        <v>450324553.37</v>
      </c>
      <c r="F27" s="95">
        <f>SUM(F21:F26)</f>
        <v>253713059</v>
      </c>
      <c r="G27" s="95">
        <f t="shared" ref="G27:H27" si="62">SUM(G21:G26)</f>
        <v>499591.52999999997</v>
      </c>
      <c r="H27" s="95">
        <f t="shared" si="62"/>
        <v>32244.65</v>
      </c>
      <c r="I27" s="131">
        <f t="shared" si="60"/>
        <v>254244895.18000001</v>
      </c>
      <c r="J27" s="153">
        <f t="shared" si="57"/>
        <v>0.56458146303007573</v>
      </c>
      <c r="K27" s="132">
        <f t="shared" si="58"/>
        <v>6718.2050809939819</v>
      </c>
      <c r="L27" s="144">
        <f>SUM(L21:L26)</f>
        <v>0</v>
      </c>
      <c r="M27" s="144">
        <f t="shared" ref="M27:Q27" si="63">SUM(M21:M26)</f>
        <v>0</v>
      </c>
      <c r="N27" s="144">
        <f t="shared" si="63"/>
        <v>0</v>
      </c>
      <c r="O27" s="144">
        <f t="shared" si="63"/>
        <v>0</v>
      </c>
      <c r="P27" s="144">
        <f t="shared" si="63"/>
        <v>0</v>
      </c>
      <c r="Q27" s="144">
        <f t="shared" si="63"/>
        <v>0</v>
      </c>
      <c r="R27" s="129">
        <f t="shared" si="6"/>
        <v>0</v>
      </c>
      <c r="S27" s="145">
        <f t="shared" si="7"/>
        <v>0</v>
      </c>
      <c r="T27" s="146">
        <f t="shared" si="8"/>
        <v>0</v>
      </c>
      <c r="U27" s="144">
        <f>SUM(U21:U26)</f>
        <v>43227216.490000002</v>
      </c>
      <c r="V27" s="144">
        <f t="shared" ref="V27:Z27" si="64">SUM(V21:V26)</f>
        <v>1568959.33</v>
      </c>
      <c r="W27" s="144">
        <f t="shared" si="64"/>
        <v>6524350.7800000012</v>
      </c>
      <c r="X27" s="144">
        <f t="shared" si="64"/>
        <v>0</v>
      </c>
      <c r="Y27" s="144">
        <f t="shared" si="64"/>
        <v>0</v>
      </c>
      <c r="Z27" s="144">
        <f t="shared" si="64"/>
        <v>13646</v>
      </c>
      <c r="AA27" s="147">
        <f t="shared" si="9"/>
        <v>51334172.600000001</v>
      </c>
      <c r="AB27" s="142">
        <f t="shared" si="10"/>
        <v>0.11399372345087816</v>
      </c>
      <c r="AC27" s="143">
        <f t="shared" si="11"/>
        <v>1356.4618433962221</v>
      </c>
      <c r="AD27" s="144">
        <f>SUM(AD21:AD26)</f>
        <v>11451750.219999999</v>
      </c>
      <c r="AE27" s="144">
        <f t="shared" ref="AE27:AG27" si="65">SUM(AE21:AE26)</f>
        <v>1691948.2399999998</v>
      </c>
      <c r="AF27" s="144">
        <f t="shared" si="65"/>
        <v>196061.64</v>
      </c>
      <c r="AG27" s="144">
        <f t="shared" si="65"/>
        <v>35839.269999999997</v>
      </c>
      <c r="AH27" s="143">
        <f t="shared" si="12"/>
        <v>13375599.369999999</v>
      </c>
      <c r="AI27" s="142">
        <f t="shared" si="13"/>
        <v>2.9702132095404999E-2</v>
      </c>
      <c r="AJ27" s="143">
        <f t="shared" si="14"/>
        <v>353.43883536090237</v>
      </c>
      <c r="AK27" s="144">
        <f>SUM(AK21:AK26)</f>
        <v>4074527.3800000004</v>
      </c>
      <c r="AL27" s="144">
        <f>SUM(AL21:AL26)</f>
        <v>69334</v>
      </c>
      <c r="AM27" s="147">
        <f t="shared" si="15"/>
        <v>4143861.3800000004</v>
      </c>
      <c r="AN27" s="142">
        <f t="shared" si="16"/>
        <v>9.2019441289386706E-3</v>
      </c>
      <c r="AO27" s="148">
        <f t="shared" si="17"/>
        <v>109.49801197912387</v>
      </c>
      <c r="AP27" s="144">
        <f>SUM(AP21:AP26)</f>
        <v>7357544.4900000002</v>
      </c>
      <c r="AQ27" s="144">
        <f t="shared" ref="AQ27:BE27" si="66">SUM(AQ21:AQ26)</f>
        <v>1331004.32</v>
      </c>
      <c r="AR27" s="144">
        <f t="shared" si="66"/>
        <v>1517412.5200000003</v>
      </c>
      <c r="AS27" s="144">
        <f t="shared" si="66"/>
        <v>0</v>
      </c>
      <c r="AT27" s="144">
        <f t="shared" si="66"/>
        <v>12235822.040000003</v>
      </c>
      <c r="AU27" s="144">
        <f t="shared" si="66"/>
        <v>696670.33999999985</v>
      </c>
      <c r="AV27" s="144">
        <f t="shared" si="66"/>
        <v>24391.809999999998</v>
      </c>
      <c r="AW27" s="144">
        <f t="shared" si="66"/>
        <v>2690306.34</v>
      </c>
      <c r="AX27" s="144">
        <f t="shared" si="66"/>
        <v>21253.460000000003</v>
      </c>
      <c r="AY27" s="144">
        <f t="shared" si="66"/>
        <v>0</v>
      </c>
      <c r="AZ27" s="144">
        <f t="shared" si="66"/>
        <v>0</v>
      </c>
      <c r="BA27" s="144">
        <f t="shared" si="66"/>
        <v>552609.29</v>
      </c>
      <c r="BB27" s="144">
        <f t="shared" si="66"/>
        <v>5078866.3899999997</v>
      </c>
      <c r="BC27" s="144">
        <f t="shared" si="66"/>
        <v>0</v>
      </c>
      <c r="BD27" s="144">
        <f t="shared" si="66"/>
        <v>0</v>
      </c>
      <c r="BE27" s="144">
        <f t="shared" si="66"/>
        <v>187341.07</v>
      </c>
      <c r="BF27" s="143">
        <f t="shared" si="18"/>
        <v>31693222.070000004</v>
      </c>
      <c r="BG27" s="142">
        <f t="shared" si="19"/>
        <v>7.0378623223681769E-2</v>
      </c>
      <c r="BH27" s="146">
        <f t="shared" si="20"/>
        <v>837.46643327096365</v>
      </c>
      <c r="BI27" s="149">
        <f>SUM(BI21:BI26)</f>
        <v>59972.03</v>
      </c>
      <c r="BJ27" s="149">
        <f t="shared" ref="BJ27:BO27" si="67">SUM(BJ21:BJ26)</f>
        <v>150648.76</v>
      </c>
      <c r="BK27" s="149">
        <f t="shared" si="67"/>
        <v>793389.78</v>
      </c>
      <c r="BL27" s="149">
        <f t="shared" si="67"/>
        <v>54104.179999999993</v>
      </c>
      <c r="BM27" s="149">
        <f t="shared" si="67"/>
        <v>0</v>
      </c>
      <c r="BN27" s="149">
        <f t="shared" si="67"/>
        <v>0</v>
      </c>
      <c r="BO27" s="149">
        <f t="shared" si="67"/>
        <v>3597645.3000000003</v>
      </c>
      <c r="BP27" s="146">
        <f t="shared" si="21"/>
        <v>4655760.0500000007</v>
      </c>
      <c r="BQ27" s="142">
        <f t="shared" si="22"/>
        <v>1.0338676883502486E-2</v>
      </c>
      <c r="BR27" s="143">
        <f t="shared" si="23"/>
        <v>123.02449888582576</v>
      </c>
      <c r="BS27" s="149">
        <f>SUM(BS21:BS26)</f>
        <v>0</v>
      </c>
      <c r="BT27" s="149">
        <f t="shared" ref="BT27:BV27" si="68">SUM(BT21:BT26)</f>
        <v>160143.12</v>
      </c>
      <c r="BU27" s="149">
        <f t="shared" si="68"/>
        <v>0</v>
      </c>
      <c r="BV27" s="149">
        <f t="shared" si="68"/>
        <v>586909.95000000007</v>
      </c>
      <c r="BW27" s="146">
        <f t="shared" si="24"/>
        <v>747053.07000000007</v>
      </c>
      <c r="BX27" s="142">
        <f t="shared" si="25"/>
        <v>1.6589214698808552E-3</v>
      </c>
      <c r="BY27" s="143">
        <f t="shared" si="26"/>
        <v>19.740241891947957</v>
      </c>
      <c r="BZ27" s="144">
        <f>SUM(BZ21:BZ26)</f>
        <v>62219607.840000004</v>
      </c>
      <c r="CA27" s="142">
        <f t="shared" si="27"/>
        <v>0.13816614567067262</v>
      </c>
      <c r="CB27" s="143">
        <f t="shared" si="28"/>
        <v>1644.1002098870185</v>
      </c>
      <c r="CC27" s="144">
        <f>SUM(CC21:CC26)</f>
        <v>15137421.190000001</v>
      </c>
      <c r="CD27" s="142">
        <f t="shared" si="29"/>
        <v>3.3614470001067535E-2</v>
      </c>
      <c r="CE27" s="143">
        <f t="shared" si="30"/>
        <v>399.9934782556997</v>
      </c>
      <c r="CF27" s="150">
        <f>SUM(CF21:CF26)</f>
        <v>12772960.620000001</v>
      </c>
      <c r="CG27" s="96">
        <f t="shared" si="31"/>
        <v>2.8363900045897249E-2</v>
      </c>
      <c r="CH27" s="97">
        <f t="shared" si="32"/>
        <v>337.51461902850565</v>
      </c>
      <c r="CI27" s="98">
        <f t="shared" si="61"/>
        <v>450324553.37</v>
      </c>
      <c r="CJ27" s="99">
        <f t="shared" si="59"/>
        <v>0</v>
      </c>
    </row>
    <row r="28" spans="1:88" s="64" customFormat="1" x14ac:dyDescent="0.3">
      <c r="A28" s="21"/>
      <c r="B28" s="84"/>
      <c r="C28" s="117"/>
      <c r="D28" s="85"/>
      <c r="E28" s="86"/>
      <c r="F28" s="87"/>
      <c r="G28" s="87"/>
      <c r="H28" s="87"/>
      <c r="I28" s="126"/>
      <c r="J28" s="126"/>
      <c r="K28" s="126"/>
      <c r="L28" s="135"/>
      <c r="M28" s="135"/>
      <c r="N28" s="135"/>
      <c r="O28" s="135"/>
      <c r="P28" s="135"/>
      <c r="Q28" s="135"/>
      <c r="R28" s="128"/>
      <c r="S28" s="136"/>
      <c r="T28" s="137"/>
      <c r="U28" s="135"/>
      <c r="V28" s="135"/>
      <c r="W28" s="135"/>
      <c r="X28" s="135"/>
      <c r="Y28" s="135"/>
      <c r="Z28" s="135"/>
      <c r="AA28" s="138"/>
      <c r="AB28" s="133"/>
      <c r="AC28" s="134"/>
      <c r="AD28" s="135"/>
      <c r="AE28" s="135"/>
      <c r="AF28" s="135"/>
      <c r="AG28" s="135"/>
      <c r="AH28" s="134"/>
      <c r="AI28" s="133"/>
      <c r="AJ28" s="134"/>
      <c r="AK28" s="135"/>
      <c r="AL28" s="135"/>
      <c r="AM28" s="138"/>
      <c r="AN28" s="133"/>
      <c r="AO28" s="139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4"/>
      <c r="BG28" s="133"/>
      <c r="BH28" s="137"/>
      <c r="BI28" s="140"/>
      <c r="BJ28" s="135"/>
      <c r="BK28" s="135"/>
      <c r="BL28" s="135"/>
      <c r="BM28" s="135"/>
      <c r="BN28" s="135"/>
      <c r="BO28" s="135"/>
      <c r="BP28" s="137"/>
      <c r="BQ28" s="133"/>
      <c r="BR28" s="134"/>
      <c r="BS28" s="140"/>
      <c r="BT28" s="135"/>
      <c r="BU28" s="135"/>
      <c r="BV28" s="135"/>
      <c r="BW28" s="137"/>
      <c r="BX28" s="133"/>
      <c r="BY28" s="134"/>
      <c r="BZ28" s="135"/>
      <c r="CA28" s="133"/>
      <c r="CB28" s="134"/>
      <c r="CC28" s="135"/>
      <c r="CD28" s="133"/>
      <c r="CE28" s="134"/>
      <c r="CF28" s="141" t="str">
        <f>IF(ISNA(VLOOKUP($B28,'[1]1718  Prog Access'!$F$7:$BF$318,52,FALSE)),"",VLOOKUP($B28,'[1]1718  Prog Access'!$F$7:$BF$318,52,FALSE))</f>
        <v/>
      </c>
      <c r="CG28" s="88"/>
      <c r="CH28" s="89"/>
    </row>
    <row r="29" spans="1:88" x14ac:dyDescent="0.3">
      <c r="A29" s="91" t="s">
        <v>75</v>
      </c>
      <c r="B29" s="84"/>
      <c r="C29" s="117"/>
      <c r="D29" s="85"/>
      <c r="E29" s="86"/>
      <c r="F29" s="87"/>
      <c r="G29" s="87"/>
      <c r="H29" s="87"/>
      <c r="I29" s="124"/>
      <c r="J29" s="124"/>
      <c r="K29" s="124"/>
      <c r="L29" s="135"/>
      <c r="M29" s="135"/>
      <c r="N29" s="135"/>
      <c r="O29" s="135"/>
      <c r="P29" s="135"/>
      <c r="Q29" s="135"/>
      <c r="R29" s="128"/>
      <c r="S29" s="136"/>
      <c r="T29" s="137"/>
      <c r="U29" s="135"/>
      <c r="V29" s="135"/>
      <c r="W29" s="135"/>
      <c r="X29" s="135"/>
      <c r="Y29" s="135"/>
      <c r="Z29" s="135"/>
      <c r="AA29" s="138"/>
      <c r="AB29" s="133"/>
      <c r="AC29" s="134"/>
      <c r="AD29" s="135"/>
      <c r="AE29" s="135"/>
      <c r="AF29" s="135"/>
      <c r="AG29" s="135"/>
      <c r="AH29" s="134"/>
      <c r="AI29" s="133"/>
      <c r="AJ29" s="134"/>
      <c r="AK29" s="135"/>
      <c r="AL29" s="135"/>
      <c r="AM29" s="138"/>
      <c r="AN29" s="133"/>
      <c r="AO29" s="139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4"/>
      <c r="BG29" s="133"/>
      <c r="BH29" s="137"/>
      <c r="BI29" s="140"/>
      <c r="BJ29" s="135"/>
      <c r="BK29" s="135"/>
      <c r="BL29" s="135"/>
      <c r="BM29" s="135"/>
      <c r="BN29" s="135"/>
      <c r="BO29" s="135"/>
      <c r="BP29" s="137"/>
      <c r="BQ29" s="133"/>
      <c r="BR29" s="134"/>
      <c r="BS29" s="140"/>
      <c r="BT29" s="135"/>
      <c r="BU29" s="135"/>
      <c r="BV29" s="135"/>
      <c r="BW29" s="137"/>
      <c r="BX29" s="133"/>
      <c r="BY29" s="134"/>
      <c r="BZ29" s="135"/>
      <c r="CA29" s="133"/>
      <c r="CB29" s="134"/>
      <c r="CC29" s="135"/>
      <c r="CD29" s="133"/>
      <c r="CE29" s="134"/>
      <c r="CF29" s="141" t="str">
        <f>IF(ISNA(VLOOKUP($B29,'[1]1718  Prog Access'!$F$7:$BF$318,52,FALSE)),"",VLOOKUP($B29,'[1]1718  Prog Access'!$F$7:$BF$318,52,FALSE))</f>
        <v/>
      </c>
      <c r="CG29" s="88"/>
      <c r="CH29" s="89"/>
    </row>
    <row r="30" spans="1:88" x14ac:dyDescent="0.3">
      <c r="A30" s="91"/>
      <c r="B30" s="84" t="s">
        <v>76</v>
      </c>
      <c r="C30" s="117" t="s">
        <v>77</v>
      </c>
      <c r="D30" s="85">
        <f>IF(ISNA(VLOOKUP($B30,'[1]1718 enrollment_Rev_Exp by size'!$A$6:$C$339,3,FALSE)),"",VLOOKUP($B30,'[1]1718 enrollment_Rev_Exp by size'!$A$6:$C$339,3,FALSE))</f>
        <v>627.33000000000004</v>
      </c>
      <c r="E30" s="86">
        <f>IF(ISNA(VLOOKUP($B30,'[1]1718 Enroll_Rev_Exp Access'!$A$6:$D$316,4,FALSE)),"",VLOOKUP($B30,'[1]1718 Enroll_Rev_Exp Access'!$A$6:$D$316,4,FALSE))</f>
        <v>9411514.6600000001</v>
      </c>
      <c r="F30" s="87">
        <f>IF(ISNA(VLOOKUP($B30,'[1]1718  Prog Access'!$F$7:$BF$318,2,FALSE)),"",VLOOKUP($B30,'[1]1718  Prog Access'!$F$7:$BF$318,2,FALSE))</f>
        <v>4428724.9899999993</v>
      </c>
      <c r="G30" s="87">
        <f>IF(ISNA(VLOOKUP($B30,'[1]1718  Prog Access'!$F$7:$BF$318,3,FALSE)),"",VLOOKUP($B30,'[1]1718  Prog Access'!$F$7:$BF$318,3,FALSE))</f>
        <v>0</v>
      </c>
      <c r="H30" s="87">
        <f>IF(ISNA(VLOOKUP($B30,'[1]1718  Prog Access'!$F$7:$BF$318,4,FALSE)),"",VLOOKUP($B30,'[1]1718  Prog Access'!$F$7:$BF$318,4,FALSE))</f>
        <v>0</v>
      </c>
      <c r="I30" s="130">
        <f t="shared" ref="I30:I37" si="69">SUM(F30:H30)</f>
        <v>4428724.9899999993</v>
      </c>
      <c r="J30" s="151">
        <f t="shared" ref="J30:J37" si="70">I30/E30</f>
        <v>0.47056453185187935</v>
      </c>
      <c r="K30" s="152">
        <f t="shared" ref="K30:K37" si="71">I30/D30</f>
        <v>7059.6416399662048</v>
      </c>
      <c r="L30" s="135">
        <f>IF(ISNA(VLOOKUP($B30,'[1]1718  Prog Access'!$F$7:$BF$318,5,FALSE)),"",VLOOKUP($B30,'[1]1718  Prog Access'!$F$7:$BF$318,5,FALSE))</f>
        <v>0</v>
      </c>
      <c r="M30" s="135">
        <f>IF(ISNA(VLOOKUP($B30,'[1]1718  Prog Access'!$F$7:$BF$318,6,FALSE)),"",VLOOKUP($B30,'[1]1718  Prog Access'!$F$7:$BF$318,6,FALSE))</f>
        <v>0</v>
      </c>
      <c r="N30" s="135">
        <f>IF(ISNA(VLOOKUP($B30,'[1]1718  Prog Access'!$F$7:$BF$318,7,FALSE)),"",VLOOKUP($B30,'[1]1718  Prog Access'!$F$7:$BF$318,7,FALSE))</f>
        <v>0</v>
      </c>
      <c r="O30" s="135">
        <f>IF(ISNA(VLOOKUP($B30,'[1]1718  Prog Access'!$F$7:$BF$318,8,FALSE)),"",VLOOKUP($B30,'[1]1718  Prog Access'!$F$7:$BF$318,8,FALSE))</f>
        <v>0</v>
      </c>
      <c r="P30" s="135">
        <f>IF(ISNA(VLOOKUP($B30,'[1]1718  Prog Access'!$F$7:$BF$318,9,FALSE)),"",VLOOKUP($B30,'[1]1718  Prog Access'!$F$7:$BF$318,9,FALSE))</f>
        <v>0</v>
      </c>
      <c r="Q30" s="135">
        <f>IF(ISNA(VLOOKUP($B30,'[1]1718  Prog Access'!$F$7:$BF$318,10,FALSE)),"",VLOOKUP($B30,'[1]1718  Prog Access'!$F$7:$BF$318,10,FALSE))</f>
        <v>0</v>
      </c>
      <c r="R30" s="128">
        <f t="shared" si="6"/>
        <v>0</v>
      </c>
      <c r="S30" s="136">
        <f t="shared" si="7"/>
        <v>0</v>
      </c>
      <c r="T30" s="137">
        <f t="shared" si="8"/>
        <v>0</v>
      </c>
      <c r="U30" s="135">
        <f>IF(ISNA(VLOOKUP($B30,'[1]1718  Prog Access'!$F$7:$BF$318,11,FALSE)),"",VLOOKUP($B30,'[1]1718  Prog Access'!$F$7:$BF$318,11,FALSE))</f>
        <v>610034</v>
      </c>
      <c r="V30" s="135">
        <f>IF(ISNA(VLOOKUP($B30,'[1]1718  Prog Access'!$F$7:$BF$318,12,FALSE)),"",VLOOKUP($B30,'[1]1718  Prog Access'!$F$7:$BF$318,12,FALSE))</f>
        <v>14718.08</v>
      </c>
      <c r="W30" s="135">
        <f>IF(ISNA(VLOOKUP($B30,'[1]1718  Prog Access'!$F$7:$BF$318,13,FALSE)),"",VLOOKUP($B30,'[1]1718  Prog Access'!$F$7:$BF$318,13,FALSE))</f>
        <v>137298.46</v>
      </c>
      <c r="X30" s="135">
        <f>IF(ISNA(VLOOKUP($B30,'[1]1718  Prog Access'!$F$7:$BF$318,14,FALSE)),"",VLOOKUP($B30,'[1]1718  Prog Access'!$F$7:$BF$318,14,FALSE))</f>
        <v>0</v>
      </c>
      <c r="Y30" s="135">
        <f>IF(ISNA(VLOOKUP($B30,'[1]1718  Prog Access'!$F$7:$BF$318,15,FALSE)),"",VLOOKUP($B30,'[1]1718  Prog Access'!$F$7:$BF$318,15,FALSE))</f>
        <v>0</v>
      </c>
      <c r="Z30" s="135">
        <f>IF(ISNA(VLOOKUP($B30,'[1]1718  Prog Access'!$F$7:$BF$318,16,FALSE)),"",VLOOKUP($B30,'[1]1718  Prog Access'!$F$7:$BF$318,16,FALSE))</f>
        <v>0</v>
      </c>
      <c r="AA30" s="138">
        <f t="shared" si="9"/>
        <v>762050.53999999992</v>
      </c>
      <c r="AB30" s="133">
        <f t="shared" si="10"/>
        <v>8.0970021035912609E-2</v>
      </c>
      <c r="AC30" s="134">
        <f t="shared" si="11"/>
        <v>1214.7522675465862</v>
      </c>
      <c r="AD30" s="135">
        <f>IF(ISNA(VLOOKUP($B30,'[1]1718  Prog Access'!$F$7:$BF$318,17,FALSE)),"",VLOOKUP($B30,'[1]1718  Prog Access'!$F$7:$BF$318,17,FALSE))</f>
        <v>250656.79000000004</v>
      </c>
      <c r="AE30" s="135">
        <f>IF(ISNA(VLOOKUP($B30,'[1]1718  Prog Access'!$F$7:$BF$318,18,FALSE)),"",VLOOKUP($B30,'[1]1718  Prog Access'!$F$7:$BF$318,18,FALSE))</f>
        <v>22416.22</v>
      </c>
      <c r="AF30" s="135">
        <f>IF(ISNA(VLOOKUP($B30,'[1]1718  Prog Access'!$F$7:$BF$318,19,FALSE)),"",VLOOKUP($B30,'[1]1718  Prog Access'!$F$7:$BF$318,19,FALSE))</f>
        <v>4769.9399999999996</v>
      </c>
      <c r="AG30" s="135">
        <f>IF(ISNA(VLOOKUP($B30,'[1]1718  Prog Access'!$F$7:$BF$318,20,FALSE)),"",VLOOKUP($B30,'[1]1718  Prog Access'!$F$7:$BF$318,20,FALSE))</f>
        <v>0</v>
      </c>
      <c r="AH30" s="134">
        <f t="shared" si="12"/>
        <v>277842.95</v>
      </c>
      <c r="AI30" s="133">
        <f t="shared" si="13"/>
        <v>2.9521597748857993E-2</v>
      </c>
      <c r="AJ30" s="134">
        <f t="shared" si="14"/>
        <v>442.89759775556723</v>
      </c>
      <c r="AK30" s="135">
        <f>IF(ISNA(VLOOKUP($B30,'[1]1718  Prog Access'!$F$7:$BF$318,21,FALSE)),"",VLOOKUP($B30,'[1]1718  Prog Access'!$F$7:$BF$318,21,FALSE))</f>
        <v>0</v>
      </c>
      <c r="AL30" s="135">
        <f>IF(ISNA(VLOOKUP($B30,'[1]1718  Prog Access'!$F$7:$BF$318,22,FALSE)),"",VLOOKUP($B30,'[1]1718  Prog Access'!$F$7:$BF$318,22,FALSE))</f>
        <v>0</v>
      </c>
      <c r="AM30" s="138">
        <f t="shared" si="15"/>
        <v>0</v>
      </c>
      <c r="AN30" s="133">
        <f t="shared" si="16"/>
        <v>0</v>
      </c>
      <c r="AO30" s="139">
        <f t="shared" si="17"/>
        <v>0</v>
      </c>
      <c r="AP30" s="135">
        <f>IF(ISNA(VLOOKUP($B30,'[1]1718  Prog Access'!$F$7:$BF$318,23,FALSE)),"",VLOOKUP($B30,'[1]1718  Prog Access'!$F$7:$BF$318,23,FALSE))</f>
        <v>215996.39000000004</v>
      </c>
      <c r="AQ30" s="135">
        <f>IF(ISNA(VLOOKUP($B30,'[1]1718  Prog Access'!$F$7:$BF$318,24,FALSE)),"",VLOOKUP($B30,'[1]1718  Prog Access'!$F$7:$BF$318,24,FALSE))</f>
        <v>89201.16</v>
      </c>
      <c r="AR30" s="135">
        <f>IF(ISNA(VLOOKUP($B30,'[1]1718  Prog Access'!$F$7:$BF$318,25,FALSE)),"",VLOOKUP($B30,'[1]1718  Prog Access'!$F$7:$BF$318,25,FALSE))</f>
        <v>31949.34</v>
      </c>
      <c r="AS30" s="135">
        <f>IF(ISNA(VLOOKUP($B30,'[1]1718  Prog Access'!$F$7:$BF$318,26,FALSE)),"",VLOOKUP($B30,'[1]1718  Prog Access'!$F$7:$BF$318,26,FALSE))</f>
        <v>0</v>
      </c>
      <c r="AT30" s="135">
        <f>IF(ISNA(VLOOKUP($B30,'[1]1718  Prog Access'!$F$7:$BF$318,27,FALSE)),"",VLOOKUP($B30,'[1]1718  Prog Access'!$F$7:$BF$318,27,FALSE))</f>
        <v>395045.28</v>
      </c>
      <c r="AU30" s="135">
        <f>IF(ISNA(VLOOKUP($B30,'[1]1718  Prog Access'!$F$7:$BF$318,28,FALSE)),"",VLOOKUP($B30,'[1]1718  Prog Access'!$F$7:$BF$318,28,FALSE))</f>
        <v>0</v>
      </c>
      <c r="AV30" s="135">
        <f>IF(ISNA(VLOOKUP($B30,'[1]1718  Prog Access'!$F$7:$BF$318,29,FALSE)),"",VLOOKUP($B30,'[1]1718  Prog Access'!$F$7:$BF$318,29,FALSE))</f>
        <v>0</v>
      </c>
      <c r="AW30" s="135">
        <f>IF(ISNA(VLOOKUP($B30,'[1]1718  Prog Access'!$F$7:$BF$318,30,FALSE)),"",VLOOKUP($B30,'[1]1718  Prog Access'!$F$7:$BF$318,30,FALSE))</f>
        <v>176869.97</v>
      </c>
      <c r="AX30" s="135">
        <f>IF(ISNA(VLOOKUP($B30,'[1]1718  Prog Access'!$F$7:$BF$318,31,FALSE)),"",VLOOKUP($B30,'[1]1718  Prog Access'!$F$7:$BF$318,31,FALSE))</f>
        <v>0</v>
      </c>
      <c r="AY30" s="135">
        <f>IF(ISNA(VLOOKUP($B30,'[1]1718  Prog Access'!$F$7:$BF$318,32,FALSE)),"",VLOOKUP($B30,'[1]1718  Prog Access'!$F$7:$BF$318,32,FALSE))</f>
        <v>0</v>
      </c>
      <c r="AZ30" s="135">
        <f>IF(ISNA(VLOOKUP($B30,'[1]1718  Prog Access'!$F$7:$BF$318,33,FALSE)),"",VLOOKUP($B30,'[1]1718  Prog Access'!$F$7:$BF$318,33,FALSE))</f>
        <v>0</v>
      </c>
      <c r="BA30" s="135">
        <f>IF(ISNA(VLOOKUP($B30,'[1]1718  Prog Access'!$F$7:$BF$318,34,FALSE)),"",VLOOKUP($B30,'[1]1718  Prog Access'!$F$7:$BF$318,34,FALSE))</f>
        <v>37059.229999999996</v>
      </c>
      <c r="BB30" s="135">
        <f>IF(ISNA(VLOOKUP($B30,'[1]1718  Prog Access'!$F$7:$BF$318,35,FALSE)),"",VLOOKUP($B30,'[1]1718  Prog Access'!$F$7:$BF$318,35,FALSE))</f>
        <v>255762.66000000003</v>
      </c>
      <c r="BC30" s="135">
        <f>IF(ISNA(VLOOKUP($B30,'[1]1718  Prog Access'!$F$7:$BF$318,36,FALSE)),"",VLOOKUP($B30,'[1]1718  Prog Access'!$F$7:$BF$318,36,FALSE))</f>
        <v>0</v>
      </c>
      <c r="BD30" s="135">
        <f>IF(ISNA(VLOOKUP($B30,'[1]1718  Prog Access'!$F$7:$BF$318,37,FALSE)),"",VLOOKUP($B30,'[1]1718  Prog Access'!$F$7:$BF$318,37,FALSE))</f>
        <v>0</v>
      </c>
      <c r="BE30" s="135">
        <f>IF(ISNA(VLOOKUP($B30,'[1]1718  Prog Access'!$F$7:$BF$318,38,FALSE)),"",VLOOKUP($B30,'[1]1718  Prog Access'!$F$7:$BF$318,38,FALSE))</f>
        <v>0</v>
      </c>
      <c r="BF30" s="134">
        <f t="shared" si="18"/>
        <v>1201884.0300000003</v>
      </c>
      <c r="BG30" s="133">
        <f t="shared" si="19"/>
        <v>0.12770357093615792</v>
      </c>
      <c r="BH30" s="137">
        <f t="shared" si="20"/>
        <v>1915.8720768973271</v>
      </c>
      <c r="BI30" s="140">
        <f>IF(ISNA(VLOOKUP($B30,'[1]1718  Prog Access'!$F$7:$BF$318,39,FALSE)),"",VLOOKUP($B30,'[1]1718  Prog Access'!$F$7:$BF$318,39,FALSE))</f>
        <v>16645</v>
      </c>
      <c r="BJ30" s="135">
        <f>IF(ISNA(VLOOKUP($B30,'[1]1718  Prog Access'!$F$7:$BF$318,40,FALSE)),"",VLOOKUP($B30,'[1]1718  Prog Access'!$F$7:$BF$318,40,FALSE))</f>
        <v>0</v>
      </c>
      <c r="BK30" s="135">
        <f>IF(ISNA(VLOOKUP($B30,'[1]1718  Prog Access'!$F$7:$BF$318,41,FALSE)),"",VLOOKUP($B30,'[1]1718  Prog Access'!$F$7:$BF$318,41,FALSE))</f>
        <v>13030.8</v>
      </c>
      <c r="BL30" s="135">
        <f>IF(ISNA(VLOOKUP($B30,'[1]1718  Prog Access'!$F$7:$BF$318,42,FALSE)),"",VLOOKUP($B30,'[1]1718  Prog Access'!$F$7:$BF$318,42,FALSE))</f>
        <v>0</v>
      </c>
      <c r="BM30" s="135">
        <f>IF(ISNA(VLOOKUP($B30,'[1]1718  Prog Access'!$F$7:$BF$318,43,FALSE)),"",VLOOKUP($B30,'[1]1718  Prog Access'!$F$7:$BF$318,43,FALSE))</f>
        <v>0</v>
      </c>
      <c r="BN30" s="135">
        <f>IF(ISNA(VLOOKUP($B30,'[1]1718  Prog Access'!$F$7:$BF$318,44,FALSE)),"",VLOOKUP($B30,'[1]1718  Prog Access'!$F$7:$BF$318,44,FALSE))</f>
        <v>0</v>
      </c>
      <c r="BO30" s="135">
        <f>IF(ISNA(VLOOKUP($B30,'[1]1718  Prog Access'!$F$7:$BF$318,45,FALSE)),"",VLOOKUP($B30,'[1]1718  Prog Access'!$F$7:$BF$318,45,FALSE))</f>
        <v>407615.98000000004</v>
      </c>
      <c r="BP30" s="137">
        <f t="shared" si="21"/>
        <v>437291.78</v>
      </c>
      <c r="BQ30" s="133">
        <f t="shared" si="22"/>
        <v>4.6463486037857375E-2</v>
      </c>
      <c r="BR30" s="134">
        <f t="shared" si="23"/>
        <v>697.06817783303848</v>
      </c>
      <c r="BS30" s="140">
        <f>IF(ISNA(VLOOKUP($B30,'[1]1718  Prog Access'!$F$7:$BF$318,46,FALSE)),"",VLOOKUP($B30,'[1]1718  Prog Access'!$F$7:$BF$318,46,FALSE))</f>
        <v>0</v>
      </c>
      <c r="BT30" s="135">
        <f>IF(ISNA(VLOOKUP($B30,'[1]1718  Prog Access'!$F$7:$BF$318,47,FALSE)),"",VLOOKUP($B30,'[1]1718  Prog Access'!$F$7:$BF$318,47,FALSE))</f>
        <v>0</v>
      </c>
      <c r="BU30" s="135">
        <f>IF(ISNA(VLOOKUP($B30,'[1]1718  Prog Access'!$F$7:$BF$318,48,FALSE)),"",VLOOKUP($B30,'[1]1718  Prog Access'!$F$7:$BF$318,48,FALSE))</f>
        <v>24216.87</v>
      </c>
      <c r="BV30" s="135">
        <f>IF(ISNA(VLOOKUP($B30,'[1]1718  Prog Access'!$F$7:$BF$318,49,FALSE)),"",VLOOKUP($B30,'[1]1718  Prog Access'!$F$7:$BF$318,49,FALSE))</f>
        <v>37117.620000000003</v>
      </c>
      <c r="BW30" s="137">
        <f t="shared" si="24"/>
        <v>61334.490000000005</v>
      </c>
      <c r="BX30" s="133">
        <f t="shared" si="25"/>
        <v>6.5169627010919417E-3</v>
      </c>
      <c r="BY30" s="134">
        <f t="shared" si="26"/>
        <v>97.770694849600687</v>
      </c>
      <c r="BZ30" s="135">
        <f>IF(ISNA(VLOOKUP($B30,'[1]1718  Prog Access'!$F$7:$BF$318,50,FALSE)),"",VLOOKUP($B30,'[1]1718  Prog Access'!$F$7:$BF$318,50,FALSE))</f>
        <v>1402594.7899999998</v>
      </c>
      <c r="CA30" s="133">
        <f t="shared" si="27"/>
        <v>0.14902965576425078</v>
      </c>
      <c r="CB30" s="134">
        <f t="shared" si="28"/>
        <v>2235.8165399391064</v>
      </c>
      <c r="CC30" s="135">
        <f>IF(ISNA(VLOOKUP($B30,'[1]1718  Prog Access'!$F$7:$BF$318,51,FALSE)),"",VLOOKUP($B30,'[1]1718  Prog Access'!$F$7:$BF$318,51,FALSE))</f>
        <v>530793.29</v>
      </c>
      <c r="CD30" s="133">
        <f t="shared" si="29"/>
        <v>5.6398285416898029E-2</v>
      </c>
      <c r="CE30" s="134">
        <f t="shared" si="30"/>
        <v>846.11494747581014</v>
      </c>
      <c r="CF30" s="141">
        <f>IF(ISNA(VLOOKUP($B30,'[1]1718  Prog Access'!$F$7:$BF$318,52,FALSE)),"",VLOOKUP($B30,'[1]1718  Prog Access'!$F$7:$BF$318,52,FALSE))</f>
        <v>308997.80000000005</v>
      </c>
      <c r="CG30" s="88">
        <f t="shared" si="31"/>
        <v>3.2831888507093933E-2</v>
      </c>
      <c r="CH30" s="89">
        <f t="shared" si="32"/>
        <v>492.56021551655431</v>
      </c>
      <c r="CI30" s="90">
        <f t="shared" ref="CI30:CI37" si="72">CF30+CC30+BZ30+BW30+BP30+BF30+AM30+AH30+AA30+R30+I30</f>
        <v>9411514.6600000001</v>
      </c>
      <c r="CJ30" s="73">
        <f t="shared" ref="CJ30:CJ37" si="73">CI30-E30</f>
        <v>0</v>
      </c>
    </row>
    <row r="31" spans="1:88" x14ac:dyDescent="0.3">
      <c r="A31" s="101"/>
      <c r="B31" s="84" t="s">
        <v>78</v>
      </c>
      <c r="C31" s="117" t="s">
        <v>79</v>
      </c>
      <c r="D31" s="85">
        <f>IF(ISNA(VLOOKUP($B31,'[1]1718 enrollment_Rev_Exp by size'!$A$6:$C$339,3,FALSE)),"",VLOOKUP($B31,'[1]1718 enrollment_Rev_Exp by size'!$A$6:$C$339,3,FALSE))</f>
        <v>5.4</v>
      </c>
      <c r="E31" s="86">
        <f>IF(ISNA(VLOOKUP($B31,'[1]1718 Enroll_Rev_Exp Access'!$A$6:$D$316,4,FALSE)),"",VLOOKUP($B31,'[1]1718 Enroll_Rev_Exp Access'!$A$6:$D$316,4,FALSE))</f>
        <v>216699.97</v>
      </c>
      <c r="F31" s="87">
        <f>IF(ISNA(VLOOKUP($B31,'[1]1718  Prog Access'!$F$7:$BF$318,2,FALSE)),"",VLOOKUP($B31,'[1]1718  Prog Access'!$F$7:$BF$318,2,FALSE))</f>
        <v>120289.29</v>
      </c>
      <c r="G31" s="87">
        <f>IF(ISNA(VLOOKUP($B31,'[1]1718  Prog Access'!$F$7:$BF$318,3,FALSE)),"",VLOOKUP($B31,'[1]1718  Prog Access'!$F$7:$BF$318,3,FALSE))</f>
        <v>0</v>
      </c>
      <c r="H31" s="87">
        <f>IF(ISNA(VLOOKUP($B31,'[1]1718  Prog Access'!$F$7:$BF$318,4,FALSE)),"",VLOOKUP($B31,'[1]1718  Prog Access'!$F$7:$BF$318,4,FALSE))</f>
        <v>0</v>
      </c>
      <c r="I31" s="130">
        <f t="shared" si="69"/>
        <v>120289.29</v>
      </c>
      <c r="J31" s="151">
        <f t="shared" si="70"/>
        <v>0.55509601593392</v>
      </c>
      <c r="K31" s="152">
        <f t="shared" si="71"/>
        <v>22275.79444444444</v>
      </c>
      <c r="L31" s="135">
        <f>IF(ISNA(VLOOKUP($B31,'[1]1718  Prog Access'!$F$7:$BF$318,5,FALSE)),"",VLOOKUP($B31,'[1]1718  Prog Access'!$F$7:$BF$318,5,FALSE))</f>
        <v>0</v>
      </c>
      <c r="M31" s="135">
        <f>IF(ISNA(VLOOKUP($B31,'[1]1718  Prog Access'!$F$7:$BF$318,6,FALSE)),"",VLOOKUP($B31,'[1]1718  Prog Access'!$F$7:$BF$318,6,FALSE))</f>
        <v>0</v>
      </c>
      <c r="N31" s="135">
        <f>IF(ISNA(VLOOKUP($B31,'[1]1718  Prog Access'!$F$7:$BF$318,7,FALSE)),"",VLOOKUP($B31,'[1]1718  Prog Access'!$F$7:$BF$318,7,FALSE))</f>
        <v>0</v>
      </c>
      <c r="O31" s="135">
        <f>IF(ISNA(VLOOKUP($B31,'[1]1718  Prog Access'!$F$7:$BF$318,8,FALSE)),"",VLOOKUP($B31,'[1]1718  Prog Access'!$F$7:$BF$318,8,FALSE))</f>
        <v>0</v>
      </c>
      <c r="P31" s="135">
        <f>IF(ISNA(VLOOKUP($B31,'[1]1718  Prog Access'!$F$7:$BF$318,9,FALSE)),"",VLOOKUP($B31,'[1]1718  Prog Access'!$F$7:$BF$318,9,FALSE))</f>
        <v>0</v>
      </c>
      <c r="Q31" s="135">
        <f>IF(ISNA(VLOOKUP($B31,'[1]1718  Prog Access'!$F$7:$BF$318,10,FALSE)),"",VLOOKUP($B31,'[1]1718  Prog Access'!$F$7:$BF$318,10,FALSE))</f>
        <v>0</v>
      </c>
      <c r="R31" s="128">
        <f t="shared" si="6"/>
        <v>0</v>
      </c>
      <c r="S31" s="136">
        <f t="shared" si="7"/>
        <v>0</v>
      </c>
      <c r="T31" s="137">
        <f t="shared" si="8"/>
        <v>0</v>
      </c>
      <c r="U31" s="135">
        <f>IF(ISNA(VLOOKUP($B31,'[1]1718  Prog Access'!$F$7:$BF$318,11,FALSE)),"",VLOOKUP($B31,'[1]1718  Prog Access'!$F$7:$BF$318,11,FALSE))</f>
        <v>0</v>
      </c>
      <c r="V31" s="135">
        <f>IF(ISNA(VLOOKUP($B31,'[1]1718  Prog Access'!$F$7:$BF$318,12,FALSE)),"",VLOOKUP($B31,'[1]1718  Prog Access'!$F$7:$BF$318,12,FALSE))</f>
        <v>0</v>
      </c>
      <c r="W31" s="135">
        <f>IF(ISNA(VLOOKUP($B31,'[1]1718  Prog Access'!$F$7:$BF$318,13,FALSE)),"",VLOOKUP($B31,'[1]1718  Prog Access'!$F$7:$BF$318,13,FALSE))</f>
        <v>0</v>
      </c>
      <c r="X31" s="135">
        <f>IF(ISNA(VLOOKUP($B31,'[1]1718  Prog Access'!$F$7:$BF$318,14,FALSE)),"",VLOOKUP($B31,'[1]1718  Prog Access'!$F$7:$BF$318,14,FALSE))</f>
        <v>0</v>
      </c>
      <c r="Y31" s="135">
        <f>IF(ISNA(VLOOKUP($B31,'[1]1718  Prog Access'!$F$7:$BF$318,15,FALSE)),"",VLOOKUP($B31,'[1]1718  Prog Access'!$F$7:$BF$318,15,FALSE))</f>
        <v>0</v>
      </c>
      <c r="Z31" s="135">
        <f>IF(ISNA(VLOOKUP($B31,'[1]1718  Prog Access'!$F$7:$BF$318,16,FALSE)),"",VLOOKUP($B31,'[1]1718  Prog Access'!$F$7:$BF$318,16,FALSE))</f>
        <v>0</v>
      </c>
      <c r="AA31" s="138">
        <f t="shared" si="9"/>
        <v>0</v>
      </c>
      <c r="AB31" s="133">
        <f t="shared" si="10"/>
        <v>0</v>
      </c>
      <c r="AC31" s="134">
        <f t="shared" si="11"/>
        <v>0</v>
      </c>
      <c r="AD31" s="135">
        <f>IF(ISNA(VLOOKUP($B31,'[1]1718  Prog Access'!$F$7:$BF$318,17,FALSE)),"",VLOOKUP($B31,'[1]1718  Prog Access'!$F$7:$BF$318,17,FALSE))</f>
        <v>0</v>
      </c>
      <c r="AE31" s="135">
        <f>IF(ISNA(VLOOKUP($B31,'[1]1718  Prog Access'!$F$7:$BF$318,18,FALSE)),"",VLOOKUP($B31,'[1]1718  Prog Access'!$F$7:$BF$318,18,FALSE))</f>
        <v>0</v>
      </c>
      <c r="AF31" s="135">
        <f>IF(ISNA(VLOOKUP($B31,'[1]1718  Prog Access'!$F$7:$BF$318,19,FALSE)),"",VLOOKUP($B31,'[1]1718  Prog Access'!$F$7:$BF$318,19,FALSE))</f>
        <v>0</v>
      </c>
      <c r="AG31" s="135">
        <f>IF(ISNA(VLOOKUP($B31,'[1]1718  Prog Access'!$F$7:$BF$318,20,FALSE)),"",VLOOKUP($B31,'[1]1718  Prog Access'!$F$7:$BF$318,20,FALSE))</f>
        <v>0</v>
      </c>
      <c r="AH31" s="134">
        <f t="shared" si="12"/>
        <v>0</v>
      </c>
      <c r="AI31" s="133">
        <f t="shared" si="13"/>
        <v>0</v>
      </c>
      <c r="AJ31" s="134">
        <f t="shared" si="14"/>
        <v>0</v>
      </c>
      <c r="AK31" s="135">
        <f>IF(ISNA(VLOOKUP($B31,'[1]1718  Prog Access'!$F$7:$BF$318,21,FALSE)),"",VLOOKUP($B31,'[1]1718  Prog Access'!$F$7:$BF$318,21,FALSE))</f>
        <v>0</v>
      </c>
      <c r="AL31" s="135">
        <f>IF(ISNA(VLOOKUP($B31,'[1]1718  Prog Access'!$F$7:$BF$318,22,FALSE)),"",VLOOKUP($B31,'[1]1718  Prog Access'!$F$7:$BF$318,22,FALSE))</f>
        <v>0</v>
      </c>
      <c r="AM31" s="138">
        <f t="shared" si="15"/>
        <v>0</v>
      </c>
      <c r="AN31" s="133">
        <f t="shared" si="16"/>
        <v>0</v>
      </c>
      <c r="AO31" s="139">
        <f t="shared" si="17"/>
        <v>0</v>
      </c>
      <c r="AP31" s="135">
        <f>IF(ISNA(VLOOKUP($B31,'[1]1718  Prog Access'!$F$7:$BF$318,23,FALSE)),"",VLOOKUP($B31,'[1]1718  Prog Access'!$F$7:$BF$318,23,FALSE))</f>
        <v>0</v>
      </c>
      <c r="AQ31" s="135">
        <f>IF(ISNA(VLOOKUP($B31,'[1]1718  Prog Access'!$F$7:$BF$318,24,FALSE)),"",VLOOKUP($B31,'[1]1718  Prog Access'!$F$7:$BF$318,24,FALSE))</f>
        <v>0</v>
      </c>
      <c r="AR31" s="135">
        <f>IF(ISNA(VLOOKUP($B31,'[1]1718  Prog Access'!$F$7:$BF$318,25,FALSE)),"",VLOOKUP($B31,'[1]1718  Prog Access'!$F$7:$BF$318,25,FALSE))</f>
        <v>0</v>
      </c>
      <c r="AS31" s="135">
        <f>IF(ISNA(VLOOKUP($B31,'[1]1718  Prog Access'!$F$7:$BF$318,26,FALSE)),"",VLOOKUP($B31,'[1]1718  Prog Access'!$F$7:$BF$318,26,FALSE))</f>
        <v>0</v>
      </c>
      <c r="AT31" s="135">
        <f>IF(ISNA(VLOOKUP($B31,'[1]1718  Prog Access'!$F$7:$BF$318,27,FALSE)),"",VLOOKUP($B31,'[1]1718  Prog Access'!$F$7:$BF$318,27,FALSE))</f>
        <v>0</v>
      </c>
      <c r="AU31" s="135">
        <f>IF(ISNA(VLOOKUP($B31,'[1]1718  Prog Access'!$F$7:$BF$318,28,FALSE)),"",VLOOKUP($B31,'[1]1718  Prog Access'!$F$7:$BF$318,28,FALSE))</f>
        <v>0</v>
      </c>
      <c r="AV31" s="135">
        <f>IF(ISNA(VLOOKUP($B31,'[1]1718  Prog Access'!$F$7:$BF$318,29,FALSE)),"",VLOOKUP($B31,'[1]1718  Prog Access'!$F$7:$BF$318,29,FALSE))</f>
        <v>0</v>
      </c>
      <c r="AW31" s="135">
        <f>IF(ISNA(VLOOKUP($B31,'[1]1718  Prog Access'!$F$7:$BF$318,30,FALSE)),"",VLOOKUP($B31,'[1]1718  Prog Access'!$F$7:$BF$318,30,FALSE))</f>
        <v>0</v>
      </c>
      <c r="AX31" s="135">
        <f>IF(ISNA(VLOOKUP($B31,'[1]1718  Prog Access'!$F$7:$BF$318,31,FALSE)),"",VLOOKUP($B31,'[1]1718  Prog Access'!$F$7:$BF$318,31,FALSE))</f>
        <v>0</v>
      </c>
      <c r="AY31" s="135">
        <f>IF(ISNA(VLOOKUP($B31,'[1]1718  Prog Access'!$F$7:$BF$318,32,FALSE)),"",VLOOKUP($B31,'[1]1718  Prog Access'!$F$7:$BF$318,32,FALSE))</f>
        <v>0</v>
      </c>
      <c r="AZ31" s="135">
        <f>IF(ISNA(VLOOKUP($B31,'[1]1718  Prog Access'!$F$7:$BF$318,33,FALSE)),"",VLOOKUP($B31,'[1]1718  Prog Access'!$F$7:$BF$318,33,FALSE))</f>
        <v>0</v>
      </c>
      <c r="BA31" s="135">
        <f>IF(ISNA(VLOOKUP($B31,'[1]1718  Prog Access'!$F$7:$BF$318,34,FALSE)),"",VLOOKUP($B31,'[1]1718  Prog Access'!$F$7:$BF$318,34,FALSE))</f>
        <v>0</v>
      </c>
      <c r="BB31" s="135">
        <f>IF(ISNA(VLOOKUP($B31,'[1]1718  Prog Access'!$F$7:$BF$318,35,FALSE)),"",VLOOKUP($B31,'[1]1718  Prog Access'!$F$7:$BF$318,35,FALSE))</f>
        <v>0</v>
      </c>
      <c r="BC31" s="135">
        <f>IF(ISNA(VLOOKUP($B31,'[1]1718  Prog Access'!$F$7:$BF$318,36,FALSE)),"",VLOOKUP($B31,'[1]1718  Prog Access'!$F$7:$BF$318,36,FALSE))</f>
        <v>0</v>
      </c>
      <c r="BD31" s="135">
        <f>IF(ISNA(VLOOKUP($B31,'[1]1718  Prog Access'!$F$7:$BF$318,37,FALSE)),"",VLOOKUP($B31,'[1]1718  Prog Access'!$F$7:$BF$318,37,FALSE))</f>
        <v>0</v>
      </c>
      <c r="BE31" s="135">
        <f>IF(ISNA(VLOOKUP($B31,'[1]1718  Prog Access'!$F$7:$BF$318,38,FALSE)),"",VLOOKUP($B31,'[1]1718  Prog Access'!$F$7:$BF$318,38,FALSE))</f>
        <v>0</v>
      </c>
      <c r="BF31" s="134">
        <f t="shared" si="18"/>
        <v>0</v>
      </c>
      <c r="BG31" s="133">
        <f t="shared" si="19"/>
        <v>0</v>
      </c>
      <c r="BH31" s="137">
        <f t="shared" si="20"/>
        <v>0</v>
      </c>
      <c r="BI31" s="140">
        <f>IF(ISNA(VLOOKUP($B31,'[1]1718  Prog Access'!$F$7:$BF$318,39,FALSE)),"",VLOOKUP($B31,'[1]1718  Prog Access'!$F$7:$BF$318,39,FALSE))</f>
        <v>0</v>
      </c>
      <c r="BJ31" s="135">
        <f>IF(ISNA(VLOOKUP($B31,'[1]1718  Prog Access'!$F$7:$BF$318,40,FALSE)),"",VLOOKUP($B31,'[1]1718  Prog Access'!$F$7:$BF$318,40,FALSE))</f>
        <v>0</v>
      </c>
      <c r="BK31" s="135">
        <f>IF(ISNA(VLOOKUP($B31,'[1]1718  Prog Access'!$F$7:$BF$318,41,FALSE)),"",VLOOKUP($B31,'[1]1718  Prog Access'!$F$7:$BF$318,41,FALSE))</f>
        <v>0</v>
      </c>
      <c r="BL31" s="135">
        <f>IF(ISNA(VLOOKUP($B31,'[1]1718  Prog Access'!$F$7:$BF$318,42,FALSE)),"",VLOOKUP($B31,'[1]1718  Prog Access'!$F$7:$BF$318,42,FALSE))</f>
        <v>0</v>
      </c>
      <c r="BM31" s="135">
        <f>IF(ISNA(VLOOKUP($B31,'[1]1718  Prog Access'!$F$7:$BF$318,43,FALSE)),"",VLOOKUP($B31,'[1]1718  Prog Access'!$F$7:$BF$318,43,FALSE))</f>
        <v>0</v>
      </c>
      <c r="BN31" s="135">
        <f>IF(ISNA(VLOOKUP($B31,'[1]1718  Prog Access'!$F$7:$BF$318,44,FALSE)),"",VLOOKUP($B31,'[1]1718  Prog Access'!$F$7:$BF$318,44,FALSE))</f>
        <v>0</v>
      </c>
      <c r="BO31" s="135">
        <f>IF(ISNA(VLOOKUP($B31,'[1]1718  Prog Access'!$F$7:$BF$318,45,FALSE)),"",VLOOKUP($B31,'[1]1718  Prog Access'!$F$7:$BF$318,45,FALSE))</f>
        <v>0</v>
      </c>
      <c r="BP31" s="137">
        <f t="shared" si="21"/>
        <v>0</v>
      </c>
      <c r="BQ31" s="133">
        <f t="shared" si="22"/>
        <v>0</v>
      </c>
      <c r="BR31" s="134">
        <f t="shared" si="23"/>
        <v>0</v>
      </c>
      <c r="BS31" s="140">
        <f>IF(ISNA(VLOOKUP($B31,'[1]1718  Prog Access'!$F$7:$BF$318,46,FALSE)),"",VLOOKUP($B31,'[1]1718  Prog Access'!$F$7:$BF$318,46,FALSE))</f>
        <v>0</v>
      </c>
      <c r="BT31" s="135">
        <f>IF(ISNA(VLOOKUP($B31,'[1]1718  Prog Access'!$F$7:$BF$318,47,FALSE)),"",VLOOKUP($B31,'[1]1718  Prog Access'!$F$7:$BF$318,47,FALSE))</f>
        <v>0</v>
      </c>
      <c r="BU31" s="135">
        <f>IF(ISNA(VLOOKUP($B31,'[1]1718  Prog Access'!$F$7:$BF$318,48,FALSE)),"",VLOOKUP($B31,'[1]1718  Prog Access'!$F$7:$BF$318,48,FALSE))</f>
        <v>0</v>
      </c>
      <c r="BV31" s="135">
        <f>IF(ISNA(VLOOKUP($B31,'[1]1718  Prog Access'!$F$7:$BF$318,49,FALSE)),"",VLOOKUP($B31,'[1]1718  Prog Access'!$F$7:$BF$318,49,FALSE))</f>
        <v>0</v>
      </c>
      <c r="BW31" s="137">
        <f t="shared" si="24"/>
        <v>0</v>
      </c>
      <c r="BX31" s="133">
        <f t="shared" si="25"/>
        <v>0</v>
      </c>
      <c r="BY31" s="134">
        <f t="shared" si="26"/>
        <v>0</v>
      </c>
      <c r="BZ31" s="135">
        <f>IF(ISNA(VLOOKUP($B31,'[1]1718  Prog Access'!$F$7:$BF$318,50,FALSE)),"",VLOOKUP($B31,'[1]1718  Prog Access'!$F$7:$BF$318,50,FALSE))</f>
        <v>85799.679999999993</v>
      </c>
      <c r="CA31" s="133">
        <f t="shared" si="27"/>
        <v>0.39593766441222855</v>
      </c>
      <c r="CB31" s="134">
        <f t="shared" si="28"/>
        <v>15888.829629629627</v>
      </c>
      <c r="CC31" s="135">
        <f>IF(ISNA(VLOOKUP($B31,'[1]1718  Prog Access'!$F$7:$BF$318,51,FALSE)),"",VLOOKUP($B31,'[1]1718  Prog Access'!$F$7:$BF$318,51,FALSE))</f>
        <v>0</v>
      </c>
      <c r="CD31" s="133">
        <f t="shared" si="29"/>
        <v>0</v>
      </c>
      <c r="CE31" s="134">
        <f t="shared" si="30"/>
        <v>0</v>
      </c>
      <c r="CF31" s="141">
        <f>IF(ISNA(VLOOKUP($B31,'[1]1718  Prog Access'!$F$7:$BF$318,52,FALSE)),"",VLOOKUP($B31,'[1]1718  Prog Access'!$F$7:$BF$318,52,FALSE))</f>
        <v>10611</v>
      </c>
      <c r="CG31" s="88">
        <f t="shared" si="31"/>
        <v>4.8966319653851356E-2</v>
      </c>
      <c r="CH31" s="89">
        <f t="shared" si="32"/>
        <v>1964.9999999999998</v>
      </c>
      <c r="CI31" s="90">
        <f t="shared" si="72"/>
        <v>216699.96999999997</v>
      </c>
      <c r="CJ31" s="73">
        <f t="shared" si="73"/>
        <v>0</v>
      </c>
    </row>
    <row r="32" spans="1:88" x14ac:dyDescent="0.3">
      <c r="A32" s="21"/>
      <c r="B32" s="84" t="s">
        <v>80</v>
      </c>
      <c r="C32" s="117" t="s">
        <v>81</v>
      </c>
      <c r="D32" s="85">
        <f>IF(ISNA(VLOOKUP($B32,'[1]1718 enrollment_Rev_Exp by size'!$A$6:$C$339,3,FALSE)),"",VLOOKUP($B32,'[1]1718 enrollment_Rev_Exp by size'!$A$6:$C$339,3,FALSE))</f>
        <v>313.3</v>
      </c>
      <c r="E32" s="86">
        <f>IF(ISNA(VLOOKUP($B32,'[1]1718 Enroll_Rev_Exp Access'!$A$6:$D$316,4,FALSE)),"",VLOOKUP($B32,'[1]1718 Enroll_Rev_Exp Access'!$A$6:$D$316,4,FALSE))</f>
        <v>4918366.13</v>
      </c>
      <c r="F32" s="87">
        <f>IF(ISNA(VLOOKUP($B32,'[1]1718  Prog Access'!$F$7:$BF$318,2,FALSE)),"",VLOOKUP($B32,'[1]1718  Prog Access'!$F$7:$BF$318,2,FALSE))</f>
        <v>2710787.21</v>
      </c>
      <c r="G32" s="87">
        <f>IF(ISNA(VLOOKUP($B32,'[1]1718  Prog Access'!$F$7:$BF$318,3,FALSE)),"",VLOOKUP($B32,'[1]1718  Prog Access'!$F$7:$BF$318,3,FALSE))</f>
        <v>0</v>
      </c>
      <c r="H32" s="87">
        <f>IF(ISNA(VLOOKUP($B32,'[1]1718  Prog Access'!$F$7:$BF$318,4,FALSE)),"",VLOOKUP($B32,'[1]1718  Prog Access'!$F$7:$BF$318,4,FALSE))</f>
        <v>0</v>
      </c>
      <c r="I32" s="130">
        <f t="shared" si="69"/>
        <v>2710787.21</v>
      </c>
      <c r="J32" s="151">
        <f t="shared" si="70"/>
        <v>0.55115604213873359</v>
      </c>
      <c r="K32" s="152">
        <f t="shared" si="71"/>
        <v>8652.3690073412054</v>
      </c>
      <c r="L32" s="135">
        <f>IF(ISNA(VLOOKUP($B32,'[1]1718  Prog Access'!$F$7:$BF$318,5,FALSE)),"",VLOOKUP($B32,'[1]1718  Prog Access'!$F$7:$BF$318,5,FALSE))</f>
        <v>0</v>
      </c>
      <c r="M32" s="135">
        <f>IF(ISNA(VLOOKUP($B32,'[1]1718  Prog Access'!$F$7:$BF$318,6,FALSE)),"",VLOOKUP($B32,'[1]1718  Prog Access'!$F$7:$BF$318,6,FALSE))</f>
        <v>0</v>
      </c>
      <c r="N32" s="135">
        <f>IF(ISNA(VLOOKUP($B32,'[1]1718  Prog Access'!$F$7:$BF$318,7,FALSE)),"",VLOOKUP($B32,'[1]1718  Prog Access'!$F$7:$BF$318,7,FALSE))</f>
        <v>0</v>
      </c>
      <c r="O32" s="135">
        <f>IF(ISNA(VLOOKUP($B32,'[1]1718  Prog Access'!$F$7:$BF$318,8,FALSE)),"",VLOOKUP($B32,'[1]1718  Prog Access'!$F$7:$BF$318,8,FALSE))</f>
        <v>0</v>
      </c>
      <c r="P32" s="135">
        <f>IF(ISNA(VLOOKUP($B32,'[1]1718  Prog Access'!$F$7:$BF$318,9,FALSE)),"",VLOOKUP($B32,'[1]1718  Prog Access'!$F$7:$BF$318,9,FALSE))</f>
        <v>0</v>
      </c>
      <c r="Q32" s="135">
        <f>IF(ISNA(VLOOKUP($B32,'[1]1718  Prog Access'!$F$7:$BF$318,10,FALSE)),"",VLOOKUP($B32,'[1]1718  Prog Access'!$F$7:$BF$318,10,FALSE))</f>
        <v>0</v>
      </c>
      <c r="R32" s="128">
        <f t="shared" si="6"/>
        <v>0</v>
      </c>
      <c r="S32" s="136">
        <f t="shared" si="7"/>
        <v>0</v>
      </c>
      <c r="T32" s="137">
        <f t="shared" si="8"/>
        <v>0</v>
      </c>
      <c r="U32" s="135">
        <f>IF(ISNA(VLOOKUP($B32,'[1]1718  Prog Access'!$F$7:$BF$318,11,FALSE)),"",VLOOKUP($B32,'[1]1718  Prog Access'!$F$7:$BF$318,11,FALSE))</f>
        <v>211847.17999999993</v>
      </c>
      <c r="V32" s="135">
        <f>IF(ISNA(VLOOKUP($B32,'[1]1718  Prog Access'!$F$7:$BF$318,12,FALSE)),"",VLOOKUP($B32,'[1]1718  Prog Access'!$F$7:$BF$318,12,FALSE))</f>
        <v>22025.55</v>
      </c>
      <c r="W32" s="135">
        <f>IF(ISNA(VLOOKUP($B32,'[1]1718  Prog Access'!$F$7:$BF$318,13,FALSE)),"",VLOOKUP($B32,'[1]1718  Prog Access'!$F$7:$BF$318,13,FALSE))</f>
        <v>63476.520000000004</v>
      </c>
      <c r="X32" s="135">
        <f>IF(ISNA(VLOOKUP($B32,'[1]1718  Prog Access'!$F$7:$BF$318,14,FALSE)),"",VLOOKUP($B32,'[1]1718  Prog Access'!$F$7:$BF$318,14,FALSE))</f>
        <v>0</v>
      </c>
      <c r="Y32" s="135">
        <f>IF(ISNA(VLOOKUP($B32,'[1]1718  Prog Access'!$F$7:$BF$318,15,FALSE)),"",VLOOKUP($B32,'[1]1718  Prog Access'!$F$7:$BF$318,15,FALSE))</f>
        <v>0</v>
      </c>
      <c r="Z32" s="135">
        <f>IF(ISNA(VLOOKUP($B32,'[1]1718  Prog Access'!$F$7:$BF$318,16,FALSE)),"",VLOOKUP($B32,'[1]1718  Prog Access'!$F$7:$BF$318,16,FALSE))</f>
        <v>0</v>
      </c>
      <c r="AA32" s="138">
        <f t="shared" si="9"/>
        <v>297349.24999999994</v>
      </c>
      <c r="AB32" s="133">
        <f t="shared" si="10"/>
        <v>6.0456916410978931E-2</v>
      </c>
      <c r="AC32" s="134">
        <f t="shared" si="11"/>
        <v>949.08793488668982</v>
      </c>
      <c r="AD32" s="135">
        <f>IF(ISNA(VLOOKUP($B32,'[1]1718  Prog Access'!$F$7:$BF$318,17,FALSE)),"",VLOOKUP($B32,'[1]1718  Prog Access'!$F$7:$BF$318,17,FALSE))</f>
        <v>75736.239999999991</v>
      </c>
      <c r="AE32" s="135">
        <f>IF(ISNA(VLOOKUP($B32,'[1]1718  Prog Access'!$F$7:$BF$318,18,FALSE)),"",VLOOKUP($B32,'[1]1718  Prog Access'!$F$7:$BF$318,18,FALSE))</f>
        <v>0</v>
      </c>
      <c r="AF32" s="135">
        <f>IF(ISNA(VLOOKUP($B32,'[1]1718  Prog Access'!$F$7:$BF$318,19,FALSE)),"",VLOOKUP($B32,'[1]1718  Prog Access'!$F$7:$BF$318,19,FALSE))</f>
        <v>0</v>
      </c>
      <c r="AG32" s="135">
        <f>IF(ISNA(VLOOKUP($B32,'[1]1718  Prog Access'!$F$7:$BF$318,20,FALSE)),"",VLOOKUP($B32,'[1]1718  Prog Access'!$F$7:$BF$318,20,FALSE))</f>
        <v>0</v>
      </c>
      <c r="AH32" s="134">
        <f t="shared" si="12"/>
        <v>75736.239999999991</v>
      </c>
      <c r="AI32" s="133">
        <f t="shared" si="13"/>
        <v>1.5398658415858925E-2</v>
      </c>
      <c r="AJ32" s="134">
        <f t="shared" si="14"/>
        <v>241.73712097031594</v>
      </c>
      <c r="AK32" s="135">
        <f>IF(ISNA(VLOOKUP($B32,'[1]1718  Prog Access'!$F$7:$BF$318,21,FALSE)),"",VLOOKUP($B32,'[1]1718  Prog Access'!$F$7:$BF$318,21,FALSE))</f>
        <v>0</v>
      </c>
      <c r="AL32" s="135">
        <f>IF(ISNA(VLOOKUP($B32,'[1]1718  Prog Access'!$F$7:$BF$318,22,FALSE)),"",VLOOKUP($B32,'[1]1718  Prog Access'!$F$7:$BF$318,22,FALSE))</f>
        <v>0</v>
      </c>
      <c r="AM32" s="138">
        <f t="shared" si="15"/>
        <v>0</v>
      </c>
      <c r="AN32" s="133">
        <f t="shared" si="16"/>
        <v>0</v>
      </c>
      <c r="AO32" s="139">
        <f t="shared" si="17"/>
        <v>0</v>
      </c>
      <c r="AP32" s="135">
        <f>IF(ISNA(VLOOKUP($B32,'[1]1718  Prog Access'!$F$7:$BF$318,23,FALSE)),"",VLOOKUP($B32,'[1]1718  Prog Access'!$F$7:$BF$318,23,FALSE))</f>
        <v>87263.96</v>
      </c>
      <c r="AQ32" s="135">
        <f>IF(ISNA(VLOOKUP($B32,'[1]1718  Prog Access'!$F$7:$BF$318,24,FALSE)),"",VLOOKUP($B32,'[1]1718  Prog Access'!$F$7:$BF$318,24,FALSE))</f>
        <v>41046.590000000004</v>
      </c>
      <c r="AR32" s="135">
        <f>IF(ISNA(VLOOKUP($B32,'[1]1718  Prog Access'!$F$7:$BF$318,25,FALSE)),"",VLOOKUP($B32,'[1]1718  Prog Access'!$F$7:$BF$318,25,FALSE))</f>
        <v>0</v>
      </c>
      <c r="AS32" s="135">
        <f>IF(ISNA(VLOOKUP($B32,'[1]1718  Prog Access'!$F$7:$BF$318,26,FALSE)),"",VLOOKUP($B32,'[1]1718  Prog Access'!$F$7:$BF$318,26,FALSE))</f>
        <v>0</v>
      </c>
      <c r="AT32" s="135">
        <f>IF(ISNA(VLOOKUP($B32,'[1]1718  Prog Access'!$F$7:$BF$318,27,FALSE)),"",VLOOKUP($B32,'[1]1718  Prog Access'!$F$7:$BF$318,27,FALSE))</f>
        <v>192522.65</v>
      </c>
      <c r="AU32" s="135">
        <f>IF(ISNA(VLOOKUP($B32,'[1]1718  Prog Access'!$F$7:$BF$318,28,FALSE)),"",VLOOKUP($B32,'[1]1718  Prog Access'!$F$7:$BF$318,28,FALSE))</f>
        <v>0</v>
      </c>
      <c r="AV32" s="135">
        <f>IF(ISNA(VLOOKUP($B32,'[1]1718  Prog Access'!$F$7:$BF$318,29,FALSE)),"",VLOOKUP($B32,'[1]1718  Prog Access'!$F$7:$BF$318,29,FALSE))</f>
        <v>0</v>
      </c>
      <c r="AW32" s="135">
        <f>IF(ISNA(VLOOKUP($B32,'[1]1718  Prog Access'!$F$7:$BF$318,30,FALSE)),"",VLOOKUP($B32,'[1]1718  Prog Access'!$F$7:$BF$318,30,FALSE))</f>
        <v>928.81</v>
      </c>
      <c r="AX32" s="135">
        <f>IF(ISNA(VLOOKUP($B32,'[1]1718  Prog Access'!$F$7:$BF$318,31,FALSE)),"",VLOOKUP($B32,'[1]1718  Prog Access'!$F$7:$BF$318,31,FALSE))</f>
        <v>0</v>
      </c>
      <c r="AY32" s="135">
        <f>IF(ISNA(VLOOKUP($B32,'[1]1718  Prog Access'!$F$7:$BF$318,32,FALSE)),"",VLOOKUP($B32,'[1]1718  Prog Access'!$F$7:$BF$318,32,FALSE))</f>
        <v>0</v>
      </c>
      <c r="AZ32" s="135">
        <f>IF(ISNA(VLOOKUP($B32,'[1]1718  Prog Access'!$F$7:$BF$318,33,FALSE)),"",VLOOKUP($B32,'[1]1718  Prog Access'!$F$7:$BF$318,33,FALSE))</f>
        <v>0</v>
      </c>
      <c r="BA32" s="135">
        <f>IF(ISNA(VLOOKUP($B32,'[1]1718  Prog Access'!$F$7:$BF$318,34,FALSE)),"",VLOOKUP($B32,'[1]1718  Prog Access'!$F$7:$BF$318,34,FALSE))</f>
        <v>0</v>
      </c>
      <c r="BB32" s="135">
        <f>IF(ISNA(VLOOKUP($B32,'[1]1718  Prog Access'!$F$7:$BF$318,35,FALSE)),"",VLOOKUP($B32,'[1]1718  Prog Access'!$F$7:$BF$318,35,FALSE))</f>
        <v>78361.62000000001</v>
      </c>
      <c r="BC32" s="135">
        <f>IF(ISNA(VLOOKUP($B32,'[1]1718  Prog Access'!$F$7:$BF$318,36,FALSE)),"",VLOOKUP($B32,'[1]1718  Prog Access'!$F$7:$BF$318,36,FALSE))</f>
        <v>0</v>
      </c>
      <c r="BD32" s="135">
        <f>IF(ISNA(VLOOKUP($B32,'[1]1718  Prog Access'!$F$7:$BF$318,37,FALSE)),"",VLOOKUP($B32,'[1]1718  Prog Access'!$F$7:$BF$318,37,FALSE))</f>
        <v>0</v>
      </c>
      <c r="BE32" s="135">
        <f>IF(ISNA(VLOOKUP($B32,'[1]1718  Prog Access'!$F$7:$BF$318,38,FALSE)),"",VLOOKUP($B32,'[1]1718  Prog Access'!$F$7:$BF$318,38,FALSE))</f>
        <v>0</v>
      </c>
      <c r="BF32" s="134">
        <f t="shared" si="18"/>
        <v>400123.63</v>
      </c>
      <c r="BG32" s="133">
        <f t="shared" si="19"/>
        <v>8.1352957348866592E-2</v>
      </c>
      <c r="BH32" s="137">
        <f t="shared" si="20"/>
        <v>1277.1261729971272</v>
      </c>
      <c r="BI32" s="140">
        <f>IF(ISNA(VLOOKUP($B32,'[1]1718  Prog Access'!$F$7:$BF$318,39,FALSE)),"",VLOOKUP($B32,'[1]1718  Prog Access'!$F$7:$BF$318,39,FALSE))</f>
        <v>0</v>
      </c>
      <c r="BJ32" s="135">
        <f>IF(ISNA(VLOOKUP($B32,'[1]1718  Prog Access'!$F$7:$BF$318,40,FALSE)),"",VLOOKUP($B32,'[1]1718  Prog Access'!$F$7:$BF$318,40,FALSE))</f>
        <v>0</v>
      </c>
      <c r="BK32" s="135">
        <f>IF(ISNA(VLOOKUP($B32,'[1]1718  Prog Access'!$F$7:$BF$318,41,FALSE)),"",VLOOKUP($B32,'[1]1718  Prog Access'!$F$7:$BF$318,41,FALSE))</f>
        <v>5553.7300000000005</v>
      </c>
      <c r="BL32" s="135">
        <f>IF(ISNA(VLOOKUP($B32,'[1]1718  Prog Access'!$F$7:$BF$318,42,FALSE)),"",VLOOKUP($B32,'[1]1718  Prog Access'!$F$7:$BF$318,42,FALSE))</f>
        <v>0</v>
      </c>
      <c r="BM32" s="135">
        <f>IF(ISNA(VLOOKUP($B32,'[1]1718  Prog Access'!$F$7:$BF$318,43,FALSE)),"",VLOOKUP($B32,'[1]1718  Prog Access'!$F$7:$BF$318,43,FALSE))</f>
        <v>0</v>
      </c>
      <c r="BN32" s="135">
        <f>IF(ISNA(VLOOKUP($B32,'[1]1718  Prog Access'!$F$7:$BF$318,44,FALSE)),"",VLOOKUP($B32,'[1]1718  Prog Access'!$F$7:$BF$318,44,FALSE))</f>
        <v>0</v>
      </c>
      <c r="BO32" s="135">
        <f>IF(ISNA(VLOOKUP($B32,'[1]1718  Prog Access'!$F$7:$BF$318,45,FALSE)),"",VLOOKUP($B32,'[1]1718  Prog Access'!$F$7:$BF$318,45,FALSE))</f>
        <v>56963.62</v>
      </c>
      <c r="BP32" s="137">
        <f t="shared" si="21"/>
        <v>62517.350000000006</v>
      </c>
      <c r="BQ32" s="133">
        <f t="shared" si="22"/>
        <v>1.2710999618078455E-2</v>
      </c>
      <c r="BR32" s="134">
        <f t="shared" si="23"/>
        <v>199.54468560485159</v>
      </c>
      <c r="BS32" s="140">
        <f>IF(ISNA(VLOOKUP($B32,'[1]1718  Prog Access'!$F$7:$BF$318,46,FALSE)),"",VLOOKUP($B32,'[1]1718  Prog Access'!$F$7:$BF$318,46,FALSE))</f>
        <v>0</v>
      </c>
      <c r="BT32" s="135">
        <f>IF(ISNA(VLOOKUP($B32,'[1]1718  Prog Access'!$F$7:$BF$318,47,FALSE)),"",VLOOKUP($B32,'[1]1718  Prog Access'!$F$7:$BF$318,47,FALSE))</f>
        <v>0</v>
      </c>
      <c r="BU32" s="135">
        <f>IF(ISNA(VLOOKUP($B32,'[1]1718  Prog Access'!$F$7:$BF$318,48,FALSE)),"",VLOOKUP($B32,'[1]1718  Prog Access'!$F$7:$BF$318,48,FALSE))</f>
        <v>0</v>
      </c>
      <c r="BV32" s="135">
        <f>IF(ISNA(VLOOKUP($B32,'[1]1718  Prog Access'!$F$7:$BF$318,49,FALSE)),"",VLOOKUP($B32,'[1]1718  Prog Access'!$F$7:$BF$318,49,FALSE))</f>
        <v>3145.75</v>
      </c>
      <c r="BW32" s="137">
        <f t="shared" si="24"/>
        <v>3145.75</v>
      </c>
      <c r="BX32" s="133">
        <f t="shared" si="25"/>
        <v>6.3959248190414812E-4</v>
      </c>
      <c r="BY32" s="134">
        <f t="shared" si="26"/>
        <v>10.040695818704117</v>
      </c>
      <c r="BZ32" s="135">
        <f>IF(ISNA(VLOOKUP($B32,'[1]1718  Prog Access'!$F$7:$BF$318,50,FALSE)),"",VLOOKUP($B32,'[1]1718  Prog Access'!$F$7:$BF$318,50,FALSE))</f>
        <v>974674.52999999991</v>
      </c>
      <c r="CA32" s="133">
        <f t="shared" si="27"/>
        <v>0.19817038915726268</v>
      </c>
      <c r="CB32" s="134">
        <f t="shared" si="28"/>
        <v>3110.994350462815</v>
      </c>
      <c r="CC32" s="135">
        <f>IF(ISNA(VLOOKUP($B32,'[1]1718  Prog Access'!$F$7:$BF$318,51,FALSE)),"",VLOOKUP($B32,'[1]1718  Prog Access'!$F$7:$BF$318,51,FALSE))</f>
        <v>185216.42</v>
      </c>
      <c r="CD32" s="133">
        <f t="shared" si="29"/>
        <v>3.7658119608106527E-2</v>
      </c>
      <c r="CE32" s="134">
        <f t="shared" si="30"/>
        <v>591.17912543887644</v>
      </c>
      <c r="CF32" s="141">
        <f>IF(ISNA(VLOOKUP($B32,'[1]1718  Prog Access'!$F$7:$BF$318,52,FALSE)),"",VLOOKUP($B32,'[1]1718  Prog Access'!$F$7:$BF$318,52,FALSE))</f>
        <v>208815.75000000003</v>
      </c>
      <c r="CG32" s="88">
        <f t="shared" si="31"/>
        <v>4.2456324820210167E-2</v>
      </c>
      <c r="CH32" s="89">
        <f t="shared" si="32"/>
        <v>666.50414937759342</v>
      </c>
      <c r="CI32" s="90">
        <f t="shared" si="72"/>
        <v>4918366.13</v>
      </c>
      <c r="CJ32" s="73">
        <f t="shared" si="73"/>
        <v>0</v>
      </c>
    </row>
    <row r="33" spans="1:88" x14ac:dyDescent="0.3">
      <c r="A33" s="21"/>
      <c r="B33" s="84" t="s">
        <v>82</v>
      </c>
      <c r="C33" s="117" t="s">
        <v>83</v>
      </c>
      <c r="D33" s="85">
        <f>IF(ISNA(VLOOKUP($B33,'[1]1718 enrollment_Rev_Exp by size'!$A$6:$C$339,3,FALSE)),"",VLOOKUP($B33,'[1]1718 enrollment_Rev_Exp by size'!$A$6:$C$339,3,FALSE))</f>
        <v>1420.9700000000003</v>
      </c>
      <c r="E33" s="86">
        <f>IF(ISNA(VLOOKUP($B33,'[1]1718 Enroll_Rev_Exp Access'!$A$6:$D$316,4,FALSE)),"",VLOOKUP($B33,'[1]1718 Enroll_Rev_Exp Access'!$A$6:$D$316,4,FALSE))</f>
        <v>18546127.129999999</v>
      </c>
      <c r="F33" s="87">
        <f>IF(ISNA(VLOOKUP($B33,'[1]1718  Prog Access'!$F$7:$BF$318,2,FALSE)),"",VLOOKUP($B33,'[1]1718  Prog Access'!$F$7:$BF$318,2,FALSE))</f>
        <v>9526738</v>
      </c>
      <c r="G33" s="87">
        <f>IF(ISNA(VLOOKUP($B33,'[1]1718  Prog Access'!$F$7:$BF$318,3,FALSE)),"",VLOOKUP($B33,'[1]1718  Prog Access'!$F$7:$BF$318,3,FALSE))</f>
        <v>0</v>
      </c>
      <c r="H33" s="87">
        <f>IF(ISNA(VLOOKUP($B33,'[1]1718  Prog Access'!$F$7:$BF$318,4,FALSE)),"",VLOOKUP($B33,'[1]1718  Prog Access'!$F$7:$BF$318,4,FALSE))</f>
        <v>0</v>
      </c>
      <c r="I33" s="130">
        <f t="shared" si="69"/>
        <v>9526738</v>
      </c>
      <c r="J33" s="151">
        <f t="shared" si="70"/>
        <v>0.51367802739741064</v>
      </c>
      <c r="K33" s="152">
        <f t="shared" si="71"/>
        <v>6704.3906627163124</v>
      </c>
      <c r="L33" s="135">
        <f>IF(ISNA(VLOOKUP($B33,'[1]1718  Prog Access'!$F$7:$BF$318,5,FALSE)),"",VLOOKUP($B33,'[1]1718  Prog Access'!$F$7:$BF$318,5,FALSE))</f>
        <v>0</v>
      </c>
      <c r="M33" s="135">
        <f>IF(ISNA(VLOOKUP($B33,'[1]1718  Prog Access'!$F$7:$BF$318,6,FALSE)),"",VLOOKUP($B33,'[1]1718  Prog Access'!$F$7:$BF$318,6,FALSE))</f>
        <v>0</v>
      </c>
      <c r="N33" s="135">
        <f>IF(ISNA(VLOOKUP($B33,'[1]1718  Prog Access'!$F$7:$BF$318,7,FALSE)),"",VLOOKUP($B33,'[1]1718  Prog Access'!$F$7:$BF$318,7,FALSE))</f>
        <v>0</v>
      </c>
      <c r="O33" s="135">
        <f>IF(ISNA(VLOOKUP($B33,'[1]1718  Prog Access'!$F$7:$BF$318,8,FALSE)),"",VLOOKUP($B33,'[1]1718  Prog Access'!$F$7:$BF$318,8,FALSE))</f>
        <v>0</v>
      </c>
      <c r="P33" s="135">
        <f>IF(ISNA(VLOOKUP($B33,'[1]1718  Prog Access'!$F$7:$BF$318,9,FALSE)),"",VLOOKUP($B33,'[1]1718  Prog Access'!$F$7:$BF$318,9,FALSE))</f>
        <v>0</v>
      </c>
      <c r="Q33" s="135">
        <f>IF(ISNA(VLOOKUP($B33,'[1]1718  Prog Access'!$F$7:$BF$318,10,FALSE)),"",VLOOKUP($B33,'[1]1718  Prog Access'!$F$7:$BF$318,10,FALSE))</f>
        <v>0</v>
      </c>
      <c r="R33" s="128">
        <f t="shared" si="6"/>
        <v>0</v>
      </c>
      <c r="S33" s="136">
        <f t="shared" si="7"/>
        <v>0</v>
      </c>
      <c r="T33" s="137">
        <f t="shared" si="8"/>
        <v>0</v>
      </c>
      <c r="U33" s="135">
        <f>IF(ISNA(VLOOKUP($B33,'[1]1718  Prog Access'!$F$7:$BF$318,11,FALSE)),"",VLOOKUP($B33,'[1]1718  Prog Access'!$F$7:$BF$318,11,FALSE))</f>
        <v>1362284.6700000002</v>
      </c>
      <c r="V33" s="135">
        <f>IF(ISNA(VLOOKUP($B33,'[1]1718  Prog Access'!$F$7:$BF$318,12,FALSE)),"",VLOOKUP($B33,'[1]1718  Prog Access'!$F$7:$BF$318,12,FALSE))</f>
        <v>41375.64</v>
      </c>
      <c r="W33" s="135">
        <f>IF(ISNA(VLOOKUP($B33,'[1]1718  Prog Access'!$F$7:$BF$318,13,FALSE)),"",VLOOKUP($B33,'[1]1718  Prog Access'!$F$7:$BF$318,13,FALSE))</f>
        <v>258226.44</v>
      </c>
      <c r="X33" s="135">
        <f>IF(ISNA(VLOOKUP($B33,'[1]1718  Prog Access'!$F$7:$BF$318,14,FALSE)),"",VLOOKUP($B33,'[1]1718  Prog Access'!$F$7:$BF$318,14,FALSE))</f>
        <v>0</v>
      </c>
      <c r="Y33" s="135">
        <f>IF(ISNA(VLOOKUP($B33,'[1]1718  Prog Access'!$F$7:$BF$318,15,FALSE)),"",VLOOKUP($B33,'[1]1718  Prog Access'!$F$7:$BF$318,15,FALSE))</f>
        <v>0</v>
      </c>
      <c r="Z33" s="135">
        <f>IF(ISNA(VLOOKUP($B33,'[1]1718  Prog Access'!$F$7:$BF$318,16,FALSE)),"",VLOOKUP($B33,'[1]1718  Prog Access'!$F$7:$BF$318,16,FALSE))</f>
        <v>0</v>
      </c>
      <c r="AA33" s="138">
        <f t="shared" si="9"/>
        <v>1661886.75</v>
      </c>
      <c r="AB33" s="133">
        <f t="shared" si="10"/>
        <v>8.9608290633991797E-2</v>
      </c>
      <c r="AC33" s="134">
        <f t="shared" si="11"/>
        <v>1169.5438679212086</v>
      </c>
      <c r="AD33" s="135">
        <f>IF(ISNA(VLOOKUP($B33,'[1]1718  Prog Access'!$F$7:$BF$318,17,FALSE)),"",VLOOKUP($B33,'[1]1718  Prog Access'!$F$7:$BF$318,17,FALSE))</f>
        <v>799332.78</v>
      </c>
      <c r="AE33" s="135">
        <f>IF(ISNA(VLOOKUP($B33,'[1]1718  Prog Access'!$F$7:$BF$318,18,FALSE)),"",VLOOKUP($B33,'[1]1718  Prog Access'!$F$7:$BF$318,18,FALSE))</f>
        <v>16236.37</v>
      </c>
      <c r="AF33" s="135">
        <f>IF(ISNA(VLOOKUP($B33,'[1]1718  Prog Access'!$F$7:$BF$318,19,FALSE)),"",VLOOKUP($B33,'[1]1718  Prog Access'!$F$7:$BF$318,19,FALSE))</f>
        <v>10226</v>
      </c>
      <c r="AG33" s="135">
        <f>IF(ISNA(VLOOKUP($B33,'[1]1718  Prog Access'!$F$7:$BF$318,20,FALSE)),"",VLOOKUP($B33,'[1]1718  Prog Access'!$F$7:$BF$318,20,FALSE))</f>
        <v>0</v>
      </c>
      <c r="AH33" s="134">
        <f t="shared" si="12"/>
        <v>825795.15</v>
      </c>
      <c r="AI33" s="133">
        <f t="shared" si="13"/>
        <v>4.4526555016664554E-2</v>
      </c>
      <c r="AJ33" s="134">
        <f t="shared" si="14"/>
        <v>581.14889828778928</v>
      </c>
      <c r="AK33" s="135">
        <f>IF(ISNA(VLOOKUP($B33,'[1]1718  Prog Access'!$F$7:$BF$318,21,FALSE)),"",VLOOKUP($B33,'[1]1718  Prog Access'!$F$7:$BF$318,21,FALSE))</f>
        <v>0</v>
      </c>
      <c r="AL33" s="135">
        <f>IF(ISNA(VLOOKUP($B33,'[1]1718  Prog Access'!$F$7:$BF$318,22,FALSE)),"",VLOOKUP($B33,'[1]1718  Prog Access'!$F$7:$BF$318,22,FALSE))</f>
        <v>0</v>
      </c>
      <c r="AM33" s="138">
        <f t="shared" si="15"/>
        <v>0</v>
      </c>
      <c r="AN33" s="133">
        <f t="shared" si="16"/>
        <v>0</v>
      </c>
      <c r="AO33" s="139">
        <f t="shared" si="17"/>
        <v>0</v>
      </c>
      <c r="AP33" s="135">
        <f>IF(ISNA(VLOOKUP($B33,'[1]1718  Prog Access'!$F$7:$BF$318,23,FALSE)),"",VLOOKUP($B33,'[1]1718  Prog Access'!$F$7:$BF$318,23,FALSE))</f>
        <v>326389.57000000007</v>
      </c>
      <c r="AQ33" s="135">
        <f>IF(ISNA(VLOOKUP($B33,'[1]1718  Prog Access'!$F$7:$BF$318,24,FALSE)),"",VLOOKUP($B33,'[1]1718  Prog Access'!$F$7:$BF$318,24,FALSE))</f>
        <v>122371</v>
      </c>
      <c r="AR33" s="135">
        <f>IF(ISNA(VLOOKUP($B33,'[1]1718  Prog Access'!$F$7:$BF$318,25,FALSE)),"",VLOOKUP($B33,'[1]1718  Prog Access'!$F$7:$BF$318,25,FALSE))</f>
        <v>71218.659999999989</v>
      </c>
      <c r="AS33" s="135">
        <f>IF(ISNA(VLOOKUP($B33,'[1]1718  Prog Access'!$F$7:$BF$318,26,FALSE)),"",VLOOKUP($B33,'[1]1718  Prog Access'!$F$7:$BF$318,26,FALSE))</f>
        <v>0</v>
      </c>
      <c r="AT33" s="135">
        <f>IF(ISNA(VLOOKUP($B33,'[1]1718  Prog Access'!$F$7:$BF$318,27,FALSE)),"",VLOOKUP($B33,'[1]1718  Prog Access'!$F$7:$BF$318,27,FALSE))</f>
        <v>772939.74</v>
      </c>
      <c r="AU33" s="135">
        <f>IF(ISNA(VLOOKUP($B33,'[1]1718  Prog Access'!$F$7:$BF$318,28,FALSE)),"",VLOOKUP($B33,'[1]1718  Prog Access'!$F$7:$BF$318,28,FALSE))</f>
        <v>0</v>
      </c>
      <c r="AV33" s="135">
        <f>IF(ISNA(VLOOKUP($B33,'[1]1718  Prog Access'!$F$7:$BF$318,29,FALSE)),"",VLOOKUP($B33,'[1]1718  Prog Access'!$F$7:$BF$318,29,FALSE))</f>
        <v>0</v>
      </c>
      <c r="AW33" s="135">
        <f>IF(ISNA(VLOOKUP($B33,'[1]1718  Prog Access'!$F$7:$BF$318,30,FALSE)),"",VLOOKUP($B33,'[1]1718  Prog Access'!$F$7:$BF$318,30,FALSE))</f>
        <v>223733.33000000002</v>
      </c>
      <c r="AX33" s="135">
        <f>IF(ISNA(VLOOKUP($B33,'[1]1718  Prog Access'!$F$7:$BF$318,31,FALSE)),"",VLOOKUP($B33,'[1]1718  Prog Access'!$F$7:$BF$318,31,FALSE))</f>
        <v>0</v>
      </c>
      <c r="AY33" s="135">
        <f>IF(ISNA(VLOOKUP($B33,'[1]1718  Prog Access'!$F$7:$BF$318,32,FALSE)),"",VLOOKUP($B33,'[1]1718  Prog Access'!$F$7:$BF$318,32,FALSE))</f>
        <v>0</v>
      </c>
      <c r="AZ33" s="135">
        <f>IF(ISNA(VLOOKUP($B33,'[1]1718  Prog Access'!$F$7:$BF$318,33,FALSE)),"",VLOOKUP($B33,'[1]1718  Prog Access'!$F$7:$BF$318,33,FALSE))</f>
        <v>0</v>
      </c>
      <c r="BA33" s="135">
        <f>IF(ISNA(VLOOKUP($B33,'[1]1718  Prog Access'!$F$7:$BF$318,34,FALSE)),"",VLOOKUP($B33,'[1]1718  Prog Access'!$F$7:$BF$318,34,FALSE))</f>
        <v>55660.430000000008</v>
      </c>
      <c r="BB33" s="135">
        <f>IF(ISNA(VLOOKUP($B33,'[1]1718  Prog Access'!$F$7:$BF$318,35,FALSE)),"",VLOOKUP($B33,'[1]1718  Prog Access'!$F$7:$BF$318,35,FALSE))</f>
        <v>450152.89</v>
      </c>
      <c r="BC33" s="135">
        <f>IF(ISNA(VLOOKUP($B33,'[1]1718  Prog Access'!$F$7:$BF$318,36,FALSE)),"",VLOOKUP($B33,'[1]1718  Prog Access'!$F$7:$BF$318,36,FALSE))</f>
        <v>0</v>
      </c>
      <c r="BD33" s="135">
        <f>IF(ISNA(VLOOKUP($B33,'[1]1718  Prog Access'!$F$7:$BF$318,37,FALSE)),"",VLOOKUP($B33,'[1]1718  Prog Access'!$F$7:$BF$318,37,FALSE))</f>
        <v>0</v>
      </c>
      <c r="BE33" s="135">
        <f>IF(ISNA(VLOOKUP($B33,'[1]1718  Prog Access'!$F$7:$BF$318,38,FALSE)),"",VLOOKUP($B33,'[1]1718  Prog Access'!$F$7:$BF$318,38,FALSE))</f>
        <v>0</v>
      </c>
      <c r="BF33" s="134">
        <f t="shared" si="18"/>
        <v>2022465.62</v>
      </c>
      <c r="BG33" s="133">
        <f t="shared" si="19"/>
        <v>0.10905056380900589</v>
      </c>
      <c r="BH33" s="137">
        <f t="shared" si="20"/>
        <v>1423.2993096265225</v>
      </c>
      <c r="BI33" s="140">
        <f>IF(ISNA(VLOOKUP($B33,'[1]1718  Prog Access'!$F$7:$BF$318,39,FALSE)),"",VLOOKUP($B33,'[1]1718  Prog Access'!$F$7:$BF$318,39,FALSE))</f>
        <v>0</v>
      </c>
      <c r="BJ33" s="135">
        <f>IF(ISNA(VLOOKUP($B33,'[1]1718  Prog Access'!$F$7:$BF$318,40,FALSE)),"",VLOOKUP($B33,'[1]1718  Prog Access'!$F$7:$BF$318,40,FALSE))</f>
        <v>0</v>
      </c>
      <c r="BK33" s="135">
        <f>IF(ISNA(VLOOKUP($B33,'[1]1718  Prog Access'!$F$7:$BF$318,41,FALSE)),"",VLOOKUP($B33,'[1]1718  Prog Access'!$F$7:$BF$318,41,FALSE))</f>
        <v>28532.179999999997</v>
      </c>
      <c r="BL33" s="135">
        <f>IF(ISNA(VLOOKUP($B33,'[1]1718  Prog Access'!$F$7:$BF$318,42,FALSE)),"",VLOOKUP($B33,'[1]1718  Prog Access'!$F$7:$BF$318,42,FALSE))</f>
        <v>0</v>
      </c>
      <c r="BM33" s="135">
        <f>IF(ISNA(VLOOKUP($B33,'[1]1718  Prog Access'!$F$7:$BF$318,43,FALSE)),"",VLOOKUP($B33,'[1]1718  Prog Access'!$F$7:$BF$318,43,FALSE))</f>
        <v>0</v>
      </c>
      <c r="BN33" s="135">
        <f>IF(ISNA(VLOOKUP($B33,'[1]1718  Prog Access'!$F$7:$BF$318,44,FALSE)),"",VLOOKUP($B33,'[1]1718  Prog Access'!$F$7:$BF$318,44,FALSE))</f>
        <v>0</v>
      </c>
      <c r="BO33" s="135">
        <f>IF(ISNA(VLOOKUP($B33,'[1]1718  Prog Access'!$F$7:$BF$318,45,FALSE)),"",VLOOKUP($B33,'[1]1718  Prog Access'!$F$7:$BF$318,45,FALSE))</f>
        <v>222130.18</v>
      </c>
      <c r="BP33" s="137">
        <f t="shared" si="21"/>
        <v>250662.36</v>
      </c>
      <c r="BQ33" s="133">
        <f t="shared" si="22"/>
        <v>1.351561747867734E-2</v>
      </c>
      <c r="BR33" s="134">
        <f t="shared" si="23"/>
        <v>176.40228857752095</v>
      </c>
      <c r="BS33" s="140">
        <f>IF(ISNA(VLOOKUP($B33,'[1]1718  Prog Access'!$F$7:$BF$318,46,FALSE)),"",VLOOKUP($B33,'[1]1718  Prog Access'!$F$7:$BF$318,46,FALSE))</f>
        <v>0</v>
      </c>
      <c r="BT33" s="135">
        <f>IF(ISNA(VLOOKUP($B33,'[1]1718  Prog Access'!$F$7:$BF$318,47,FALSE)),"",VLOOKUP($B33,'[1]1718  Prog Access'!$F$7:$BF$318,47,FALSE))</f>
        <v>0</v>
      </c>
      <c r="BU33" s="135">
        <f>IF(ISNA(VLOOKUP($B33,'[1]1718  Prog Access'!$F$7:$BF$318,48,FALSE)),"",VLOOKUP($B33,'[1]1718  Prog Access'!$F$7:$BF$318,48,FALSE))</f>
        <v>0</v>
      </c>
      <c r="BV33" s="135">
        <f>IF(ISNA(VLOOKUP($B33,'[1]1718  Prog Access'!$F$7:$BF$318,49,FALSE)),"",VLOOKUP($B33,'[1]1718  Prog Access'!$F$7:$BF$318,49,FALSE))</f>
        <v>8581.11</v>
      </c>
      <c r="BW33" s="137">
        <f t="shared" si="24"/>
        <v>8581.11</v>
      </c>
      <c r="BX33" s="133">
        <f t="shared" si="25"/>
        <v>4.6269013146789536E-4</v>
      </c>
      <c r="BY33" s="134">
        <f t="shared" si="26"/>
        <v>6.0389100403245664</v>
      </c>
      <c r="BZ33" s="135">
        <f>IF(ISNA(VLOOKUP($B33,'[1]1718  Prog Access'!$F$7:$BF$318,50,FALSE)),"",VLOOKUP($B33,'[1]1718  Prog Access'!$F$7:$BF$318,50,FALSE))</f>
        <v>2765228.8100000005</v>
      </c>
      <c r="CA33" s="133">
        <f t="shared" si="27"/>
        <v>0.14910006766463918</v>
      </c>
      <c r="CB33" s="134">
        <f t="shared" si="28"/>
        <v>1946.0149123486069</v>
      </c>
      <c r="CC33" s="135">
        <f>IF(ISNA(VLOOKUP($B33,'[1]1718  Prog Access'!$F$7:$BF$318,51,FALSE)),"",VLOOKUP($B33,'[1]1718  Prog Access'!$F$7:$BF$318,51,FALSE))</f>
        <v>865597.59000000008</v>
      </c>
      <c r="CD33" s="133">
        <f t="shared" si="29"/>
        <v>4.6672687183289041E-2</v>
      </c>
      <c r="CE33" s="134">
        <f t="shared" si="30"/>
        <v>609.1596515056616</v>
      </c>
      <c r="CF33" s="141">
        <f>IF(ISNA(VLOOKUP($B33,'[1]1718  Prog Access'!$F$7:$BF$318,52,FALSE)),"",VLOOKUP($B33,'[1]1718  Prog Access'!$F$7:$BF$318,52,FALSE))</f>
        <v>619171.74</v>
      </c>
      <c r="CG33" s="88">
        <f t="shared" si="31"/>
        <v>3.3385500684853769E-2</v>
      </c>
      <c r="CH33" s="89">
        <f t="shared" si="32"/>
        <v>435.73878407003656</v>
      </c>
      <c r="CI33" s="90">
        <f t="shared" si="72"/>
        <v>18546127.130000003</v>
      </c>
      <c r="CJ33" s="73">
        <f t="shared" si="73"/>
        <v>0</v>
      </c>
    </row>
    <row r="34" spans="1:88" x14ac:dyDescent="0.3">
      <c r="A34" s="21"/>
      <c r="B34" s="84" t="s">
        <v>84</v>
      </c>
      <c r="C34" s="117" t="s">
        <v>85</v>
      </c>
      <c r="D34" s="85">
        <f>IF(ISNA(VLOOKUP($B34,'[1]1718 enrollment_Rev_Exp by size'!$A$6:$C$339,3,FALSE)),"",VLOOKUP($B34,'[1]1718 enrollment_Rev_Exp by size'!$A$6:$C$339,3,FALSE))</f>
        <v>1609.3000000000002</v>
      </c>
      <c r="E34" s="86">
        <f>IF(ISNA(VLOOKUP($B34,'[1]1718 Enroll_Rev_Exp Access'!$A$6:$D$316,4,FALSE)),"",VLOOKUP($B34,'[1]1718 Enroll_Rev_Exp Access'!$A$6:$D$316,4,FALSE))</f>
        <v>19108245.84</v>
      </c>
      <c r="F34" s="87">
        <f>IF(ISNA(VLOOKUP($B34,'[1]1718  Prog Access'!$F$7:$BF$318,2,FALSE)),"",VLOOKUP($B34,'[1]1718  Prog Access'!$F$7:$BF$318,2,FALSE))</f>
        <v>10762548.080000002</v>
      </c>
      <c r="G34" s="87">
        <f>IF(ISNA(VLOOKUP($B34,'[1]1718  Prog Access'!$F$7:$BF$318,3,FALSE)),"",VLOOKUP($B34,'[1]1718  Prog Access'!$F$7:$BF$318,3,FALSE))</f>
        <v>0</v>
      </c>
      <c r="H34" s="87">
        <f>IF(ISNA(VLOOKUP($B34,'[1]1718  Prog Access'!$F$7:$BF$318,4,FALSE)),"",VLOOKUP($B34,'[1]1718  Prog Access'!$F$7:$BF$318,4,FALSE))</f>
        <v>0</v>
      </c>
      <c r="I34" s="130">
        <f t="shared" si="69"/>
        <v>10762548.080000002</v>
      </c>
      <c r="J34" s="151">
        <f t="shared" si="70"/>
        <v>0.56324103060629249</v>
      </c>
      <c r="K34" s="152">
        <f t="shared" si="71"/>
        <v>6687.720176474244</v>
      </c>
      <c r="L34" s="135">
        <f>IF(ISNA(VLOOKUP($B34,'[1]1718  Prog Access'!$F$7:$BF$318,5,FALSE)),"",VLOOKUP($B34,'[1]1718  Prog Access'!$F$7:$BF$318,5,FALSE))</f>
        <v>0</v>
      </c>
      <c r="M34" s="135">
        <f>IF(ISNA(VLOOKUP($B34,'[1]1718  Prog Access'!$F$7:$BF$318,6,FALSE)),"",VLOOKUP($B34,'[1]1718  Prog Access'!$F$7:$BF$318,6,FALSE))</f>
        <v>0</v>
      </c>
      <c r="N34" s="135">
        <f>IF(ISNA(VLOOKUP($B34,'[1]1718  Prog Access'!$F$7:$BF$318,7,FALSE)),"",VLOOKUP($B34,'[1]1718  Prog Access'!$F$7:$BF$318,7,FALSE))</f>
        <v>0</v>
      </c>
      <c r="O34" s="135">
        <f>IF(ISNA(VLOOKUP($B34,'[1]1718  Prog Access'!$F$7:$BF$318,8,FALSE)),"",VLOOKUP($B34,'[1]1718  Prog Access'!$F$7:$BF$318,8,FALSE))</f>
        <v>0</v>
      </c>
      <c r="P34" s="135">
        <f>IF(ISNA(VLOOKUP($B34,'[1]1718  Prog Access'!$F$7:$BF$318,9,FALSE)),"",VLOOKUP($B34,'[1]1718  Prog Access'!$F$7:$BF$318,9,FALSE))</f>
        <v>0</v>
      </c>
      <c r="Q34" s="135">
        <f>IF(ISNA(VLOOKUP($B34,'[1]1718  Prog Access'!$F$7:$BF$318,10,FALSE)),"",VLOOKUP($B34,'[1]1718  Prog Access'!$F$7:$BF$318,10,FALSE))</f>
        <v>0</v>
      </c>
      <c r="R34" s="128">
        <f t="shared" si="6"/>
        <v>0</v>
      </c>
      <c r="S34" s="136">
        <f t="shared" si="7"/>
        <v>0</v>
      </c>
      <c r="T34" s="137">
        <f t="shared" si="8"/>
        <v>0</v>
      </c>
      <c r="U34" s="135">
        <f>IF(ISNA(VLOOKUP($B34,'[1]1718  Prog Access'!$F$7:$BF$318,11,FALSE)),"",VLOOKUP($B34,'[1]1718  Prog Access'!$F$7:$BF$318,11,FALSE))</f>
        <v>1492134.55</v>
      </c>
      <c r="V34" s="135">
        <f>IF(ISNA(VLOOKUP($B34,'[1]1718  Prog Access'!$F$7:$BF$318,12,FALSE)),"",VLOOKUP($B34,'[1]1718  Prog Access'!$F$7:$BF$318,12,FALSE))</f>
        <v>64710.44</v>
      </c>
      <c r="W34" s="135">
        <f>IF(ISNA(VLOOKUP($B34,'[1]1718  Prog Access'!$F$7:$BF$318,13,FALSE)),"",VLOOKUP($B34,'[1]1718  Prog Access'!$F$7:$BF$318,13,FALSE))</f>
        <v>325802.77</v>
      </c>
      <c r="X34" s="135">
        <f>IF(ISNA(VLOOKUP($B34,'[1]1718  Prog Access'!$F$7:$BF$318,14,FALSE)),"",VLOOKUP($B34,'[1]1718  Prog Access'!$F$7:$BF$318,14,FALSE))</f>
        <v>0</v>
      </c>
      <c r="Y34" s="135">
        <f>IF(ISNA(VLOOKUP($B34,'[1]1718  Prog Access'!$F$7:$BF$318,15,FALSE)),"",VLOOKUP($B34,'[1]1718  Prog Access'!$F$7:$BF$318,15,FALSE))</f>
        <v>0</v>
      </c>
      <c r="Z34" s="135">
        <f>IF(ISNA(VLOOKUP($B34,'[1]1718  Prog Access'!$F$7:$BF$318,16,FALSE)),"",VLOOKUP($B34,'[1]1718  Prog Access'!$F$7:$BF$318,16,FALSE))</f>
        <v>0</v>
      </c>
      <c r="AA34" s="138">
        <f t="shared" si="9"/>
        <v>1882647.76</v>
      </c>
      <c r="AB34" s="133">
        <f t="shared" si="10"/>
        <v>9.8525410221538157E-2</v>
      </c>
      <c r="AC34" s="134">
        <f t="shared" si="11"/>
        <v>1169.8550674206176</v>
      </c>
      <c r="AD34" s="135">
        <f>IF(ISNA(VLOOKUP($B34,'[1]1718  Prog Access'!$F$7:$BF$318,17,FALSE)),"",VLOOKUP($B34,'[1]1718  Prog Access'!$F$7:$BF$318,17,FALSE))</f>
        <v>1047310.79</v>
      </c>
      <c r="AE34" s="135">
        <f>IF(ISNA(VLOOKUP($B34,'[1]1718  Prog Access'!$F$7:$BF$318,18,FALSE)),"",VLOOKUP($B34,'[1]1718  Prog Access'!$F$7:$BF$318,18,FALSE))</f>
        <v>278805.04000000004</v>
      </c>
      <c r="AF34" s="135">
        <f>IF(ISNA(VLOOKUP($B34,'[1]1718  Prog Access'!$F$7:$BF$318,19,FALSE)),"",VLOOKUP($B34,'[1]1718  Prog Access'!$F$7:$BF$318,19,FALSE))</f>
        <v>11074.27</v>
      </c>
      <c r="AG34" s="135">
        <f>IF(ISNA(VLOOKUP($B34,'[1]1718  Prog Access'!$F$7:$BF$318,20,FALSE)),"",VLOOKUP($B34,'[1]1718  Prog Access'!$F$7:$BF$318,20,FALSE))</f>
        <v>0</v>
      </c>
      <c r="AH34" s="134">
        <f t="shared" si="12"/>
        <v>1337190.1000000001</v>
      </c>
      <c r="AI34" s="133">
        <f t="shared" si="13"/>
        <v>6.9979741269646553E-2</v>
      </c>
      <c r="AJ34" s="134">
        <f t="shared" si="14"/>
        <v>830.91412415335856</v>
      </c>
      <c r="AK34" s="135">
        <f>IF(ISNA(VLOOKUP($B34,'[1]1718  Prog Access'!$F$7:$BF$318,21,FALSE)),"",VLOOKUP($B34,'[1]1718  Prog Access'!$F$7:$BF$318,21,FALSE))</f>
        <v>0</v>
      </c>
      <c r="AL34" s="135">
        <f>IF(ISNA(VLOOKUP($B34,'[1]1718  Prog Access'!$F$7:$BF$318,22,FALSE)),"",VLOOKUP($B34,'[1]1718  Prog Access'!$F$7:$BF$318,22,FALSE))</f>
        <v>0</v>
      </c>
      <c r="AM34" s="138">
        <f t="shared" si="15"/>
        <v>0</v>
      </c>
      <c r="AN34" s="133">
        <f t="shared" si="16"/>
        <v>0</v>
      </c>
      <c r="AO34" s="139">
        <f t="shared" si="17"/>
        <v>0</v>
      </c>
      <c r="AP34" s="135">
        <f>IF(ISNA(VLOOKUP($B34,'[1]1718  Prog Access'!$F$7:$BF$318,23,FALSE)),"",VLOOKUP($B34,'[1]1718  Prog Access'!$F$7:$BF$318,23,FALSE))</f>
        <v>337634.31999999995</v>
      </c>
      <c r="AQ34" s="135">
        <f>IF(ISNA(VLOOKUP($B34,'[1]1718  Prog Access'!$F$7:$BF$318,24,FALSE)),"",VLOOKUP($B34,'[1]1718  Prog Access'!$F$7:$BF$318,24,FALSE))</f>
        <v>76121.909999999989</v>
      </c>
      <c r="AR34" s="135">
        <f>IF(ISNA(VLOOKUP($B34,'[1]1718  Prog Access'!$F$7:$BF$318,25,FALSE)),"",VLOOKUP($B34,'[1]1718  Prog Access'!$F$7:$BF$318,25,FALSE))</f>
        <v>101860.17000000003</v>
      </c>
      <c r="AS34" s="135">
        <f>IF(ISNA(VLOOKUP($B34,'[1]1718  Prog Access'!$F$7:$BF$318,26,FALSE)),"",VLOOKUP($B34,'[1]1718  Prog Access'!$F$7:$BF$318,26,FALSE))</f>
        <v>0</v>
      </c>
      <c r="AT34" s="135">
        <f>IF(ISNA(VLOOKUP($B34,'[1]1718  Prog Access'!$F$7:$BF$318,27,FALSE)),"",VLOOKUP($B34,'[1]1718  Prog Access'!$F$7:$BF$318,27,FALSE))</f>
        <v>374388.6</v>
      </c>
      <c r="AU34" s="135">
        <f>IF(ISNA(VLOOKUP($B34,'[1]1718  Prog Access'!$F$7:$BF$318,28,FALSE)),"",VLOOKUP($B34,'[1]1718  Prog Access'!$F$7:$BF$318,28,FALSE))</f>
        <v>0</v>
      </c>
      <c r="AV34" s="135">
        <f>IF(ISNA(VLOOKUP($B34,'[1]1718  Prog Access'!$F$7:$BF$318,29,FALSE)),"",VLOOKUP($B34,'[1]1718  Prog Access'!$F$7:$BF$318,29,FALSE))</f>
        <v>0</v>
      </c>
      <c r="AW34" s="135">
        <f>IF(ISNA(VLOOKUP($B34,'[1]1718  Prog Access'!$F$7:$BF$318,30,FALSE)),"",VLOOKUP($B34,'[1]1718  Prog Access'!$F$7:$BF$318,30,FALSE))</f>
        <v>92454.13</v>
      </c>
      <c r="AX34" s="135">
        <f>IF(ISNA(VLOOKUP($B34,'[1]1718  Prog Access'!$F$7:$BF$318,31,FALSE)),"",VLOOKUP($B34,'[1]1718  Prog Access'!$F$7:$BF$318,31,FALSE))</f>
        <v>0</v>
      </c>
      <c r="AY34" s="135">
        <f>IF(ISNA(VLOOKUP($B34,'[1]1718  Prog Access'!$F$7:$BF$318,32,FALSE)),"",VLOOKUP($B34,'[1]1718  Prog Access'!$F$7:$BF$318,32,FALSE))</f>
        <v>0</v>
      </c>
      <c r="AZ34" s="135">
        <f>IF(ISNA(VLOOKUP($B34,'[1]1718  Prog Access'!$F$7:$BF$318,33,FALSE)),"",VLOOKUP($B34,'[1]1718  Prog Access'!$F$7:$BF$318,33,FALSE))</f>
        <v>0</v>
      </c>
      <c r="BA34" s="135">
        <f>IF(ISNA(VLOOKUP($B34,'[1]1718  Prog Access'!$F$7:$BF$318,34,FALSE)),"",VLOOKUP($B34,'[1]1718  Prog Access'!$F$7:$BF$318,34,FALSE))</f>
        <v>29904.809999999998</v>
      </c>
      <c r="BB34" s="135">
        <f>IF(ISNA(VLOOKUP($B34,'[1]1718  Prog Access'!$F$7:$BF$318,35,FALSE)),"",VLOOKUP($B34,'[1]1718  Prog Access'!$F$7:$BF$318,35,FALSE))</f>
        <v>315264.58999999997</v>
      </c>
      <c r="BC34" s="135">
        <f>IF(ISNA(VLOOKUP($B34,'[1]1718  Prog Access'!$F$7:$BF$318,36,FALSE)),"",VLOOKUP($B34,'[1]1718  Prog Access'!$F$7:$BF$318,36,FALSE))</f>
        <v>0</v>
      </c>
      <c r="BD34" s="135">
        <f>IF(ISNA(VLOOKUP($B34,'[1]1718  Prog Access'!$F$7:$BF$318,37,FALSE)),"",VLOOKUP($B34,'[1]1718  Prog Access'!$F$7:$BF$318,37,FALSE))</f>
        <v>0</v>
      </c>
      <c r="BE34" s="135">
        <f>IF(ISNA(VLOOKUP($B34,'[1]1718  Prog Access'!$F$7:$BF$318,38,FALSE)),"",VLOOKUP($B34,'[1]1718  Prog Access'!$F$7:$BF$318,38,FALSE))</f>
        <v>0</v>
      </c>
      <c r="BF34" s="134">
        <f t="shared" si="18"/>
        <v>1327628.5299999998</v>
      </c>
      <c r="BG34" s="133">
        <f t="shared" si="19"/>
        <v>6.9479351538424619E-2</v>
      </c>
      <c r="BH34" s="137">
        <f t="shared" si="20"/>
        <v>824.97267756167253</v>
      </c>
      <c r="BI34" s="140">
        <f>IF(ISNA(VLOOKUP($B34,'[1]1718  Prog Access'!$F$7:$BF$318,39,FALSE)),"",VLOOKUP($B34,'[1]1718  Prog Access'!$F$7:$BF$318,39,FALSE))</f>
        <v>39140.699999999997</v>
      </c>
      <c r="BJ34" s="135">
        <f>IF(ISNA(VLOOKUP($B34,'[1]1718  Prog Access'!$F$7:$BF$318,40,FALSE)),"",VLOOKUP($B34,'[1]1718  Prog Access'!$F$7:$BF$318,40,FALSE))</f>
        <v>0</v>
      </c>
      <c r="BK34" s="135">
        <f>IF(ISNA(VLOOKUP($B34,'[1]1718  Prog Access'!$F$7:$BF$318,41,FALSE)),"",VLOOKUP($B34,'[1]1718  Prog Access'!$F$7:$BF$318,41,FALSE))</f>
        <v>43966.569999999992</v>
      </c>
      <c r="BL34" s="135">
        <f>IF(ISNA(VLOOKUP($B34,'[1]1718  Prog Access'!$F$7:$BF$318,42,FALSE)),"",VLOOKUP($B34,'[1]1718  Prog Access'!$F$7:$BF$318,42,FALSE))</f>
        <v>0</v>
      </c>
      <c r="BM34" s="135">
        <f>IF(ISNA(VLOOKUP($B34,'[1]1718  Prog Access'!$F$7:$BF$318,43,FALSE)),"",VLOOKUP($B34,'[1]1718  Prog Access'!$F$7:$BF$318,43,FALSE))</f>
        <v>0</v>
      </c>
      <c r="BN34" s="135">
        <f>IF(ISNA(VLOOKUP($B34,'[1]1718  Prog Access'!$F$7:$BF$318,44,FALSE)),"",VLOOKUP($B34,'[1]1718  Prog Access'!$F$7:$BF$318,44,FALSE))</f>
        <v>0</v>
      </c>
      <c r="BO34" s="135">
        <f>IF(ISNA(VLOOKUP($B34,'[1]1718  Prog Access'!$F$7:$BF$318,45,FALSE)),"",VLOOKUP($B34,'[1]1718  Prog Access'!$F$7:$BF$318,45,FALSE))</f>
        <v>103087.53000000001</v>
      </c>
      <c r="BP34" s="137">
        <f t="shared" si="21"/>
        <v>186194.8</v>
      </c>
      <c r="BQ34" s="133">
        <f t="shared" si="22"/>
        <v>9.7442120830490628E-3</v>
      </c>
      <c r="BR34" s="134">
        <f t="shared" si="23"/>
        <v>115.69924812030074</v>
      </c>
      <c r="BS34" s="140">
        <f>IF(ISNA(VLOOKUP($B34,'[1]1718  Prog Access'!$F$7:$BF$318,46,FALSE)),"",VLOOKUP($B34,'[1]1718  Prog Access'!$F$7:$BF$318,46,FALSE))</f>
        <v>0</v>
      </c>
      <c r="BT34" s="135">
        <f>IF(ISNA(VLOOKUP($B34,'[1]1718  Prog Access'!$F$7:$BF$318,47,FALSE)),"",VLOOKUP($B34,'[1]1718  Prog Access'!$F$7:$BF$318,47,FALSE))</f>
        <v>0</v>
      </c>
      <c r="BU34" s="135">
        <f>IF(ISNA(VLOOKUP($B34,'[1]1718  Prog Access'!$F$7:$BF$318,48,FALSE)),"",VLOOKUP($B34,'[1]1718  Prog Access'!$F$7:$BF$318,48,FALSE))</f>
        <v>0</v>
      </c>
      <c r="BV34" s="135">
        <f>IF(ISNA(VLOOKUP($B34,'[1]1718  Prog Access'!$F$7:$BF$318,49,FALSE)),"",VLOOKUP($B34,'[1]1718  Prog Access'!$F$7:$BF$318,49,FALSE))</f>
        <v>0</v>
      </c>
      <c r="BW34" s="137">
        <f t="shared" si="24"/>
        <v>0</v>
      </c>
      <c r="BX34" s="133">
        <f t="shared" si="25"/>
        <v>0</v>
      </c>
      <c r="BY34" s="134">
        <f t="shared" si="26"/>
        <v>0</v>
      </c>
      <c r="BZ34" s="135">
        <f>IF(ISNA(VLOOKUP($B34,'[1]1718  Prog Access'!$F$7:$BF$318,50,FALSE)),"",VLOOKUP($B34,'[1]1718  Prog Access'!$F$7:$BF$318,50,FALSE))</f>
        <v>2594072.1899999995</v>
      </c>
      <c r="CA34" s="133">
        <f t="shared" si="27"/>
        <v>0.13575668911322733</v>
      </c>
      <c r="CB34" s="134">
        <f t="shared" si="28"/>
        <v>1611.9258000372829</v>
      </c>
      <c r="CC34" s="135">
        <f>IF(ISNA(VLOOKUP($B34,'[1]1718  Prog Access'!$F$7:$BF$318,51,FALSE)),"",VLOOKUP($B34,'[1]1718  Prog Access'!$F$7:$BF$318,51,FALSE))</f>
        <v>606385.41</v>
      </c>
      <c r="CD34" s="133">
        <f t="shared" si="29"/>
        <v>3.1734226944612101E-2</v>
      </c>
      <c r="CE34" s="134">
        <f t="shared" si="30"/>
        <v>376.80072702417198</v>
      </c>
      <c r="CF34" s="141">
        <f>IF(ISNA(VLOOKUP($B34,'[1]1718  Prog Access'!$F$7:$BF$318,52,FALSE)),"",VLOOKUP($B34,'[1]1718  Prog Access'!$F$7:$BF$318,52,FALSE))</f>
        <v>411578.96999999991</v>
      </c>
      <c r="CG34" s="88">
        <f t="shared" si="31"/>
        <v>2.1539338223209709E-2</v>
      </c>
      <c r="CH34" s="89">
        <f t="shared" si="32"/>
        <v>255.75030758714962</v>
      </c>
      <c r="CI34" s="90">
        <f t="shared" si="72"/>
        <v>19108245.84</v>
      </c>
      <c r="CJ34" s="73">
        <f t="shared" si="73"/>
        <v>0</v>
      </c>
    </row>
    <row r="35" spans="1:88" x14ac:dyDescent="0.3">
      <c r="A35" s="21"/>
      <c r="B35" s="84" t="s">
        <v>86</v>
      </c>
      <c r="C35" s="117" t="s">
        <v>87</v>
      </c>
      <c r="D35" s="85">
        <f>IF(ISNA(VLOOKUP($B35,'[1]1718 enrollment_Rev_Exp by size'!$A$6:$C$339,3,FALSE)),"",VLOOKUP($B35,'[1]1718 enrollment_Rev_Exp by size'!$A$6:$C$339,3,FALSE))</f>
        <v>1346.7599999999998</v>
      </c>
      <c r="E35" s="86">
        <f>IF(ISNA(VLOOKUP($B35,'[1]1718 Enroll_Rev_Exp Access'!$A$6:$D$316,4,FALSE)),"",VLOOKUP($B35,'[1]1718 Enroll_Rev_Exp Access'!$A$6:$D$316,4,FALSE))</f>
        <v>16845706.899999999</v>
      </c>
      <c r="F35" s="87">
        <f>IF(ISNA(VLOOKUP($B35,'[1]1718  Prog Access'!$F$7:$BF$318,2,FALSE)),"",VLOOKUP($B35,'[1]1718  Prog Access'!$F$7:$BF$318,2,FALSE))</f>
        <v>8768279.9499999993</v>
      </c>
      <c r="G35" s="87">
        <f>IF(ISNA(VLOOKUP($B35,'[1]1718  Prog Access'!$F$7:$BF$318,3,FALSE)),"",VLOOKUP($B35,'[1]1718  Prog Access'!$F$7:$BF$318,3,FALSE))</f>
        <v>89714.560000000012</v>
      </c>
      <c r="H35" s="87">
        <f>IF(ISNA(VLOOKUP($B35,'[1]1718  Prog Access'!$F$7:$BF$318,4,FALSE)),"",VLOOKUP($B35,'[1]1718  Prog Access'!$F$7:$BF$318,4,FALSE))</f>
        <v>0</v>
      </c>
      <c r="I35" s="130">
        <f t="shared" si="69"/>
        <v>8857994.5099999998</v>
      </c>
      <c r="J35" s="151">
        <f t="shared" si="70"/>
        <v>0.52583097655581323</v>
      </c>
      <c r="K35" s="152">
        <f t="shared" si="71"/>
        <v>6577.2628456443626</v>
      </c>
      <c r="L35" s="135">
        <f>IF(ISNA(VLOOKUP($B35,'[1]1718  Prog Access'!$F$7:$BF$318,5,FALSE)),"",VLOOKUP($B35,'[1]1718  Prog Access'!$F$7:$BF$318,5,FALSE))</f>
        <v>0</v>
      </c>
      <c r="M35" s="135">
        <f>IF(ISNA(VLOOKUP($B35,'[1]1718  Prog Access'!$F$7:$BF$318,6,FALSE)),"",VLOOKUP($B35,'[1]1718  Prog Access'!$F$7:$BF$318,6,FALSE))</f>
        <v>0</v>
      </c>
      <c r="N35" s="135">
        <f>IF(ISNA(VLOOKUP($B35,'[1]1718  Prog Access'!$F$7:$BF$318,7,FALSE)),"",VLOOKUP($B35,'[1]1718  Prog Access'!$F$7:$BF$318,7,FALSE))</f>
        <v>0</v>
      </c>
      <c r="O35" s="135">
        <f>IF(ISNA(VLOOKUP($B35,'[1]1718  Prog Access'!$F$7:$BF$318,8,FALSE)),"",VLOOKUP($B35,'[1]1718  Prog Access'!$F$7:$BF$318,8,FALSE))</f>
        <v>0</v>
      </c>
      <c r="P35" s="135">
        <f>IF(ISNA(VLOOKUP($B35,'[1]1718  Prog Access'!$F$7:$BF$318,9,FALSE)),"",VLOOKUP($B35,'[1]1718  Prog Access'!$F$7:$BF$318,9,FALSE))</f>
        <v>0</v>
      </c>
      <c r="Q35" s="135">
        <f>IF(ISNA(VLOOKUP($B35,'[1]1718  Prog Access'!$F$7:$BF$318,10,FALSE)),"",VLOOKUP($B35,'[1]1718  Prog Access'!$F$7:$BF$318,10,FALSE))</f>
        <v>0</v>
      </c>
      <c r="R35" s="128">
        <f t="shared" si="6"/>
        <v>0</v>
      </c>
      <c r="S35" s="136">
        <f t="shared" si="7"/>
        <v>0</v>
      </c>
      <c r="T35" s="137">
        <f t="shared" si="8"/>
        <v>0</v>
      </c>
      <c r="U35" s="135">
        <f>IF(ISNA(VLOOKUP($B35,'[1]1718  Prog Access'!$F$7:$BF$318,11,FALSE)),"",VLOOKUP($B35,'[1]1718  Prog Access'!$F$7:$BF$318,11,FALSE))</f>
        <v>1365202.2200000002</v>
      </c>
      <c r="V35" s="135">
        <f>IF(ISNA(VLOOKUP($B35,'[1]1718  Prog Access'!$F$7:$BF$318,12,FALSE)),"",VLOOKUP($B35,'[1]1718  Prog Access'!$F$7:$BF$318,12,FALSE))</f>
        <v>58565.57</v>
      </c>
      <c r="W35" s="135">
        <f>IF(ISNA(VLOOKUP($B35,'[1]1718  Prog Access'!$F$7:$BF$318,13,FALSE)),"",VLOOKUP($B35,'[1]1718  Prog Access'!$F$7:$BF$318,13,FALSE))</f>
        <v>320077.68</v>
      </c>
      <c r="X35" s="135">
        <f>IF(ISNA(VLOOKUP($B35,'[1]1718  Prog Access'!$F$7:$BF$318,14,FALSE)),"",VLOOKUP($B35,'[1]1718  Prog Access'!$F$7:$BF$318,14,FALSE))</f>
        <v>0</v>
      </c>
      <c r="Y35" s="135">
        <f>IF(ISNA(VLOOKUP($B35,'[1]1718  Prog Access'!$F$7:$BF$318,15,FALSE)),"",VLOOKUP($B35,'[1]1718  Prog Access'!$F$7:$BF$318,15,FALSE))</f>
        <v>0</v>
      </c>
      <c r="Z35" s="135">
        <f>IF(ISNA(VLOOKUP($B35,'[1]1718  Prog Access'!$F$7:$BF$318,16,FALSE)),"",VLOOKUP($B35,'[1]1718  Prog Access'!$F$7:$BF$318,16,FALSE))</f>
        <v>0</v>
      </c>
      <c r="AA35" s="138">
        <f t="shared" si="9"/>
        <v>1743845.4700000002</v>
      </c>
      <c r="AB35" s="133">
        <f t="shared" si="10"/>
        <v>0.10351868760105284</v>
      </c>
      <c r="AC35" s="134">
        <f t="shared" si="11"/>
        <v>1294.8450132169062</v>
      </c>
      <c r="AD35" s="135">
        <f>IF(ISNA(VLOOKUP($B35,'[1]1718  Prog Access'!$F$7:$BF$318,17,FALSE)),"",VLOOKUP($B35,'[1]1718  Prog Access'!$F$7:$BF$318,17,FALSE))</f>
        <v>992337.15000000026</v>
      </c>
      <c r="AE35" s="135">
        <f>IF(ISNA(VLOOKUP($B35,'[1]1718  Prog Access'!$F$7:$BF$318,18,FALSE)),"",VLOOKUP($B35,'[1]1718  Prog Access'!$F$7:$BF$318,18,FALSE))</f>
        <v>333768.67000000004</v>
      </c>
      <c r="AF35" s="135">
        <f>IF(ISNA(VLOOKUP($B35,'[1]1718  Prog Access'!$F$7:$BF$318,19,FALSE)),"",VLOOKUP($B35,'[1]1718  Prog Access'!$F$7:$BF$318,19,FALSE))</f>
        <v>14655.68</v>
      </c>
      <c r="AG35" s="135">
        <f>IF(ISNA(VLOOKUP($B35,'[1]1718  Prog Access'!$F$7:$BF$318,20,FALSE)),"",VLOOKUP($B35,'[1]1718  Prog Access'!$F$7:$BF$318,20,FALSE))</f>
        <v>0</v>
      </c>
      <c r="AH35" s="134">
        <f t="shared" si="12"/>
        <v>1340761.5000000002</v>
      </c>
      <c r="AI35" s="133">
        <f t="shared" si="13"/>
        <v>7.9590693816476196E-2</v>
      </c>
      <c r="AJ35" s="134">
        <f t="shared" si="14"/>
        <v>995.54597701149464</v>
      </c>
      <c r="AK35" s="135">
        <f>IF(ISNA(VLOOKUP($B35,'[1]1718  Prog Access'!$F$7:$BF$318,21,FALSE)),"",VLOOKUP($B35,'[1]1718  Prog Access'!$F$7:$BF$318,21,FALSE))</f>
        <v>0</v>
      </c>
      <c r="AL35" s="135">
        <f>IF(ISNA(VLOOKUP($B35,'[1]1718  Prog Access'!$F$7:$BF$318,22,FALSE)),"",VLOOKUP($B35,'[1]1718  Prog Access'!$F$7:$BF$318,22,FALSE))</f>
        <v>0</v>
      </c>
      <c r="AM35" s="138">
        <f t="shared" si="15"/>
        <v>0</v>
      </c>
      <c r="AN35" s="133">
        <f t="shared" si="16"/>
        <v>0</v>
      </c>
      <c r="AO35" s="139">
        <f t="shared" si="17"/>
        <v>0</v>
      </c>
      <c r="AP35" s="135">
        <f>IF(ISNA(VLOOKUP($B35,'[1]1718  Prog Access'!$F$7:$BF$318,23,FALSE)),"",VLOOKUP($B35,'[1]1718  Prog Access'!$F$7:$BF$318,23,FALSE))</f>
        <v>317097.53999999998</v>
      </c>
      <c r="AQ35" s="135">
        <f>IF(ISNA(VLOOKUP($B35,'[1]1718  Prog Access'!$F$7:$BF$318,24,FALSE)),"",VLOOKUP($B35,'[1]1718  Prog Access'!$F$7:$BF$318,24,FALSE))</f>
        <v>65739.42</v>
      </c>
      <c r="AR35" s="135">
        <f>IF(ISNA(VLOOKUP($B35,'[1]1718  Prog Access'!$F$7:$BF$318,25,FALSE)),"",VLOOKUP($B35,'[1]1718  Prog Access'!$F$7:$BF$318,25,FALSE))</f>
        <v>26983.24</v>
      </c>
      <c r="AS35" s="135">
        <f>IF(ISNA(VLOOKUP($B35,'[1]1718  Prog Access'!$F$7:$BF$318,26,FALSE)),"",VLOOKUP($B35,'[1]1718  Prog Access'!$F$7:$BF$318,26,FALSE))</f>
        <v>0</v>
      </c>
      <c r="AT35" s="135">
        <f>IF(ISNA(VLOOKUP($B35,'[1]1718  Prog Access'!$F$7:$BF$318,27,FALSE)),"",VLOOKUP($B35,'[1]1718  Prog Access'!$F$7:$BF$318,27,FALSE))</f>
        <v>292645.78000000003</v>
      </c>
      <c r="AU35" s="135">
        <f>IF(ISNA(VLOOKUP($B35,'[1]1718  Prog Access'!$F$7:$BF$318,28,FALSE)),"",VLOOKUP($B35,'[1]1718  Prog Access'!$F$7:$BF$318,28,FALSE))</f>
        <v>0</v>
      </c>
      <c r="AV35" s="135">
        <f>IF(ISNA(VLOOKUP($B35,'[1]1718  Prog Access'!$F$7:$BF$318,29,FALSE)),"",VLOOKUP($B35,'[1]1718  Prog Access'!$F$7:$BF$318,29,FALSE))</f>
        <v>0</v>
      </c>
      <c r="AW35" s="135">
        <f>IF(ISNA(VLOOKUP($B35,'[1]1718  Prog Access'!$F$7:$BF$318,30,FALSE)),"",VLOOKUP($B35,'[1]1718  Prog Access'!$F$7:$BF$318,30,FALSE))</f>
        <v>184190.99</v>
      </c>
      <c r="AX35" s="135">
        <f>IF(ISNA(VLOOKUP($B35,'[1]1718  Prog Access'!$F$7:$BF$318,31,FALSE)),"",VLOOKUP($B35,'[1]1718  Prog Access'!$F$7:$BF$318,31,FALSE))</f>
        <v>0</v>
      </c>
      <c r="AY35" s="135">
        <f>IF(ISNA(VLOOKUP($B35,'[1]1718  Prog Access'!$F$7:$BF$318,32,FALSE)),"",VLOOKUP($B35,'[1]1718  Prog Access'!$F$7:$BF$318,32,FALSE))</f>
        <v>0</v>
      </c>
      <c r="AZ35" s="135">
        <f>IF(ISNA(VLOOKUP($B35,'[1]1718  Prog Access'!$F$7:$BF$318,33,FALSE)),"",VLOOKUP($B35,'[1]1718  Prog Access'!$F$7:$BF$318,33,FALSE))</f>
        <v>0</v>
      </c>
      <c r="BA35" s="135">
        <f>IF(ISNA(VLOOKUP($B35,'[1]1718  Prog Access'!$F$7:$BF$318,34,FALSE)),"",VLOOKUP($B35,'[1]1718  Prog Access'!$F$7:$BF$318,34,FALSE))</f>
        <v>21533.78</v>
      </c>
      <c r="BB35" s="135">
        <f>IF(ISNA(VLOOKUP($B35,'[1]1718  Prog Access'!$F$7:$BF$318,35,FALSE)),"",VLOOKUP($B35,'[1]1718  Prog Access'!$F$7:$BF$318,35,FALSE))</f>
        <v>202781.25999999998</v>
      </c>
      <c r="BC35" s="135">
        <f>IF(ISNA(VLOOKUP($B35,'[1]1718  Prog Access'!$F$7:$BF$318,36,FALSE)),"",VLOOKUP($B35,'[1]1718  Prog Access'!$F$7:$BF$318,36,FALSE))</f>
        <v>0</v>
      </c>
      <c r="BD35" s="135">
        <f>IF(ISNA(VLOOKUP($B35,'[1]1718  Prog Access'!$F$7:$BF$318,37,FALSE)),"",VLOOKUP($B35,'[1]1718  Prog Access'!$F$7:$BF$318,37,FALSE))</f>
        <v>0</v>
      </c>
      <c r="BE35" s="135">
        <f>IF(ISNA(VLOOKUP($B35,'[1]1718  Prog Access'!$F$7:$BF$318,38,FALSE)),"",VLOOKUP($B35,'[1]1718  Prog Access'!$F$7:$BF$318,38,FALSE))</f>
        <v>0</v>
      </c>
      <c r="BF35" s="134">
        <f t="shared" si="18"/>
        <v>1110972.01</v>
      </c>
      <c r="BG35" s="133">
        <f t="shared" si="19"/>
        <v>6.5949859901694011E-2</v>
      </c>
      <c r="BH35" s="137">
        <f t="shared" si="20"/>
        <v>824.92204253170587</v>
      </c>
      <c r="BI35" s="140">
        <f>IF(ISNA(VLOOKUP($B35,'[1]1718  Prog Access'!$F$7:$BF$318,39,FALSE)),"",VLOOKUP($B35,'[1]1718  Prog Access'!$F$7:$BF$318,39,FALSE))</f>
        <v>0</v>
      </c>
      <c r="BJ35" s="135">
        <f>IF(ISNA(VLOOKUP($B35,'[1]1718  Prog Access'!$F$7:$BF$318,40,FALSE)),"",VLOOKUP($B35,'[1]1718  Prog Access'!$F$7:$BF$318,40,FALSE))</f>
        <v>0</v>
      </c>
      <c r="BK35" s="135">
        <f>IF(ISNA(VLOOKUP($B35,'[1]1718  Prog Access'!$F$7:$BF$318,41,FALSE)),"",VLOOKUP($B35,'[1]1718  Prog Access'!$F$7:$BF$318,41,FALSE))</f>
        <v>26418.850000000002</v>
      </c>
      <c r="BL35" s="135">
        <f>IF(ISNA(VLOOKUP($B35,'[1]1718  Prog Access'!$F$7:$BF$318,42,FALSE)),"",VLOOKUP($B35,'[1]1718  Prog Access'!$F$7:$BF$318,42,FALSE))</f>
        <v>0</v>
      </c>
      <c r="BM35" s="135">
        <f>IF(ISNA(VLOOKUP($B35,'[1]1718  Prog Access'!$F$7:$BF$318,43,FALSE)),"",VLOOKUP($B35,'[1]1718  Prog Access'!$F$7:$BF$318,43,FALSE))</f>
        <v>0</v>
      </c>
      <c r="BN35" s="135">
        <f>IF(ISNA(VLOOKUP($B35,'[1]1718  Prog Access'!$F$7:$BF$318,44,FALSE)),"",VLOOKUP($B35,'[1]1718  Prog Access'!$F$7:$BF$318,44,FALSE))</f>
        <v>0</v>
      </c>
      <c r="BO35" s="135">
        <f>IF(ISNA(VLOOKUP($B35,'[1]1718  Prog Access'!$F$7:$BF$318,45,FALSE)),"",VLOOKUP($B35,'[1]1718  Prog Access'!$F$7:$BF$318,45,FALSE))</f>
        <v>33032.949999999997</v>
      </c>
      <c r="BP35" s="137">
        <f t="shared" si="21"/>
        <v>59451.8</v>
      </c>
      <c r="BQ35" s="133">
        <f t="shared" si="22"/>
        <v>3.5291959163791463E-3</v>
      </c>
      <c r="BR35" s="134">
        <f t="shared" si="23"/>
        <v>44.144316730523634</v>
      </c>
      <c r="BS35" s="140">
        <f>IF(ISNA(VLOOKUP($B35,'[1]1718  Prog Access'!$F$7:$BF$318,46,FALSE)),"",VLOOKUP($B35,'[1]1718  Prog Access'!$F$7:$BF$318,46,FALSE))</f>
        <v>0</v>
      </c>
      <c r="BT35" s="135">
        <f>IF(ISNA(VLOOKUP($B35,'[1]1718  Prog Access'!$F$7:$BF$318,47,FALSE)),"",VLOOKUP($B35,'[1]1718  Prog Access'!$F$7:$BF$318,47,FALSE))</f>
        <v>0</v>
      </c>
      <c r="BU35" s="135">
        <f>IF(ISNA(VLOOKUP($B35,'[1]1718  Prog Access'!$F$7:$BF$318,48,FALSE)),"",VLOOKUP($B35,'[1]1718  Prog Access'!$F$7:$BF$318,48,FALSE))</f>
        <v>0</v>
      </c>
      <c r="BV35" s="135">
        <f>IF(ISNA(VLOOKUP($B35,'[1]1718  Prog Access'!$F$7:$BF$318,49,FALSE)),"",VLOOKUP($B35,'[1]1718  Prog Access'!$F$7:$BF$318,49,FALSE))</f>
        <v>8861.2999999999993</v>
      </c>
      <c r="BW35" s="137">
        <f t="shared" si="24"/>
        <v>8861.2999999999993</v>
      </c>
      <c r="BX35" s="133">
        <f t="shared" si="25"/>
        <v>5.2602719806314573E-4</v>
      </c>
      <c r="BY35" s="134">
        <f t="shared" si="26"/>
        <v>6.5797172473194934</v>
      </c>
      <c r="BZ35" s="135">
        <f>IF(ISNA(VLOOKUP($B35,'[1]1718  Prog Access'!$F$7:$BF$318,50,FALSE)),"",VLOOKUP($B35,'[1]1718  Prog Access'!$F$7:$BF$318,50,FALSE))</f>
        <v>2385075.9599999995</v>
      </c>
      <c r="CA35" s="133">
        <f t="shared" si="27"/>
        <v>0.14158360786866117</v>
      </c>
      <c r="CB35" s="134">
        <f t="shared" si="28"/>
        <v>1770.9732691793638</v>
      </c>
      <c r="CC35" s="135">
        <f>IF(ISNA(VLOOKUP($B35,'[1]1718  Prog Access'!$F$7:$BF$318,51,FALSE)),"",VLOOKUP($B35,'[1]1718  Prog Access'!$F$7:$BF$318,51,FALSE))</f>
        <v>522138.22000000003</v>
      </c>
      <c r="CD35" s="133">
        <f t="shared" si="29"/>
        <v>3.0995328548664235E-2</v>
      </c>
      <c r="CE35" s="134">
        <f t="shared" si="30"/>
        <v>387.69953072559338</v>
      </c>
      <c r="CF35" s="141">
        <f>IF(ISNA(VLOOKUP($B35,'[1]1718  Prog Access'!$F$7:$BF$318,52,FALSE)),"",VLOOKUP($B35,'[1]1718  Prog Access'!$F$7:$BF$318,52,FALSE))</f>
        <v>816606.13</v>
      </c>
      <c r="CG35" s="88">
        <f t="shared" si="31"/>
        <v>4.8475622593196141E-2</v>
      </c>
      <c r="CH35" s="89">
        <f t="shared" si="32"/>
        <v>606.34866642905945</v>
      </c>
      <c r="CI35" s="90">
        <f t="shared" si="72"/>
        <v>16845706.899999999</v>
      </c>
      <c r="CJ35" s="73">
        <f t="shared" si="73"/>
        <v>0</v>
      </c>
    </row>
    <row r="36" spans="1:88" x14ac:dyDescent="0.3">
      <c r="A36" s="21"/>
      <c r="B36" s="84" t="s">
        <v>88</v>
      </c>
      <c r="C36" s="117" t="s">
        <v>89</v>
      </c>
      <c r="D36" s="85">
        <f>IF(ISNA(VLOOKUP($B36,'[1]1718 enrollment_Rev_Exp by size'!$A$6:$C$339,3,FALSE)),"",VLOOKUP($B36,'[1]1718 enrollment_Rev_Exp by size'!$A$6:$C$339,3,FALSE))</f>
        <v>7870.19</v>
      </c>
      <c r="E36" s="86">
        <f>IF(ISNA(VLOOKUP($B36,'[1]1718 Enroll_Rev_Exp Access'!$A$6:$D$316,4,FALSE)),"",VLOOKUP($B36,'[1]1718 Enroll_Rev_Exp Access'!$A$6:$D$316,4,FALSE))</f>
        <v>100503877.56</v>
      </c>
      <c r="F36" s="87">
        <f>IF(ISNA(VLOOKUP($B36,'[1]1718  Prog Access'!$F$7:$BF$318,2,FALSE)),"",VLOOKUP($B36,'[1]1718  Prog Access'!$F$7:$BF$318,2,FALSE))</f>
        <v>53479278.00999999</v>
      </c>
      <c r="G36" s="87">
        <f>IF(ISNA(VLOOKUP($B36,'[1]1718  Prog Access'!$F$7:$BF$318,3,FALSE)),"",VLOOKUP($B36,'[1]1718  Prog Access'!$F$7:$BF$318,3,FALSE))</f>
        <v>1334662.7200000002</v>
      </c>
      <c r="H36" s="87">
        <f>IF(ISNA(VLOOKUP($B36,'[1]1718  Prog Access'!$F$7:$BF$318,4,FALSE)),"",VLOOKUP($B36,'[1]1718  Prog Access'!$F$7:$BF$318,4,FALSE))</f>
        <v>542265.18999999994</v>
      </c>
      <c r="I36" s="130">
        <f t="shared" si="69"/>
        <v>55356205.919999987</v>
      </c>
      <c r="J36" s="151">
        <f t="shared" si="70"/>
        <v>0.55078676827123196</v>
      </c>
      <c r="K36" s="152">
        <f t="shared" si="71"/>
        <v>7033.655594083496</v>
      </c>
      <c r="L36" s="135">
        <f>IF(ISNA(VLOOKUP($B36,'[1]1718  Prog Access'!$F$7:$BF$318,5,FALSE)),"",VLOOKUP($B36,'[1]1718  Prog Access'!$F$7:$BF$318,5,FALSE))</f>
        <v>0</v>
      </c>
      <c r="M36" s="135">
        <f>IF(ISNA(VLOOKUP($B36,'[1]1718  Prog Access'!$F$7:$BF$318,6,FALSE)),"",VLOOKUP($B36,'[1]1718  Prog Access'!$F$7:$BF$318,6,FALSE))</f>
        <v>0</v>
      </c>
      <c r="N36" s="135">
        <f>IF(ISNA(VLOOKUP($B36,'[1]1718  Prog Access'!$F$7:$BF$318,7,FALSE)),"",VLOOKUP($B36,'[1]1718  Prog Access'!$F$7:$BF$318,7,FALSE))</f>
        <v>0</v>
      </c>
      <c r="O36" s="135">
        <f>IF(ISNA(VLOOKUP($B36,'[1]1718  Prog Access'!$F$7:$BF$318,8,FALSE)),"",VLOOKUP($B36,'[1]1718  Prog Access'!$F$7:$BF$318,8,FALSE))</f>
        <v>0</v>
      </c>
      <c r="P36" s="135">
        <f>IF(ISNA(VLOOKUP($B36,'[1]1718  Prog Access'!$F$7:$BF$318,9,FALSE)),"",VLOOKUP($B36,'[1]1718  Prog Access'!$F$7:$BF$318,9,FALSE))</f>
        <v>0</v>
      </c>
      <c r="Q36" s="135">
        <f>IF(ISNA(VLOOKUP($B36,'[1]1718  Prog Access'!$F$7:$BF$318,10,FALSE)),"",VLOOKUP($B36,'[1]1718  Prog Access'!$F$7:$BF$318,10,FALSE))</f>
        <v>0</v>
      </c>
      <c r="R36" s="128">
        <f t="shared" si="6"/>
        <v>0</v>
      </c>
      <c r="S36" s="136">
        <f t="shared" si="7"/>
        <v>0</v>
      </c>
      <c r="T36" s="137">
        <f t="shared" si="8"/>
        <v>0</v>
      </c>
      <c r="U36" s="135">
        <f>IF(ISNA(VLOOKUP($B36,'[1]1718  Prog Access'!$F$7:$BF$318,11,FALSE)),"",VLOOKUP($B36,'[1]1718  Prog Access'!$F$7:$BF$318,11,FALSE))</f>
        <v>8464744.8599999957</v>
      </c>
      <c r="V36" s="135">
        <f>IF(ISNA(VLOOKUP($B36,'[1]1718  Prog Access'!$F$7:$BF$318,12,FALSE)),"",VLOOKUP($B36,'[1]1718  Prog Access'!$F$7:$BF$318,12,FALSE))</f>
        <v>421542.18000000005</v>
      </c>
      <c r="W36" s="135">
        <f>IF(ISNA(VLOOKUP($B36,'[1]1718  Prog Access'!$F$7:$BF$318,13,FALSE)),"",VLOOKUP($B36,'[1]1718  Prog Access'!$F$7:$BF$318,13,FALSE))</f>
        <v>1446439</v>
      </c>
      <c r="X36" s="135">
        <f>IF(ISNA(VLOOKUP($B36,'[1]1718  Prog Access'!$F$7:$BF$318,14,FALSE)),"",VLOOKUP($B36,'[1]1718  Prog Access'!$F$7:$BF$318,14,FALSE))</f>
        <v>0</v>
      </c>
      <c r="Y36" s="135">
        <f>IF(ISNA(VLOOKUP($B36,'[1]1718  Prog Access'!$F$7:$BF$318,15,FALSE)),"",VLOOKUP($B36,'[1]1718  Prog Access'!$F$7:$BF$318,15,FALSE))</f>
        <v>0</v>
      </c>
      <c r="Z36" s="135">
        <f>IF(ISNA(VLOOKUP($B36,'[1]1718  Prog Access'!$F$7:$BF$318,16,FALSE)),"",VLOOKUP($B36,'[1]1718  Prog Access'!$F$7:$BF$318,16,FALSE))</f>
        <v>0</v>
      </c>
      <c r="AA36" s="138">
        <f t="shared" si="9"/>
        <v>10332726.039999995</v>
      </c>
      <c r="AB36" s="133">
        <f t="shared" si="10"/>
        <v>0.10280922777164932</v>
      </c>
      <c r="AC36" s="134">
        <f t="shared" si="11"/>
        <v>1312.8941029377938</v>
      </c>
      <c r="AD36" s="135">
        <f>IF(ISNA(VLOOKUP($B36,'[1]1718  Prog Access'!$F$7:$BF$318,17,FALSE)),"",VLOOKUP($B36,'[1]1718  Prog Access'!$F$7:$BF$318,17,FALSE))</f>
        <v>2943749.8000000003</v>
      </c>
      <c r="AE36" s="135">
        <f>IF(ISNA(VLOOKUP($B36,'[1]1718  Prog Access'!$F$7:$BF$318,18,FALSE)),"",VLOOKUP($B36,'[1]1718  Prog Access'!$F$7:$BF$318,18,FALSE))</f>
        <v>308745.07999999996</v>
      </c>
      <c r="AF36" s="135">
        <f>IF(ISNA(VLOOKUP($B36,'[1]1718  Prog Access'!$F$7:$BF$318,19,FALSE)),"",VLOOKUP($B36,'[1]1718  Prog Access'!$F$7:$BF$318,19,FALSE))</f>
        <v>47354</v>
      </c>
      <c r="AG36" s="135">
        <f>IF(ISNA(VLOOKUP($B36,'[1]1718  Prog Access'!$F$7:$BF$318,20,FALSE)),"",VLOOKUP($B36,'[1]1718  Prog Access'!$F$7:$BF$318,20,FALSE))</f>
        <v>0</v>
      </c>
      <c r="AH36" s="134">
        <f t="shared" si="12"/>
        <v>3299848.8800000004</v>
      </c>
      <c r="AI36" s="133">
        <f t="shared" si="13"/>
        <v>3.2833050426636694E-2</v>
      </c>
      <c r="AJ36" s="134">
        <f t="shared" si="14"/>
        <v>419.2845255324205</v>
      </c>
      <c r="AK36" s="135">
        <f>IF(ISNA(VLOOKUP($B36,'[1]1718  Prog Access'!$F$7:$BF$318,21,FALSE)),"",VLOOKUP($B36,'[1]1718  Prog Access'!$F$7:$BF$318,21,FALSE))</f>
        <v>1526655.7999999996</v>
      </c>
      <c r="AL36" s="135">
        <f>IF(ISNA(VLOOKUP($B36,'[1]1718  Prog Access'!$F$7:$BF$318,22,FALSE)),"",VLOOKUP($B36,'[1]1718  Prog Access'!$F$7:$BF$318,22,FALSE))</f>
        <v>16573</v>
      </c>
      <c r="AM36" s="138">
        <f t="shared" si="15"/>
        <v>1543228.7999999996</v>
      </c>
      <c r="AN36" s="133">
        <f t="shared" si="16"/>
        <v>1.5354918013772199E-2</v>
      </c>
      <c r="AO36" s="139">
        <f t="shared" si="17"/>
        <v>196.08532957908255</v>
      </c>
      <c r="AP36" s="135">
        <f>IF(ISNA(VLOOKUP($B36,'[1]1718  Prog Access'!$F$7:$BF$318,23,FALSE)),"",VLOOKUP($B36,'[1]1718  Prog Access'!$F$7:$BF$318,23,FALSE))</f>
        <v>1599041.6500000001</v>
      </c>
      <c r="AQ36" s="135">
        <f>IF(ISNA(VLOOKUP($B36,'[1]1718  Prog Access'!$F$7:$BF$318,24,FALSE)),"",VLOOKUP($B36,'[1]1718  Prog Access'!$F$7:$BF$318,24,FALSE))</f>
        <v>1184872.8999999999</v>
      </c>
      <c r="AR36" s="135">
        <f>IF(ISNA(VLOOKUP($B36,'[1]1718  Prog Access'!$F$7:$BF$318,25,FALSE)),"",VLOOKUP($B36,'[1]1718  Prog Access'!$F$7:$BF$318,25,FALSE))</f>
        <v>820462.79999999993</v>
      </c>
      <c r="AS36" s="135">
        <f>IF(ISNA(VLOOKUP($B36,'[1]1718  Prog Access'!$F$7:$BF$318,26,FALSE)),"",VLOOKUP($B36,'[1]1718  Prog Access'!$F$7:$BF$318,26,FALSE))</f>
        <v>0</v>
      </c>
      <c r="AT36" s="135">
        <f>IF(ISNA(VLOOKUP($B36,'[1]1718  Prog Access'!$F$7:$BF$318,27,FALSE)),"",VLOOKUP($B36,'[1]1718  Prog Access'!$F$7:$BF$318,27,FALSE))</f>
        <v>2938915.9199999995</v>
      </c>
      <c r="AU36" s="135">
        <f>IF(ISNA(VLOOKUP($B36,'[1]1718  Prog Access'!$F$7:$BF$318,28,FALSE)),"",VLOOKUP($B36,'[1]1718  Prog Access'!$F$7:$BF$318,28,FALSE))</f>
        <v>128948.67000000001</v>
      </c>
      <c r="AV36" s="135">
        <f>IF(ISNA(VLOOKUP($B36,'[1]1718  Prog Access'!$F$7:$BF$318,29,FALSE)),"",VLOOKUP($B36,'[1]1718  Prog Access'!$F$7:$BF$318,29,FALSE))</f>
        <v>0</v>
      </c>
      <c r="AW36" s="135">
        <f>IF(ISNA(VLOOKUP($B36,'[1]1718  Prog Access'!$F$7:$BF$318,30,FALSE)),"",VLOOKUP($B36,'[1]1718  Prog Access'!$F$7:$BF$318,30,FALSE))</f>
        <v>1095150.5299999998</v>
      </c>
      <c r="AX36" s="135">
        <f>IF(ISNA(VLOOKUP($B36,'[1]1718  Prog Access'!$F$7:$BF$318,31,FALSE)),"",VLOOKUP($B36,'[1]1718  Prog Access'!$F$7:$BF$318,31,FALSE))</f>
        <v>0</v>
      </c>
      <c r="AY36" s="135">
        <f>IF(ISNA(VLOOKUP($B36,'[1]1718  Prog Access'!$F$7:$BF$318,32,FALSE)),"",VLOOKUP($B36,'[1]1718  Prog Access'!$F$7:$BF$318,32,FALSE))</f>
        <v>0</v>
      </c>
      <c r="AZ36" s="135">
        <f>IF(ISNA(VLOOKUP($B36,'[1]1718  Prog Access'!$F$7:$BF$318,33,FALSE)),"",VLOOKUP($B36,'[1]1718  Prog Access'!$F$7:$BF$318,33,FALSE))</f>
        <v>0</v>
      </c>
      <c r="BA36" s="135">
        <f>IF(ISNA(VLOOKUP($B36,'[1]1718  Prog Access'!$F$7:$BF$318,34,FALSE)),"",VLOOKUP($B36,'[1]1718  Prog Access'!$F$7:$BF$318,34,FALSE))</f>
        <v>228428.28000000003</v>
      </c>
      <c r="BB36" s="135">
        <f>IF(ISNA(VLOOKUP($B36,'[1]1718  Prog Access'!$F$7:$BF$318,35,FALSE)),"",VLOOKUP($B36,'[1]1718  Prog Access'!$F$7:$BF$318,35,FALSE))</f>
        <v>1999428.0000000005</v>
      </c>
      <c r="BC36" s="135">
        <f>IF(ISNA(VLOOKUP($B36,'[1]1718  Prog Access'!$F$7:$BF$318,36,FALSE)),"",VLOOKUP($B36,'[1]1718  Prog Access'!$F$7:$BF$318,36,FALSE))</f>
        <v>0</v>
      </c>
      <c r="BD36" s="135">
        <f>IF(ISNA(VLOOKUP($B36,'[1]1718  Prog Access'!$F$7:$BF$318,37,FALSE)),"",VLOOKUP($B36,'[1]1718  Prog Access'!$F$7:$BF$318,37,FALSE))</f>
        <v>0</v>
      </c>
      <c r="BE36" s="135">
        <f>IF(ISNA(VLOOKUP($B36,'[1]1718  Prog Access'!$F$7:$BF$318,38,FALSE)),"",VLOOKUP($B36,'[1]1718  Prog Access'!$F$7:$BF$318,38,FALSE))</f>
        <v>16857.289999999997</v>
      </c>
      <c r="BF36" s="134">
        <f t="shared" si="18"/>
        <v>10012106.039999999</v>
      </c>
      <c r="BG36" s="133">
        <f t="shared" si="19"/>
        <v>9.9619102099049395E-2</v>
      </c>
      <c r="BH36" s="137">
        <f t="shared" si="20"/>
        <v>1272.1555693064588</v>
      </c>
      <c r="BI36" s="140">
        <f>IF(ISNA(VLOOKUP($B36,'[1]1718  Prog Access'!$F$7:$BF$318,39,FALSE)),"",VLOOKUP($B36,'[1]1718  Prog Access'!$F$7:$BF$318,39,FALSE))</f>
        <v>0</v>
      </c>
      <c r="BJ36" s="135">
        <f>IF(ISNA(VLOOKUP($B36,'[1]1718  Prog Access'!$F$7:$BF$318,40,FALSE)),"",VLOOKUP($B36,'[1]1718  Prog Access'!$F$7:$BF$318,40,FALSE))</f>
        <v>0</v>
      </c>
      <c r="BK36" s="135">
        <f>IF(ISNA(VLOOKUP($B36,'[1]1718  Prog Access'!$F$7:$BF$318,41,FALSE)),"",VLOOKUP($B36,'[1]1718  Prog Access'!$F$7:$BF$318,41,FALSE))</f>
        <v>404230.19000000006</v>
      </c>
      <c r="BL36" s="135">
        <f>IF(ISNA(VLOOKUP($B36,'[1]1718  Prog Access'!$F$7:$BF$318,42,FALSE)),"",VLOOKUP($B36,'[1]1718  Prog Access'!$F$7:$BF$318,42,FALSE))</f>
        <v>0</v>
      </c>
      <c r="BM36" s="135">
        <f>IF(ISNA(VLOOKUP($B36,'[1]1718  Prog Access'!$F$7:$BF$318,43,FALSE)),"",VLOOKUP($B36,'[1]1718  Prog Access'!$F$7:$BF$318,43,FALSE))</f>
        <v>0</v>
      </c>
      <c r="BN36" s="135">
        <f>IF(ISNA(VLOOKUP($B36,'[1]1718  Prog Access'!$F$7:$BF$318,44,FALSE)),"",VLOOKUP($B36,'[1]1718  Prog Access'!$F$7:$BF$318,44,FALSE))</f>
        <v>0</v>
      </c>
      <c r="BO36" s="135">
        <f>IF(ISNA(VLOOKUP($B36,'[1]1718  Prog Access'!$F$7:$BF$318,45,FALSE)),"",VLOOKUP($B36,'[1]1718  Prog Access'!$F$7:$BF$318,45,FALSE))</f>
        <v>582804.62</v>
      </c>
      <c r="BP36" s="137">
        <f t="shared" si="21"/>
        <v>987034.81</v>
      </c>
      <c r="BQ36" s="133">
        <f t="shared" si="22"/>
        <v>9.8208629752692695E-3</v>
      </c>
      <c r="BR36" s="134">
        <f t="shared" si="23"/>
        <v>125.4143559431221</v>
      </c>
      <c r="BS36" s="140">
        <f>IF(ISNA(VLOOKUP($B36,'[1]1718  Prog Access'!$F$7:$BF$318,46,FALSE)),"",VLOOKUP($B36,'[1]1718  Prog Access'!$F$7:$BF$318,46,FALSE))</f>
        <v>0</v>
      </c>
      <c r="BT36" s="135">
        <f>IF(ISNA(VLOOKUP($B36,'[1]1718  Prog Access'!$F$7:$BF$318,47,FALSE)),"",VLOOKUP($B36,'[1]1718  Prog Access'!$F$7:$BF$318,47,FALSE))</f>
        <v>0</v>
      </c>
      <c r="BU36" s="135">
        <f>IF(ISNA(VLOOKUP($B36,'[1]1718  Prog Access'!$F$7:$BF$318,48,FALSE)),"",VLOOKUP($B36,'[1]1718  Prog Access'!$F$7:$BF$318,48,FALSE))</f>
        <v>528829.87000000011</v>
      </c>
      <c r="BV36" s="135">
        <f>IF(ISNA(VLOOKUP($B36,'[1]1718  Prog Access'!$F$7:$BF$318,49,FALSE)),"",VLOOKUP($B36,'[1]1718  Prog Access'!$F$7:$BF$318,49,FALSE))</f>
        <v>297346.62</v>
      </c>
      <c r="BW36" s="137">
        <f t="shared" si="24"/>
        <v>826176.49000000011</v>
      </c>
      <c r="BX36" s="133">
        <f t="shared" si="25"/>
        <v>8.2203444290672202E-3</v>
      </c>
      <c r="BY36" s="134">
        <f t="shared" si="26"/>
        <v>104.975418636653</v>
      </c>
      <c r="BZ36" s="135">
        <f>IF(ISNA(VLOOKUP($B36,'[1]1718  Prog Access'!$F$7:$BF$318,50,FALSE)),"",VLOOKUP($B36,'[1]1718  Prog Access'!$F$7:$BF$318,50,FALSE))</f>
        <v>13055770.360000005</v>
      </c>
      <c r="CA36" s="133">
        <f t="shared" si="27"/>
        <v>0.12990315077351933</v>
      </c>
      <c r="CB36" s="134">
        <f t="shared" si="28"/>
        <v>1658.8888400407113</v>
      </c>
      <c r="CC36" s="135">
        <f>IF(ISNA(VLOOKUP($B36,'[1]1718  Prog Access'!$F$7:$BF$318,51,FALSE)),"",VLOOKUP($B36,'[1]1718  Prog Access'!$F$7:$BF$318,51,FALSE))</f>
        <v>2987318.2899999996</v>
      </c>
      <c r="CD36" s="133">
        <f t="shared" si="29"/>
        <v>2.9723413290363793E-2</v>
      </c>
      <c r="CE36" s="134">
        <f t="shared" si="30"/>
        <v>379.57384637473808</v>
      </c>
      <c r="CF36" s="141">
        <f>IF(ISNA(VLOOKUP($B36,'[1]1718  Prog Access'!$F$7:$BF$318,52,FALSE)),"",VLOOKUP($B36,'[1]1718  Prog Access'!$F$7:$BF$318,52,FALSE))</f>
        <v>2103461.9300000002</v>
      </c>
      <c r="CG36" s="88">
        <f t="shared" si="31"/>
        <v>2.0929161949440712E-2</v>
      </c>
      <c r="CH36" s="89">
        <f t="shared" si="32"/>
        <v>267.26952335331168</v>
      </c>
      <c r="CI36" s="90">
        <f t="shared" si="72"/>
        <v>100503877.55999999</v>
      </c>
      <c r="CJ36" s="73">
        <f t="shared" si="73"/>
        <v>0</v>
      </c>
    </row>
    <row r="37" spans="1:88" s="100" customFormat="1" x14ac:dyDescent="0.3">
      <c r="A37" s="91"/>
      <c r="B37" s="92"/>
      <c r="C37" s="119" t="s">
        <v>56</v>
      </c>
      <c r="D37" s="93">
        <f>SUM(D30:D36)</f>
        <v>13193.25</v>
      </c>
      <c r="E37" s="94">
        <f>SUM(E30:E36)</f>
        <v>169550538.19</v>
      </c>
      <c r="F37" s="95">
        <f>SUM(F30:F36)</f>
        <v>89796645.529999986</v>
      </c>
      <c r="G37" s="95">
        <f t="shared" ref="G37:H37" si="74">SUM(G30:G36)</f>
        <v>1424377.2800000003</v>
      </c>
      <c r="H37" s="95">
        <f t="shared" si="74"/>
        <v>542265.18999999994</v>
      </c>
      <c r="I37" s="131">
        <f t="shared" si="69"/>
        <v>91763287.999999985</v>
      </c>
      <c r="J37" s="153">
        <f t="shared" si="70"/>
        <v>0.54121496150704718</v>
      </c>
      <c r="K37" s="132">
        <f t="shared" si="71"/>
        <v>6955.3209406325195</v>
      </c>
      <c r="L37" s="144">
        <f>SUM(L30:L36)</f>
        <v>0</v>
      </c>
      <c r="M37" s="144">
        <f t="shared" ref="M37:Q37" si="75">SUM(M30:M36)</f>
        <v>0</v>
      </c>
      <c r="N37" s="144">
        <f t="shared" si="75"/>
        <v>0</v>
      </c>
      <c r="O37" s="144">
        <f t="shared" si="75"/>
        <v>0</v>
      </c>
      <c r="P37" s="144">
        <f t="shared" si="75"/>
        <v>0</v>
      </c>
      <c r="Q37" s="144">
        <f t="shared" si="75"/>
        <v>0</v>
      </c>
      <c r="R37" s="129">
        <f t="shared" si="6"/>
        <v>0</v>
      </c>
      <c r="S37" s="145">
        <f t="shared" si="7"/>
        <v>0</v>
      </c>
      <c r="T37" s="146">
        <f t="shared" si="8"/>
        <v>0</v>
      </c>
      <c r="U37" s="144">
        <f>SUM(U30:U36)</f>
        <v>13506247.479999997</v>
      </c>
      <c r="V37" s="144">
        <f t="shared" ref="V37:Z37" si="76">SUM(V30:V36)</f>
        <v>622937.46000000008</v>
      </c>
      <c r="W37" s="144">
        <f t="shared" si="76"/>
        <v>2551320.87</v>
      </c>
      <c r="X37" s="144">
        <f t="shared" si="76"/>
        <v>0</v>
      </c>
      <c r="Y37" s="144">
        <f t="shared" si="76"/>
        <v>0</v>
      </c>
      <c r="Z37" s="144">
        <f t="shared" si="76"/>
        <v>0</v>
      </c>
      <c r="AA37" s="147">
        <f t="shared" si="9"/>
        <v>16680505.809999999</v>
      </c>
      <c r="AB37" s="142">
        <f t="shared" si="10"/>
        <v>9.8380730536565208E-2</v>
      </c>
      <c r="AC37" s="143">
        <f t="shared" si="11"/>
        <v>1264.3212104674737</v>
      </c>
      <c r="AD37" s="144">
        <f>SUM(AD30:AD36)</f>
        <v>6109123.5500000007</v>
      </c>
      <c r="AE37" s="144">
        <f t="shared" ref="AE37:AG37" si="77">SUM(AE30:AE36)</f>
        <v>959971.38</v>
      </c>
      <c r="AF37" s="144">
        <f t="shared" si="77"/>
        <v>88079.89</v>
      </c>
      <c r="AG37" s="144">
        <f t="shared" si="77"/>
        <v>0</v>
      </c>
      <c r="AH37" s="143">
        <f t="shared" si="12"/>
        <v>7157174.8200000003</v>
      </c>
      <c r="AI37" s="142">
        <f t="shared" si="13"/>
        <v>4.221263404059266E-2</v>
      </c>
      <c r="AJ37" s="143">
        <f t="shared" si="14"/>
        <v>542.48762207947243</v>
      </c>
      <c r="AK37" s="144">
        <f>SUM(AK30:AK36)</f>
        <v>1526655.7999999996</v>
      </c>
      <c r="AL37" s="144">
        <f>SUM(AL30:AL36)</f>
        <v>16573</v>
      </c>
      <c r="AM37" s="147">
        <f t="shared" si="15"/>
        <v>1543228.7999999996</v>
      </c>
      <c r="AN37" s="142">
        <f t="shared" si="16"/>
        <v>9.1018808697064836E-3</v>
      </c>
      <c r="AO37" s="148">
        <f t="shared" si="17"/>
        <v>116.97108748791993</v>
      </c>
      <c r="AP37" s="144">
        <f>SUM(AP30:AP36)</f>
        <v>2883423.43</v>
      </c>
      <c r="AQ37" s="144">
        <f t="shared" ref="AQ37:BF37" si="78">SUM(AQ30:AQ36)</f>
        <v>1579352.98</v>
      </c>
      <c r="AR37" s="144">
        <f t="shared" si="78"/>
        <v>1052474.21</v>
      </c>
      <c r="AS37" s="144">
        <f t="shared" si="78"/>
        <v>0</v>
      </c>
      <c r="AT37" s="144">
        <f t="shared" si="78"/>
        <v>4966457.97</v>
      </c>
      <c r="AU37" s="144">
        <f t="shared" si="78"/>
        <v>128948.67000000001</v>
      </c>
      <c r="AV37" s="144">
        <f t="shared" si="78"/>
        <v>0</v>
      </c>
      <c r="AW37" s="144">
        <f t="shared" si="78"/>
        <v>1773327.7599999998</v>
      </c>
      <c r="AX37" s="144">
        <f t="shared" si="78"/>
        <v>0</v>
      </c>
      <c r="AY37" s="144">
        <f t="shared" si="78"/>
        <v>0</v>
      </c>
      <c r="AZ37" s="144">
        <f t="shared" si="78"/>
        <v>0</v>
      </c>
      <c r="BA37" s="144">
        <f t="shared" si="78"/>
        <v>372586.53</v>
      </c>
      <c r="BB37" s="144">
        <f t="shared" si="78"/>
        <v>3301751.0200000005</v>
      </c>
      <c r="BC37" s="144">
        <f t="shared" si="78"/>
        <v>0</v>
      </c>
      <c r="BD37" s="144">
        <f t="shared" si="78"/>
        <v>0</v>
      </c>
      <c r="BE37" s="144">
        <f t="shared" si="78"/>
        <v>16857.289999999997</v>
      </c>
      <c r="BF37" s="144">
        <f t="shared" si="78"/>
        <v>16075179.859999999</v>
      </c>
      <c r="BG37" s="142">
        <f t="shared" si="19"/>
        <v>9.4810550480152384E-2</v>
      </c>
      <c r="BH37" s="146">
        <f t="shared" si="20"/>
        <v>1218.4397218274496</v>
      </c>
      <c r="BI37" s="149">
        <f>SUM(BI30:BI36)</f>
        <v>55785.7</v>
      </c>
      <c r="BJ37" s="149">
        <f t="shared" ref="BJ37:BO37" si="79">SUM(BJ30:BJ36)</f>
        <v>0</v>
      </c>
      <c r="BK37" s="149">
        <f t="shared" si="79"/>
        <v>521732.32000000007</v>
      </c>
      <c r="BL37" s="149">
        <f t="shared" si="79"/>
        <v>0</v>
      </c>
      <c r="BM37" s="149">
        <f t="shared" si="79"/>
        <v>0</v>
      </c>
      <c r="BN37" s="149">
        <f t="shared" si="79"/>
        <v>0</v>
      </c>
      <c r="BO37" s="149">
        <f t="shared" si="79"/>
        <v>1405634.88</v>
      </c>
      <c r="BP37" s="146">
        <f t="shared" si="21"/>
        <v>1983152.9</v>
      </c>
      <c r="BQ37" s="142">
        <f t="shared" si="22"/>
        <v>1.1696529667028596E-2</v>
      </c>
      <c r="BR37" s="143">
        <f t="shared" si="23"/>
        <v>150.31572205483863</v>
      </c>
      <c r="BS37" s="149">
        <f>SUM(BS30:BS36)</f>
        <v>0</v>
      </c>
      <c r="BT37" s="149">
        <f t="shared" ref="BT37:BV37" si="80">SUM(BT30:BT36)</f>
        <v>0</v>
      </c>
      <c r="BU37" s="149">
        <f t="shared" si="80"/>
        <v>553046.74000000011</v>
      </c>
      <c r="BV37" s="149">
        <f t="shared" si="80"/>
        <v>355052.4</v>
      </c>
      <c r="BW37" s="146">
        <f t="shared" si="24"/>
        <v>908099.14000000013</v>
      </c>
      <c r="BX37" s="142">
        <f t="shared" si="25"/>
        <v>5.3559201267906051E-3</v>
      </c>
      <c r="BY37" s="143">
        <f t="shared" si="26"/>
        <v>68.830586853125666</v>
      </c>
      <c r="BZ37" s="144">
        <f>SUM(BZ30:BZ36)</f>
        <v>23263216.320000004</v>
      </c>
      <c r="CA37" s="142">
        <f t="shared" si="27"/>
        <v>0.13720520482176835</v>
      </c>
      <c r="CB37" s="143">
        <f t="shared" si="28"/>
        <v>1763.2665431186406</v>
      </c>
      <c r="CC37" s="144">
        <f>SUM(CC30:CC36)</f>
        <v>5697449.2200000007</v>
      </c>
      <c r="CD37" s="142">
        <f t="shared" si="29"/>
        <v>3.3603250575444256E-2</v>
      </c>
      <c r="CE37" s="143">
        <f t="shared" si="30"/>
        <v>431.84577113296575</v>
      </c>
      <c r="CF37" s="150">
        <f>SUM(CF30:CF36)</f>
        <v>4479243.32</v>
      </c>
      <c r="CG37" s="96">
        <f t="shared" si="31"/>
        <v>2.6418337374904208E-2</v>
      </c>
      <c r="CH37" s="97">
        <f t="shared" si="32"/>
        <v>339.51022833645993</v>
      </c>
      <c r="CI37" s="98">
        <f t="shared" si="72"/>
        <v>169550538.19</v>
      </c>
      <c r="CJ37" s="99">
        <f t="shared" si="73"/>
        <v>0</v>
      </c>
    </row>
    <row r="38" spans="1:88" s="64" customFormat="1" x14ac:dyDescent="0.3">
      <c r="A38" s="21"/>
      <c r="B38" s="84"/>
      <c r="C38" s="117"/>
      <c r="D38" s="85"/>
      <c r="E38" s="86"/>
      <c r="F38" s="87"/>
      <c r="G38" s="87"/>
      <c r="H38" s="87"/>
      <c r="I38" s="126"/>
      <c r="J38" s="126"/>
      <c r="K38" s="126"/>
      <c r="L38" s="135"/>
      <c r="M38" s="135"/>
      <c r="N38" s="135"/>
      <c r="O38" s="135"/>
      <c r="P38" s="135"/>
      <c r="Q38" s="135"/>
      <c r="R38" s="128"/>
      <c r="S38" s="136"/>
      <c r="T38" s="137"/>
      <c r="U38" s="135"/>
      <c r="V38" s="135"/>
      <c r="W38" s="135"/>
      <c r="X38" s="135"/>
      <c r="Y38" s="135"/>
      <c r="Z38" s="135"/>
      <c r="AA38" s="138"/>
      <c r="AB38" s="133"/>
      <c r="AC38" s="134"/>
      <c r="AD38" s="135"/>
      <c r="AE38" s="135"/>
      <c r="AF38" s="135"/>
      <c r="AG38" s="135"/>
      <c r="AH38" s="134"/>
      <c r="AI38" s="133"/>
      <c r="AJ38" s="134"/>
      <c r="AK38" s="135"/>
      <c r="AL38" s="135"/>
      <c r="AM38" s="138"/>
      <c r="AN38" s="133"/>
      <c r="AO38" s="139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4"/>
      <c r="BG38" s="133"/>
      <c r="BH38" s="137"/>
      <c r="BI38" s="140"/>
      <c r="BJ38" s="135"/>
      <c r="BK38" s="135"/>
      <c r="BL38" s="135"/>
      <c r="BM38" s="135"/>
      <c r="BN38" s="135"/>
      <c r="BO38" s="135"/>
      <c r="BP38" s="137"/>
      <c r="BQ38" s="133"/>
      <c r="BR38" s="134"/>
      <c r="BS38" s="140"/>
      <c r="BT38" s="135"/>
      <c r="BU38" s="135"/>
      <c r="BV38" s="135"/>
      <c r="BW38" s="137"/>
      <c r="BX38" s="133"/>
      <c r="BY38" s="134"/>
      <c r="BZ38" s="135"/>
      <c r="CA38" s="133"/>
      <c r="CB38" s="134"/>
      <c r="CC38" s="135"/>
      <c r="CD38" s="133"/>
      <c r="CE38" s="134"/>
      <c r="CF38" s="141" t="str">
        <f>IF(ISNA(VLOOKUP($B38,'[1]1718  Prog Access'!$F$7:$BF$318,52,FALSE)),"",VLOOKUP($B38,'[1]1718  Prog Access'!$F$7:$BF$318,52,FALSE))</f>
        <v/>
      </c>
      <c r="CG38" s="88"/>
      <c r="CH38" s="89"/>
    </row>
    <row r="39" spans="1:88" x14ac:dyDescent="0.3">
      <c r="A39" s="91" t="s">
        <v>90</v>
      </c>
      <c r="B39" s="84"/>
      <c r="C39" s="117"/>
      <c r="D39" s="85"/>
      <c r="E39" s="86"/>
      <c r="F39" s="87"/>
      <c r="G39" s="87"/>
      <c r="H39" s="87"/>
      <c r="I39" s="124"/>
      <c r="J39" s="124"/>
      <c r="K39" s="124"/>
      <c r="L39" s="135"/>
      <c r="M39" s="135"/>
      <c r="N39" s="135"/>
      <c r="O39" s="135"/>
      <c r="P39" s="135"/>
      <c r="Q39" s="135"/>
      <c r="R39" s="128"/>
      <c r="S39" s="136"/>
      <c r="T39" s="137"/>
      <c r="U39" s="135"/>
      <c r="V39" s="135"/>
      <c r="W39" s="135"/>
      <c r="X39" s="135"/>
      <c r="Y39" s="135"/>
      <c r="Z39" s="135"/>
      <c r="AA39" s="138"/>
      <c r="AB39" s="133"/>
      <c r="AC39" s="134"/>
      <c r="AD39" s="135"/>
      <c r="AE39" s="135"/>
      <c r="AF39" s="135"/>
      <c r="AG39" s="135"/>
      <c r="AH39" s="134"/>
      <c r="AI39" s="133"/>
      <c r="AJ39" s="134"/>
      <c r="AK39" s="135"/>
      <c r="AL39" s="135"/>
      <c r="AM39" s="138"/>
      <c r="AN39" s="133"/>
      <c r="AO39" s="139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4"/>
      <c r="BG39" s="133"/>
      <c r="BH39" s="137"/>
      <c r="BI39" s="140"/>
      <c r="BJ39" s="135"/>
      <c r="BK39" s="135"/>
      <c r="BL39" s="135"/>
      <c r="BM39" s="135"/>
      <c r="BN39" s="135"/>
      <c r="BO39" s="135"/>
      <c r="BP39" s="137"/>
      <c r="BQ39" s="133"/>
      <c r="BR39" s="134"/>
      <c r="BS39" s="140"/>
      <c r="BT39" s="135"/>
      <c r="BU39" s="135"/>
      <c r="BV39" s="135"/>
      <c r="BW39" s="137"/>
      <c r="BX39" s="133"/>
      <c r="BY39" s="134"/>
      <c r="BZ39" s="135"/>
      <c r="CA39" s="133"/>
      <c r="CB39" s="134"/>
      <c r="CC39" s="135"/>
      <c r="CD39" s="133"/>
      <c r="CE39" s="134"/>
      <c r="CF39" s="141" t="str">
        <f>IF(ISNA(VLOOKUP($B39,'[1]1718  Prog Access'!$F$7:$BF$318,52,FALSE)),"",VLOOKUP($B39,'[1]1718  Prog Access'!$F$7:$BF$318,52,FALSE))</f>
        <v/>
      </c>
      <c r="CG39" s="88"/>
      <c r="CH39" s="89"/>
    </row>
    <row r="40" spans="1:88" x14ac:dyDescent="0.3">
      <c r="A40" s="21"/>
      <c r="B40" s="84" t="s">
        <v>91</v>
      </c>
      <c r="C40" s="117" t="s">
        <v>92</v>
      </c>
      <c r="D40" s="85">
        <f>IF(ISNA(VLOOKUP($B40,'[1]1718 enrollment_Rev_Exp by size'!$A$6:$C$339,3,FALSE)),"",VLOOKUP($B40,'[1]1718 enrollment_Rev_Exp by size'!$A$6:$C$339,3,FALSE))</f>
        <v>3811.2099999999996</v>
      </c>
      <c r="E40" s="86">
        <f>IF(ISNA(VLOOKUP($B40,'[1]1718 Enroll_Rev_Exp Access'!$A$6:$D$316,4,FALSE)),"",VLOOKUP($B40,'[1]1718 Enroll_Rev_Exp Access'!$A$6:$D$316,4,FALSE))</f>
        <v>50138429.549999997</v>
      </c>
      <c r="F40" s="87">
        <f>IF(ISNA(VLOOKUP($B40,'[1]1718  Prog Access'!$F$7:$BF$318,2,FALSE)),"",VLOOKUP($B40,'[1]1718  Prog Access'!$F$7:$BF$318,2,FALSE))</f>
        <v>26454073.729999997</v>
      </c>
      <c r="G40" s="87">
        <f>IF(ISNA(VLOOKUP($B40,'[1]1718  Prog Access'!$F$7:$BF$318,3,FALSE)),"",VLOOKUP($B40,'[1]1718  Prog Access'!$F$7:$BF$318,3,FALSE))</f>
        <v>225989.25999999998</v>
      </c>
      <c r="H40" s="87">
        <f>IF(ISNA(VLOOKUP($B40,'[1]1718  Prog Access'!$F$7:$BF$318,4,FALSE)),"",VLOOKUP($B40,'[1]1718  Prog Access'!$F$7:$BF$318,4,FALSE))</f>
        <v>0</v>
      </c>
      <c r="I40" s="130">
        <f t="shared" ref="I40:I46" si="81">SUM(F40:H40)</f>
        <v>26680062.989999998</v>
      </c>
      <c r="J40" s="151">
        <f t="shared" ref="J40:J46" si="82">I40/E40</f>
        <v>0.53212801496691475</v>
      </c>
      <c r="K40" s="152">
        <f t="shared" ref="K40:K46" si="83">I40/D40</f>
        <v>7000.4179748688739</v>
      </c>
      <c r="L40" s="135">
        <f>IF(ISNA(VLOOKUP($B40,'[1]1718  Prog Access'!$F$7:$BF$318,5,FALSE)),"",VLOOKUP($B40,'[1]1718  Prog Access'!$F$7:$BF$318,5,FALSE))</f>
        <v>0</v>
      </c>
      <c r="M40" s="135">
        <f>IF(ISNA(VLOOKUP($B40,'[1]1718  Prog Access'!$F$7:$BF$318,6,FALSE)),"",VLOOKUP($B40,'[1]1718  Prog Access'!$F$7:$BF$318,6,FALSE))</f>
        <v>0</v>
      </c>
      <c r="N40" s="135">
        <f>IF(ISNA(VLOOKUP($B40,'[1]1718  Prog Access'!$F$7:$BF$318,7,FALSE)),"",VLOOKUP($B40,'[1]1718  Prog Access'!$F$7:$BF$318,7,FALSE))</f>
        <v>0</v>
      </c>
      <c r="O40" s="135">
        <f>IF(ISNA(VLOOKUP($B40,'[1]1718  Prog Access'!$F$7:$BF$318,8,FALSE)),"",VLOOKUP($B40,'[1]1718  Prog Access'!$F$7:$BF$318,8,FALSE))</f>
        <v>0</v>
      </c>
      <c r="P40" s="135">
        <f>IF(ISNA(VLOOKUP($B40,'[1]1718  Prog Access'!$F$7:$BF$318,9,FALSE)),"",VLOOKUP($B40,'[1]1718  Prog Access'!$F$7:$BF$318,9,FALSE))</f>
        <v>0</v>
      </c>
      <c r="Q40" s="135">
        <f>IF(ISNA(VLOOKUP($B40,'[1]1718  Prog Access'!$F$7:$BF$318,10,FALSE)),"",VLOOKUP($B40,'[1]1718  Prog Access'!$F$7:$BF$318,10,FALSE))</f>
        <v>0</v>
      </c>
      <c r="R40" s="128">
        <f t="shared" si="6"/>
        <v>0</v>
      </c>
      <c r="S40" s="136">
        <f t="shared" si="7"/>
        <v>0</v>
      </c>
      <c r="T40" s="137">
        <f t="shared" si="8"/>
        <v>0</v>
      </c>
      <c r="U40" s="135">
        <f>IF(ISNA(VLOOKUP($B40,'[1]1718  Prog Access'!$F$7:$BF$318,11,FALSE)),"",VLOOKUP($B40,'[1]1718  Prog Access'!$F$7:$BF$318,11,FALSE))</f>
        <v>5931541.629999999</v>
      </c>
      <c r="V40" s="135">
        <f>IF(ISNA(VLOOKUP($B40,'[1]1718  Prog Access'!$F$7:$BF$318,12,FALSE)),"",VLOOKUP($B40,'[1]1718  Prog Access'!$F$7:$BF$318,12,FALSE))</f>
        <v>169442.83</v>
      </c>
      <c r="W40" s="135">
        <f>IF(ISNA(VLOOKUP($B40,'[1]1718  Prog Access'!$F$7:$BF$318,13,FALSE)),"",VLOOKUP($B40,'[1]1718  Prog Access'!$F$7:$BF$318,13,FALSE))</f>
        <v>931723.82000000007</v>
      </c>
      <c r="X40" s="135">
        <f>IF(ISNA(VLOOKUP($B40,'[1]1718  Prog Access'!$F$7:$BF$318,14,FALSE)),"",VLOOKUP($B40,'[1]1718  Prog Access'!$F$7:$BF$318,14,FALSE))</f>
        <v>0</v>
      </c>
      <c r="Y40" s="135">
        <f>IF(ISNA(VLOOKUP($B40,'[1]1718  Prog Access'!$F$7:$BF$318,15,FALSE)),"",VLOOKUP($B40,'[1]1718  Prog Access'!$F$7:$BF$318,15,FALSE))</f>
        <v>0</v>
      </c>
      <c r="Z40" s="135">
        <f>IF(ISNA(VLOOKUP($B40,'[1]1718  Prog Access'!$F$7:$BF$318,16,FALSE)),"",VLOOKUP($B40,'[1]1718  Prog Access'!$F$7:$BF$318,16,FALSE))</f>
        <v>12873.3</v>
      </c>
      <c r="AA40" s="138">
        <f t="shared" si="9"/>
        <v>7045581.5799999991</v>
      </c>
      <c r="AB40" s="133">
        <f t="shared" si="10"/>
        <v>0.14052258204405604</v>
      </c>
      <c r="AC40" s="134">
        <f t="shared" si="11"/>
        <v>1848.6469074126064</v>
      </c>
      <c r="AD40" s="135">
        <f>IF(ISNA(VLOOKUP($B40,'[1]1718  Prog Access'!$F$7:$BF$318,17,FALSE)),"",VLOOKUP($B40,'[1]1718  Prog Access'!$F$7:$BF$318,17,FALSE))</f>
        <v>1579813.3999999997</v>
      </c>
      <c r="AE40" s="135">
        <f>IF(ISNA(VLOOKUP($B40,'[1]1718  Prog Access'!$F$7:$BF$318,18,FALSE)),"",VLOOKUP($B40,'[1]1718  Prog Access'!$F$7:$BF$318,18,FALSE))</f>
        <v>139850.39000000001</v>
      </c>
      <c r="AF40" s="135">
        <f>IF(ISNA(VLOOKUP($B40,'[1]1718  Prog Access'!$F$7:$BF$318,19,FALSE)),"",VLOOKUP($B40,'[1]1718  Prog Access'!$F$7:$BF$318,19,FALSE))</f>
        <v>28457.219999999998</v>
      </c>
      <c r="AG40" s="135">
        <f>IF(ISNA(VLOOKUP($B40,'[1]1718  Prog Access'!$F$7:$BF$318,20,FALSE)),"",VLOOKUP($B40,'[1]1718  Prog Access'!$F$7:$BF$318,20,FALSE))</f>
        <v>0</v>
      </c>
      <c r="AH40" s="134">
        <f t="shared" si="12"/>
        <v>1748121.0099999995</v>
      </c>
      <c r="AI40" s="133">
        <f t="shared" si="13"/>
        <v>3.4865890808500596E-2</v>
      </c>
      <c r="AJ40" s="134">
        <f t="shared" si="14"/>
        <v>458.67874244662448</v>
      </c>
      <c r="AK40" s="135">
        <f>IF(ISNA(VLOOKUP($B40,'[1]1718  Prog Access'!$F$7:$BF$318,21,FALSE)),"",VLOOKUP($B40,'[1]1718  Prog Access'!$F$7:$BF$318,21,FALSE))</f>
        <v>0</v>
      </c>
      <c r="AL40" s="135">
        <f>IF(ISNA(VLOOKUP($B40,'[1]1718  Prog Access'!$F$7:$BF$318,22,FALSE)),"",VLOOKUP($B40,'[1]1718  Prog Access'!$F$7:$BF$318,22,FALSE))</f>
        <v>0</v>
      </c>
      <c r="AM40" s="138">
        <f t="shared" si="15"/>
        <v>0</v>
      </c>
      <c r="AN40" s="133">
        <f t="shared" si="16"/>
        <v>0</v>
      </c>
      <c r="AO40" s="139">
        <f t="shared" si="17"/>
        <v>0</v>
      </c>
      <c r="AP40" s="135">
        <f>IF(ISNA(VLOOKUP($B40,'[1]1718  Prog Access'!$F$7:$BF$318,23,FALSE)),"",VLOOKUP($B40,'[1]1718  Prog Access'!$F$7:$BF$318,23,FALSE))</f>
        <v>1117121.8699999999</v>
      </c>
      <c r="AQ40" s="135">
        <f>IF(ISNA(VLOOKUP($B40,'[1]1718  Prog Access'!$F$7:$BF$318,24,FALSE)),"",VLOOKUP($B40,'[1]1718  Prog Access'!$F$7:$BF$318,24,FALSE))</f>
        <v>241106.43</v>
      </c>
      <c r="AR40" s="135">
        <f>IF(ISNA(VLOOKUP($B40,'[1]1718  Prog Access'!$F$7:$BF$318,25,FALSE)),"",VLOOKUP($B40,'[1]1718  Prog Access'!$F$7:$BF$318,25,FALSE))</f>
        <v>0</v>
      </c>
      <c r="AS40" s="135">
        <f>IF(ISNA(VLOOKUP($B40,'[1]1718  Prog Access'!$F$7:$BF$318,26,FALSE)),"",VLOOKUP($B40,'[1]1718  Prog Access'!$F$7:$BF$318,26,FALSE))</f>
        <v>0</v>
      </c>
      <c r="AT40" s="135">
        <f>IF(ISNA(VLOOKUP($B40,'[1]1718  Prog Access'!$F$7:$BF$318,27,FALSE)),"",VLOOKUP($B40,'[1]1718  Prog Access'!$F$7:$BF$318,27,FALSE))</f>
        <v>1559516.5700000003</v>
      </c>
      <c r="AU40" s="135">
        <f>IF(ISNA(VLOOKUP($B40,'[1]1718  Prog Access'!$F$7:$BF$318,28,FALSE)),"",VLOOKUP($B40,'[1]1718  Prog Access'!$F$7:$BF$318,28,FALSE))</f>
        <v>0</v>
      </c>
      <c r="AV40" s="135">
        <f>IF(ISNA(VLOOKUP($B40,'[1]1718  Prog Access'!$F$7:$BF$318,29,FALSE)),"",VLOOKUP($B40,'[1]1718  Prog Access'!$F$7:$BF$318,29,FALSE))</f>
        <v>0</v>
      </c>
      <c r="AW40" s="135">
        <f>IF(ISNA(VLOOKUP($B40,'[1]1718  Prog Access'!$F$7:$BF$318,30,FALSE)),"",VLOOKUP($B40,'[1]1718  Prog Access'!$F$7:$BF$318,30,FALSE))</f>
        <v>166982.08000000002</v>
      </c>
      <c r="AX40" s="135">
        <f>IF(ISNA(VLOOKUP($B40,'[1]1718  Prog Access'!$F$7:$BF$318,31,FALSE)),"",VLOOKUP($B40,'[1]1718  Prog Access'!$F$7:$BF$318,31,FALSE))</f>
        <v>0</v>
      </c>
      <c r="AY40" s="135">
        <f>IF(ISNA(VLOOKUP($B40,'[1]1718  Prog Access'!$F$7:$BF$318,32,FALSE)),"",VLOOKUP($B40,'[1]1718  Prog Access'!$F$7:$BF$318,32,FALSE))</f>
        <v>0</v>
      </c>
      <c r="AZ40" s="135">
        <f>IF(ISNA(VLOOKUP($B40,'[1]1718  Prog Access'!$F$7:$BF$318,33,FALSE)),"",VLOOKUP($B40,'[1]1718  Prog Access'!$F$7:$BF$318,33,FALSE))</f>
        <v>0</v>
      </c>
      <c r="BA40" s="135">
        <f>IF(ISNA(VLOOKUP($B40,'[1]1718  Prog Access'!$F$7:$BF$318,34,FALSE)),"",VLOOKUP($B40,'[1]1718  Prog Access'!$F$7:$BF$318,34,FALSE))</f>
        <v>0</v>
      </c>
      <c r="BB40" s="135">
        <f>IF(ISNA(VLOOKUP($B40,'[1]1718  Prog Access'!$F$7:$BF$318,35,FALSE)),"",VLOOKUP($B40,'[1]1718  Prog Access'!$F$7:$BF$318,35,FALSE))</f>
        <v>108238.01999999999</v>
      </c>
      <c r="BC40" s="135">
        <f>IF(ISNA(VLOOKUP($B40,'[1]1718  Prog Access'!$F$7:$BF$318,36,FALSE)),"",VLOOKUP($B40,'[1]1718  Prog Access'!$F$7:$BF$318,36,FALSE))</f>
        <v>0</v>
      </c>
      <c r="BD40" s="135">
        <f>IF(ISNA(VLOOKUP($B40,'[1]1718  Prog Access'!$F$7:$BF$318,37,FALSE)),"",VLOOKUP($B40,'[1]1718  Prog Access'!$F$7:$BF$318,37,FALSE))</f>
        <v>88170.469999999987</v>
      </c>
      <c r="BE40" s="135">
        <f>IF(ISNA(VLOOKUP($B40,'[1]1718  Prog Access'!$F$7:$BF$318,38,FALSE)),"",VLOOKUP($B40,'[1]1718  Prog Access'!$F$7:$BF$318,38,FALSE))</f>
        <v>0</v>
      </c>
      <c r="BF40" s="134">
        <f t="shared" si="18"/>
        <v>3281135.4400000004</v>
      </c>
      <c r="BG40" s="133">
        <f t="shared" si="19"/>
        <v>6.5441527974623229E-2</v>
      </c>
      <c r="BH40" s="137">
        <f t="shared" si="20"/>
        <v>860.91698961747079</v>
      </c>
      <c r="BI40" s="140">
        <f>IF(ISNA(VLOOKUP($B40,'[1]1718  Prog Access'!$F$7:$BF$318,39,FALSE)),"",VLOOKUP($B40,'[1]1718  Prog Access'!$F$7:$BF$318,39,FALSE))</f>
        <v>0</v>
      </c>
      <c r="BJ40" s="135">
        <f>IF(ISNA(VLOOKUP($B40,'[1]1718  Prog Access'!$F$7:$BF$318,40,FALSE)),"",VLOOKUP($B40,'[1]1718  Prog Access'!$F$7:$BF$318,40,FALSE))</f>
        <v>0</v>
      </c>
      <c r="BK40" s="135">
        <f>IF(ISNA(VLOOKUP($B40,'[1]1718  Prog Access'!$F$7:$BF$318,41,FALSE)),"",VLOOKUP($B40,'[1]1718  Prog Access'!$F$7:$BF$318,41,FALSE))</f>
        <v>481175.31999999995</v>
      </c>
      <c r="BL40" s="135">
        <f>IF(ISNA(VLOOKUP($B40,'[1]1718  Prog Access'!$F$7:$BF$318,42,FALSE)),"",VLOOKUP($B40,'[1]1718  Prog Access'!$F$7:$BF$318,42,FALSE))</f>
        <v>0</v>
      </c>
      <c r="BM40" s="135">
        <f>IF(ISNA(VLOOKUP($B40,'[1]1718  Prog Access'!$F$7:$BF$318,43,FALSE)),"",VLOOKUP($B40,'[1]1718  Prog Access'!$F$7:$BF$318,43,FALSE))</f>
        <v>0</v>
      </c>
      <c r="BN40" s="135">
        <f>IF(ISNA(VLOOKUP($B40,'[1]1718  Prog Access'!$F$7:$BF$318,44,FALSE)),"",VLOOKUP($B40,'[1]1718  Prog Access'!$F$7:$BF$318,44,FALSE))</f>
        <v>0</v>
      </c>
      <c r="BO40" s="135">
        <f>IF(ISNA(VLOOKUP($B40,'[1]1718  Prog Access'!$F$7:$BF$318,45,FALSE)),"",VLOOKUP($B40,'[1]1718  Prog Access'!$F$7:$BF$318,45,FALSE))</f>
        <v>442252.57999999996</v>
      </c>
      <c r="BP40" s="137">
        <f t="shared" si="21"/>
        <v>923427.89999999991</v>
      </c>
      <c r="BQ40" s="133">
        <f t="shared" si="22"/>
        <v>1.8417567288961885E-2</v>
      </c>
      <c r="BR40" s="134">
        <f t="shared" si="23"/>
        <v>242.29257899722137</v>
      </c>
      <c r="BS40" s="140">
        <f>IF(ISNA(VLOOKUP($B40,'[1]1718  Prog Access'!$F$7:$BF$318,46,FALSE)),"",VLOOKUP($B40,'[1]1718  Prog Access'!$F$7:$BF$318,46,FALSE))</f>
        <v>0</v>
      </c>
      <c r="BT40" s="135">
        <f>IF(ISNA(VLOOKUP($B40,'[1]1718  Prog Access'!$F$7:$BF$318,47,FALSE)),"",VLOOKUP($B40,'[1]1718  Prog Access'!$F$7:$BF$318,47,FALSE))</f>
        <v>0</v>
      </c>
      <c r="BU40" s="135">
        <f>IF(ISNA(VLOOKUP($B40,'[1]1718  Prog Access'!$F$7:$BF$318,48,FALSE)),"",VLOOKUP($B40,'[1]1718  Prog Access'!$F$7:$BF$318,48,FALSE))</f>
        <v>40851.539999999994</v>
      </c>
      <c r="BV40" s="135">
        <f>IF(ISNA(VLOOKUP($B40,'[1]1718  Prog Access'!$F$7:$BF$318,49,FALSE)),"",VLOOKUP($B40,'[1]1718  Prog Access'!$F$7:$BF$318,49,FALSE))</f>
        <v>6747.97</v>
      </c>
      <c r="BW40" s="137">
        <f t="shared" si="24"/>
        <v>47599.509999999995</v>
      </c>
      <c r="BX40" s="133">
        <f t="shared" si="25"/>
        <v>9.4936180544968819E-4</v>
      </c>
      <c r="BY40" s="134">
        <f t="shared" si="26"/>
        <v>12.489343279430942</v>
      </c>
      <c r="BZ40" s="135">
        <f>IF(ISNA(VLOOKUP($B40,'[1]1718  Prog Access'!$F$7:$BF$318,50,FALSE)),"",VLOOKUP($B40,'[1]1718  Prog Access'!$F$7:$BF$318,50,FALSE))</f>
        <v>7238357.5699999984</v>
      </c>
      <c r="CA40" s="133">
        <f t="shared" si="27"/>
        <v>0.14436745695797323</v>
      </c>
      <c r="CB40" s="134">
        <f t="shared" si="28"/>
        <v>1899.2282162357885</v>
      </c>
      <c r="CC40" s="135">
        <f>IF(ISNA(VLOOKUP($B40,'[1]1718  Prog Access'!$F$7:$BF$318,51,FALSE)),"",VLOOKUP($B40,'[1]1718  Prog Access'!$F$7:$BF$318,51,FALSE))</f>
        <v>1539271.1599999997</v>
      </c>
      <c r="CD40" s="133">
        <f t="shared" si="29"/>
        <v>3.0700426276115779E-2</v>
      </c>
      <c r="CE40" s="134">
        <f t="shared" si="30"/>
        <v>403.87991215388286</v>
      </c>
      <c r="CF40" s="141">
        <f>IF(ISNA(VLOOKUP($B40,'[1]1718  Prog Access'!$F$7:$BF$318,52,FALSE)),"",VLOOKUP($B40,'[1]1718  Prog Access'!$F$7:$BF$318,52,FALSE))</f>
        <v>1634872.39</v>
      </c>
      <c r="CG40" s="88">
        <f t="shared" si="31"/>
        <v>3.2607171877404764E-2</v>
      </c>
      <c r="CH40" s="89">
        <f t="shared" si="32"/>
        <v>428.96413212601772</v>
      </c>
      <c r="CI40" s="90">
        <f t="shared" ref="CI40:CI46" si="84">CF40+CC40+BZ40+BW40+BP40+BF40+AM40+AH40+AA40+R40+I40</f>
        <v>50138429.549999997</v>
      </c>
      <c r="CJ40" s="73">
        <f t="shared" ref="CJ40:CJ46" si="85">CI40-E40</f>
        <v>0</v>
      </c>
    </row>
    <row r="41" spans="1:88" x14ac:dyDescent="0.3">
      <c r="A41" s="21"/>
      <c r="B41" s="84" t="s">
        <v>93</v>
      </c>
      <c r="C41" s="117" t="s">
        <v>94</v>
      </c>
      <c r="D41" s="85">
        <f>IF(ISNA(VLOOKUP($B41,'[1]1718 enrollment_Rev_Exp by size'!$A$6:$C$339,3,FALSE)),"",VLOOKUP($B41,'[1]1718 enrollment_Rev_Exp by size'!$A$6:$C$339,3,FALSE))</f>
        <v>338.23999999999995</v>
      </c>
      <c r="E41" s="86">
        <f>IF(ISNA(VLOOKUP($B41,'[1]1718 Enroll_Rev_Exp Access'!$A$6:$D$316,4,FALSE)),"",VLOOKUP($B41,'[1]1718 Enroll_Rev_Exp Access'!$A$6:$D$316,4,FALSE))</f>
        <v>4240965.93</v>
      </c>
      <c r="F41" s="87">
        <f>IF(ISNA(VLOOKUP($B41,'[1]1718  Prog Access'!$F$7:$BF$318,2,FALSE)),"",VLOOKUP($B41,'[1]1718  Prog Access'!$F$7:$BF$318,2,FALSE))</f>
        <v>1916104.6700000006</v>
      </c>
      <c r="G41" s="87">
        <f>IF(ISNA(VLOOKUP($B41,'[1]1718  Prog Access'!$F$7:$BF$318,3,FALSE)),"",VLOOKUP($B41,'[1]1718  Prog Access'!$F$7:$BF$318,3,FALSE))</f>
        <v>534787.01</v>
      </c>
      <c r="H41" s="87">
        <f>IF(ISNA(VLOOKUP($B41,'[1]1718  Prog Access'!$F$7:$BF$318,4,FALSE)),"",VLOOKUP($B41,'[1]1718  Prog Access'!$F$7:$BF$318,4,FALSE))</f>
        <v>0</v>
      </c>
      <c r="I41" s="130">
        <f t="shared" si="81"/>
        <v>2450891.6800000006</v>
      </c>
      <c r="J41" s="151">
        <f t="shared" si="82"/>
        <v>0.57790883502806178</v>
      </c>
      <c r="K41" s="152">
        <f t="shared" si="83"/>
        <v>7246.0137180700121</v>
      </c>
      <c r="L41" s="135">
        <f>IF(ISNA(VLOOKUP($B41,'[1]1718  Prog Access'!$F$7:$BF$318,5,FALSE)),"",VLOOKUP($B41,'[1]1718  Prog Access'!$F$7:$BF$318,5,FALSE))</f>
        <v>0</v>
      </c>
      <c r="M41" s="135">
        <f>IF(ISNA(VLOOKUP($B41,'[1]1718  Prog Access'!$F$7:$BF$318,6,FALSE)),"",VLOOKUP($B41,'[1]1718  Prog Access'!$F$7:$BF$318,6,FALSE))</f>
        <v>0</v>
      </c>
      <c r="N41" s="135">
        <f>IF(ISNA(VLOOKUP($B41,'[1]1718  Prog Access'!$F$7:$BF$318,7,FALSE)),"",VLOOKUP($B41,'[1]1718  Prog Access'!$F$7:$BF$318,7,FALSE))</f>
        <v>0</v>
      </c>
      <c r="O41" s="135">
        <f>IF(ISNA(VLOOKUP($B41,'[1]1718  Prog Access'!$F$7:$BF$318,8,FALSE)),"",VLOOKUP($B41,'[1]1718  Prog Access'!$F$7:$BF$318,8,FALSE))</f>
        <v>0</v>
      </c>
      <c r="P41" s="135">
        <f>IF(ISNA(VLOOKUP($B41,'[1]1718  Prog Access'!$F$7:$BF$318,9,FALSE)),"",VLOOKUP($B41,'[1]1718  Prog Access'!$F$7:$BF$318,9,FALSE))</f>
        <v>0</v>
      </c>
      <c r="Q41" s="135">
        <f>IF(ISNA(VLOOKUP($B41,'[1]1718  Prog Access'!$F$7:$BF$318,10,FALSE)),"",VLOOKUP($B41,'[1]1718  Prog Access'!$F$7:$BF$318,10,FALSE))</f>
        <v>0</v>
      </c>
      <c r="R41" s="128">
        <f t="shared" si="6"/>
        <v>0</v>
      </c>
      <c r="S41" s="136">
        <f t="shared" si="7"/>
        <v>0</v>
      </c>
      <c r="T41" s="137">
        <f t="shared" si="8"/>
        <v>0</v>
      </c>
      <c r="U41" s="135">
        <f>IF(ISNA(VLOOKUP($B41,'[1]1718  Prog Access'!$F$7:$BF$318,11,FALSE)),"",VLOOKUP($B41,'[1]1718  Prog Access'!$F$7:$BF$318,11,FALSE))</f>
        <v>235353.06</v>
      </c>
      <c r="V41" s="135">
        <f>IF(ISNA(VLOOKUP($B41,'[1]1718  Prog Access'!$F$7:$BF$318,12,FALSE)),"",VLOOKUP($B41,'[1]1718  Prog Access'!$F$7:$BF$318,12,FALSE))</f>
        <v>1222.96</v>
      </c>
      <c r="W41" s="135">
        <f>IF(ISNA(VLOOKUP($B41,'[1]1718  Prog Access'!$F$7:$BF$318,13,FALSE)),"",VLOOKUP($B41,'[1]1718  Prog Access'!$F$7:$BF$318,13,FALSE))</f>
        <v>51093.740000000005</v>
      </c>
      <c r="X41" s="135">
        <f>IF(ISNA(VLOOKUP($B41,'[1]1718  Prog Access'!$F$7:$BF$318,14,FALSE)),"",VLOOKUP($B41,'[1]1718  Prog Access'!$F$7:$BF$318,14,FALSE))</f>
        <v>0</v>
      </c>
      <c r="Y41" s="135">
        <f>IF(ISNA(VLOOKUP($B41,'[1]1718  Prog Access'!$F$7:$BF$318,15,FALSE)),"",VLOOKUP($B41,'[1]1718  Prog Access'!$F$7:$BF$318,15,FALSE))</f>
        <v>0</v>
      </c>
      <c r="Z41" s="135">
        <f>IF(ISNA(VLOOKUP($B41,'[1]1718  Prog Access'!$F$7:$BF$318,16,FALSE)),"",VLOOKUP($B41,'[1]1718  Prog Access'!$F$7:$BF$318,16,FALSE))</f>
        <v>0</v>
      </c>
      <c r="AA41" s="138">
        <f t="shared" si="9"/>
        <v>287669.76000000001</v>
      </c>
      <c r="AB41" s="133">
        <f t="shared" si="10"/>
        <v>6.7831188636783044E-2</v>
      </c>
      <c r="AC41" s="134">
        <f t="shared" si="11"/>
        <v>850.49006622516572</v>
      </c>
      <c r="AD41" s="135">
        <f>IF(ISNA(VLOOKUP($B41,'[1]1718  Prog Access'!$F$7:$BF$318,17,FALSE)),"",VLOOKUP($B41,'[1]1718  Prog Access'!$F$7:$BF$318,17,FALSE))</f>
        <v>17002.900000000001</v>
      </c>
      <c r="AE41" s="135">
        <f>IF(ISNA(VLOOKUP($B41,'[1]1718  Prog Access'!$F$7:$BF$318,18,FALSE)),"",VLOOKUP($B41,'[1]1718  Prog Access'!$F$7:$BF$318,18,FALSE))</f>
        <v>0</v>
      </c>
      <c r="AF41" s="135">
        <f>IF(ISNA(VLOOKUP($B41,'[1]1718  Prog Access'!$F$7:$BF$318,19,FALSE)),"",VLOOKUP($B41,'[1]1718  Prog Access'!$F$7:$BF$318,19,FALSE))</f>
        <v>0</v>
      </c>
      <c r="AG41" s="135">
        <f>IF(ISNA(VLOOKUP($B41,'[1]1718  Prog Access'!$F$7:$BF$318,20,FALSE)),"",VLOOKUP($B41,'[1]1718  Prog Access'!$F$7:$BF$318,20,FALSE))</f>
        <v>0</v>
      </c>
      <c r="AH41" s="134">
        <f t="shared" si="12"/>
        <v>17002.900000000001</v>
      </c>
      <c r="AI41" s="133">
        <f t="shared" si="13"/>
        <v>4.0092045728837072E-3</v>
      </c>
      <c r="AJ41" s="134">
        <f t="shared" si="14"/>
        <v>50.268744087038797</v>
      </c>
      <c r="AK41" s="135">
        <f>IF(ISNA(VLOOKUP($B41,'[1]1718  Prog Access'!$F$7:$BF$318,21,FALSE)),"",VLOOKUP($B41,'[1]1718  Prog Access'!$F$7:$BF$318,21,FALSE))</f>
        <v>0</v>
      </c>
      <c r="AL41" s="135">
        <f>IF(ISNA(VLOOKUP($B41,'[1]1718  Prog Access'!$F$7:$BF$318,22,FALSE)),"",VLOOKUP($B41,'[1]1718  Prog Access'!$F$7:$BF$318,22,FALSE))</f>
        <v>0</v>
      </c>
      <c r="AM41" s="138">
        <f t="shared" si="15"/>
        <v>0</v>
      </c>
      <c r="AN41" s="133">
        <f t="shared" si="16"/>
        <v>0</v>
      </c>
      <c r="AO41" s="139">
        <f t="shared" si="17"/>
        <v>0</v>
      </c>
      <c r="AP41" s="135">
        <f>IF(ISNA(VLOOKUP($B41,'[1]1718  Prog Access'!$F$7:$BF$318,23,FALSE)),"",VLOOKUP($B41,'[1]1718  Prog Access'!$F$7:$BF$318,23,FALSE))</f>
        <v>141905.84000000003</v>
      </c>
      <c r="AQ41" s="135">
        <f>IF(ISNA(VLOOKUP($B41,'[1]1718  Prog Access'!$F$7:$BF$318,24,FALSE)),"",VLOOKUP($B41,'[1]1718  Prog Access'!$F$7:$BF$318,24,FALSE))</f>
        <v>41680.61</v>
      </c>
      <c r="AR41" s="135">
        <f>IF(ISNA(VLOOKUP($B41,'[1]1718  Prog Access'!$F$7:$BF$318,25,FALSE)),"",VLOOKUP($B41,'[1]1718  Prog Access'!$F$7:$BF$318,25,FALSE))</f>
        <v>0</v>
      </c>
      <c r="AS41" s="135">
        <f>IF(ISNA(VLOOKUP($B41,'[1]1718  Prog Access'!$F$7:$BF$318,26,FALSE)),"",VLOOKUP($B41,'[1]1718  Prog Access'!$F$7:$BF$318,26,FALSE))</f>
        <v>0</v>
      </c>
      <c r="AT41" s="135">
        <f>IF(ISNA(VLOOKUP($B41,'[1]1718  Prog Access'!$F$7:$BF$318,27,FALSE)),"",VLOOKUP($B41,'[1]1718  Prog Access'!$F$7:$BF$318,27,FALSE))</f>
        <v>110036.76</v>
      </c>
      <c r="AU41" s="135">
        <f>IF(ISNA(VLOOKUP($B41,'[1]1718  Prog Access'!$F$7:$BF$318,28,FALSE)),"",VLOOKUP($B41,'[1]1718  Prog Access'!$F$7:$BF$318,28,FALSE))</f>
        <v>0</v>
      </c>
      <c r="AV41" s="135">
        <f>IF(ISNA(VLOOKUP($B41,'[1]1718  Prog Access'!$F$7:$BF$318,29,FALSE)),"",VLOOKUP($B41,'[1]1718  Prog Access'!$F$7:$BF$318,29,FALSE))</f>
        <v>0</v>
      </c>
      <c r="AW41" s="135">
        <f>IF(ISNA(VLOOKUP($B41,'[1]1718  Prog Access'!$F$7:$BF$318,30,FALSE)),"",VLOOKUP($B41,'[1]1718  Prog Access'!$F$7:$BF$318,30,FALSE))</f>
        <v>153222.54</v>
      </c>
      <c r="AX41" s="135">
        <f>IF(ISNA(VLOOKUP($B41,'[1]1718  Prog Access'!$F$7:$BF$318,31,FALSE)),"",VLOOKUP($B41,'[1]1718  Prog Access'!$F$7:$BF$318,31,FALSE))</f>
        <v>0</v>
      </c>
      <c r="AY41" s="135">
        <f>IF(ISNA(VLOOKUP($B41,'[1]1718  Prog Access'!$F$7:$BF$318,32,FALSE)),"",VLOOKUP($B41,'[1]1718  Prog Access'!$F$7:$BF$318,32,FALSE))</f>
        <v>0</v>
      </c>
      <c r="AZ41" s="135">
        <f>IF(ISNA(VLOOKUP($B41,'[1]1718  Prog Access'!$F$7:$BF$318,33,FALSE)),"",VLOOKUP($B41,'[1]1718  Prog Access'!$F$7:$BF$318,33,FALSE))</f>
        <v>0</v>
      </c>
      <c r="BA41" s="135">
        <f>IF(ISNA(VLOOKUP($B41,'[1]1718  Prog Access'!$F$7:$BF$318,34,FALSE)),"",VLOOKUP($B41,'[1]1718  Prog Access'!$F$7:$BF$318,34,FALSE))</f>
        <v>0</v>
      </c>
      <c r="BB41" s="135">
        <f>IF(ISNA(VLOOKUP($B41,'[1]1718  Prog Access'!$F$7:$BF$318,35,FALSE)),"",VLOOKUP($B41,'[1]1718  Prog Access'!$F$7:$BF$318,35,FALSE))</f>
        <v>0</v>
      </c>
      <c r="BC41" s="135">
        <f>IF(ISNA(VLOOKUP($B41,'[1]1718  Prog Access'!$F$7:$BF$318,36,FALSE)),"",VLOOKUP($B41,'[1]1718  Prog Access'!$F$7:$BF$318,36,FALSE))</f>
        <v>0</v>
      </c>
      <c r="BD41" s="135">
        <f>IF(ISNA(VLOOKUP($B41,'[1]1718  Prog Access'!$F$7:$BF$318,37,FALSE)),"",VLOOKUP($B41,'[1]1718  Prog Access'!$F$7:$BF$318,37,FALSE))</f>
        <v>0</v>
      </c>
      <c r="BE41" s="135">
        <f>IF(ISNA(VLOOKUP($B41,'[1]1718  Prog Access'!$F$7:$BF$318,38,FALSE)),"",VLOOKUP($B41,'[1]1718  Prog Access'!$F$7:$BF$318,38,FALSE))</f>
        <v>0</v>
      </c>
      <c r="BF41" s="134">
        <f t="shared" si="18"/>
        <v>446845.75</v>
      </c>
      <c r="BG41" s="133">
        <f t="shared" si="19"/>
        <v>0.1053641451913291</v>
      </c>
      <c r="BH41" s="137">
        <f t="shared" si="20"/>
        <v>1321.0907935193948</v>
      </c>
      <c r="BI41" s="140">
        <f>IF(ISNA(VLOOKUP($B41,'[1]1718  Prog Access'!$F$7:$BF$318,39,FALSE)),"",VLOOKUP($B41,'[1]1718  Prog Access'!$F$7:$BF$318,39,FALSE))</f>
        <v>0</v>
      </c>
      <c r="BJ41" s="135">
        <f>IF(ISNA(VLOOKUP($B41,'[1]1718  Prog Access'!$F$7:$BF$318,40,FALSE)),"",VLOOKUP($B41,'[1]1718  Prog Access'!$F$7:$BF$318,40,FALSE))</f>
        <v>0</v>
      </c>
      <c r="BK41" s="135">
        <f>IF(ISNA(VLOOKUP($B41,'[1]1718  Prog Access'!$F$7:$BF$318,41,FALSE)),"",VLOOKUP($B41,'[1]1718  Prog Access'!$F$7:$BF$318,41,FALSE))</f>
        <v>117.08</v>
      </c>
      <c r="BL41" s="135">
        <f>IF(ISNA(VLOOKUP($B41,'[1]1718  Prog Access'!$F$7:$BF$318,42,FALSE)),"",VLOOKUP($B41,'[1]1718  Prog Access'!$F$7:$BF$318,42,FALSE))</f>
        <v>0</v>
      </c>
      <c r="BM41" s="135">
        <f>IF(ISNA(VLOOKUP($B41,'[1]1718  Prog Access'!$F$7:$BF$318,43,FALSE)),"",VLOOKUP($B41,'[1]1718  Prog Access'!$F$7:$BF$318,43,FALSE))</f>
        <v>0</v>
      </c>
      <c r="BN41" s="135">
        <f>IF(ISNA(VLOOKUP($B41,'[1]1718  Prog Access'!$F$7:$BF$318,44,FALSE)),"",VLOOKUP($B41,'[1]1718  Prog Access'!$F$7:$BF$318,44,FALSE))</f>
        <v>0</v>
      </c>
      <c r="BO41" s="135">
        <f>IF(ISNA(VLOOKUP($B41,'[1]1718  Prog Access'!$F$7:$BF$318,45,FALSE)),"",VLOOKUP($B41,'[1]1718  Prog Access'!$F$7:$BF$318,45,FALSE))</f>
        <v>0</v>
      </c>
      <c r="BP41" s="137">
        <f t="shared" si="21"/>
        <v>117.08</v>
      </c>
      <c r="BQ41" s="133">
        <f t="shared" si="22"/>
        <v>2.7606918313536182E-5</v>
      </c>
      <c r="BR41" s="134">
        <f t="shared" si="23"/>
        <v>0.3461447492904447</v>
      </c>
      <c r="BS41" s="140">
        <f>IF(ISNA(VLOOKUP($B41,'[1]1718  Prog Access'!$F$7:$BF$318,46,FALSE)),"",VLOOKUP($B41,'[1]1718  Prog Access'!$F$7:$BF$318,46,FALSE))</f>
        <v>0</v>
      </c>
      <c r="BT41" s="135">
        <f>IF(ISNA(VLOOKUP($B41,'[1]1718  Prog Access'!$F$7:$BF$318,47,FALSE)),"",VLOOKUP($B41,'[1]1718  Prog Access'!$F$7:$BF$318,47,FALSE))</f>
        <v>0</v>
      </c>
      <c r="BU41" s="135">
        <f>IF(ISNA(VLOOKUP($B41,'[1]1718  Prog Access'!$F$7:$BF$318,48,FALSE)),"",VLOOKUP($B41,'[1]1718  Prog Access'!$F$7:$BF$318,48,FALSE))</f>
        <v>0</v>
      </c>
      <c r="BV41" s="135">
        <f>IF(ISNA(VLOOKUP($B41,'[1]1718  Prog Access'!$F$7:$BF$318,49,FALSE)),"",VLOOKUP($B41,'[1]1718  Prog Access'!$F$7:$BF$318,49,FALSE))</f>
        <v>1556.66</v>
      </c>
      <c r="BW41" s="137">
        <f t="shared" si="24"/>
        <v>1556.66</v>
      </c>
      <c r="BX41" s="133">
        <f t="shared" si="25"/>
        <v>3.6705317271907445E-4</v>
      </c>
      <c r="BY41" s="134">
        <f t="shared" si="26"/>
        <v>4.602235099337749</v>
      </c>
      <c r="BZ41" s="135">
        <f>IF(ISNA(VLOOKUP($B41,'[1]1718  Prog Access'!$F$7:$BF$318,50,FALSE)),"",VLOOKUP($B41,'[1]1718  Prog Access'!$F$7:$BF$318,50,FALSE))</f>
        <v>834334.80999999994</v>
      </c>
      <c r="CA41" s="133">
        <f t="shared" si="27"/>
        <v>0.19673225953031884</v>
      </c>
      <c r="CB41" s="134">
        <f t="shared" si="28"/>
        <v>2466.6946842478715</v>
      </c>
      <c r="CC41" s="135">
        <f>IF(ISNA(VLOOKUP($B41,'[1]1718  Prog Access'!$F$7:$BF$318,51,FALSE)),"",VLOOKUP($B41,'[1]1718  Prog Access'!$F$7:$BF$318,51,FALSE))</f>
        <v>119538.40999999999</v>
      </c>
      <c r="CD41" s="133">
        <f t="shared" si="29"/>
        <v>2.8186599933378857E-2</v>
      </c>
      <c r="CE41" s="134">
        <f t="shared" si="30"/>
        <v>353.41299077578054</v>
      </c>
      <c r="CF41" s="141">
        <f>IF(ISNA(VLOOKUP($B41,'[1]1718  Prog Access'!$F$7:$BF$318,52,FALSE)),"",VLOOKUP($B41,'[1]1718  Prog Access'!$F$7:$BF$318,52,FALSE))</f>
        <v>83008.879999999976</v>
      </c>
      <c r="CG41" s="88">
        <f t="shared" si="31"/>
        <v>1.9573107016212218E-2</v>
      </c>
      <c r="CH41" s="89">
        <f t="shared" si="32"/>
        <v>245.4141438032166</v>
      </c>
      <c r="CI41" s="90">
        <f t="shared" si="84"/>
        <v>4240965.9300000006</v>
      </c>
      <c r="CJ41" s="73">
        <f t="shared" si="85"/>
        <v>0</v>
      </c>
    </row>
    <row r="42" spans="1:88" x14ac:dyDescent="0.3">
      <c r="A42" s="21"/>
      <c r="B42" s="84" t="s">
        <v>95</v>
      </c>
      <c r="C42" s="117" t="s">
        <v>96</v>
      </c>
      <c r="D42" s="85">
        <f>IF(ISNA(VLOOKUP($B42,'[1]1718 enrollment_Rev_Exp by size'!$A$6:$C$339,3,FALSE)),"",VLOOKUP($B42,'[1]1718 enrollment_Rev_Exp by size'!$A$6:$C$339,3,FALSE))</f>
        <v>2834.2300000000005</v>
      </c>
      <c r="E42" s="86">
        <f>IF(ISNA(VLOOKUP($B42,'[1]1718 Enroll_Rev_Exp Access'!$A$6:$D$316,4,FALSE)),"",VLOOKUP($B42,'[1]1718 Enroll_Rev_Exp Access'!$A$6:$D$316,4,FALSE))</f>
        <v>33700496.259999998</v>
      </c>
      <c r="F42" s="87">
        <f>IF(ISNA(VLOOKUP($B42,'[1]1718  Prog Access'!$F$7:$BF$318,2,FALSE)),"",VLOOKUP($B42,'[1]1718  Prog Access'!$F$7:$BF$318,2,FALSE))</f>
        <v>17723689.579999991</v>
      </c>
      <c r="G42" s="87">
        <f>IF(ISNA(VLOOKUP($B42,'[1]1718  Prog Access'!$F$7:$BF$318,3,FALSE)),"",VLOOKUP($B42,'[1]1718  Prog Access'!$F$7:$BF$318,3,FALSE))</f>
        <v>523300.18999999994</v>
      </c>
      <c r="H42" s="87">
        <f>IF(ISNA(VLOOKUP($B42,'[1]1718  Prog Access'!$F$7:$BF$318,4,FALSE)),"",VLOOKUP($B42,'[1]1718  Prog Access'!$F$7:$BF$318,4,FALSE))</f>
        <v>0</v>
      </c>
      <c r="I42" s="130">
        <f t="shared" si="81"/>
        <v>18246989.769999992</v>
      </c>
      <c r="J42" s="151">
        <f t="shared" si="82"/>
        <v>0.54144572914369282</v>
      </c>
      <c r="K42" s="152">
        <f t="shared" si="83"/>
        <v>6438.0765745899198</v>
      </c>
      <c r="L42" s="135">
        <f>IF(ISNA(VLOOKUP($B42,'[1]1718  Prog Access'!$F$7:$BF$318,5,FALSE)),"",VLOOKUP($B42,'[1]1718  Prog Access'!$F$7:$BF$318,5,FALSE))</f>
        <v>0</v>
      </c>
      <c r="M42" s="135">
        <f>IF(ISNA(VLOOKUP($B42,'[1]1718  Prog Access'!$F$7:$BF$318,6,FALSE)),"",VLOOKUP($B42,'[1]1718  Prog Access'!$F$7:$BF$318,6,FALSE))</f>
        <v>0</v>
      </c>
      <c r="N42" s="135">
        <f>IF(ISNA(VLOOKUP($B42,'[1]1718  Prog Access'!$F$7:$BF$318,7,FALSE)),"",VLOOKUP($B42,'[1]1718  Prog Access'!$F$7:$BF$318,7,FALSE))</f>
        <v>0</v>
      </c>
      <c r="O42" s="135">
        <f>IF(ISNA(VLOOKUP($B42,'[1]1718  Prog Access'!$F$7:$BF$318,8,FALSE)),"",VLOOKUP($B42,'[1]1718  Prog Access'!$F$7:$BF$318,8,FALSE))</f>
        <v>0</v>
      </c>
      <c r="P42" s="135">
        <f>IF(ISNA(VLOOKUP($B42,'[1]1718  Prog Access'!$F$7:$BF$318,9,FALSE)),"",VLOOKUP($B42,'[1]1718  Prog Access'!$F$7:$BF$318,9,FALSE))</f>
        <v>0</v>
      </c>
      <c r="Q42" s="135">
        <f>IF(ISNA(VLOOKUP($B42,'[1]1718  Prog Access'!$F$7:$BF$318,10,FALSE)),"",VLOOKUP($B42,'[1]1718  Prog Access'!$F$7:$BF$318,10,FALSE))</f>
        <v>0</v>
      </c>
      <c r="R42" s="128">
        <f t="shared" si="6"/>
        <v>0</v>
      </c>
      <c r="S42" s="136">
        <f t="shared" si="7"/>
        <v>0</v>
      </c>
      <c r="T42" s="137">
        <f t="shared" si="8"/>
        <v>0</v>
      </c>
      <c r="U42" s="135">
        <f>IF(ISNA(VLOOKUP($B42,'[1]1718  Prog Access'!$F$7:$BF$318,11,FALSE)),"",VLOOKUP($B42,'[1]1718  Prog Access'!$F$7:$BF$318,11,FALSE))</f>
        <v>4025078.06</v>
      </c>
      <c r="V42" s="135">
        <f>IF(ISNA(VLOOKUP($B42,'[1]1718  Prog Access'!$F$7:$BF$318,12,FALSE)),"",VLOOKUP($B42,'[1]1718  Prog Access'!$F$7:$BF$318,12,FALSE))</f>
        <v>145681.99999999997</v>
      </c>
      <c r="W42" s="135">
        <f>IF(ISNA(VLOOKUP($B42,'[1]1718  Prog Access'!$F$7:$BF$318,13,FALSE)),"",VLOOKUP($B42,'[1]1718  Prog Access'!$F$7:$BF$318,13,FALSE))</f>
        <v>489294.99999999994</v>
      </c>
      <c r="X42" s="135">
        <f>IF(ISNA(VLOOKUP($B42,'[1]1718  Prog Access'!$F$7:$BF$318,14,FALSE)),"",VLOOKUP($B42,'[1]1718  Prog Access'!$F$7:$BF$318,14,FALSE))</f>
        <v>0</v>
      </c>
      <c r="Y42" s="135">
        <f>IF(ISNA(VLOOKUP($B42,'[1]1718  Prog Access'!$F$7:$BF$318,15,FALSE)),"",VLOOKUP($B42,'[1]1718  Prog Access'!$F$7:$BF$318,15,FALSE))</f>
        <v>0</v>
      </c>
      <c r="Z42" s="135">
        <f>IF(ISNA(VLOOKUP($B42,'[1]1718  Prog Access'!$F$7:$BF$318,16,FALSE)),"",VLOOKUP($B42,'[1]1718  Prog Access'!$F$7:$BF$318,16,FALSE))</f>
        <v>0</v>
      </c>
      <c r="AA42" s="138">
        <f t="shared" si="9"/>
        <v>4660055.0599999996</v>
      </c>
      <c r="AB42" s="133">
        <f t="shared" si="10"/>
        <v>0.13827852931445228</v>
      </c>
      <c r="AC42" s="134">
        <f t="shared" si="11"/>
        <v>1644.2049727792023</v>
      </c>
      <c r="AD42" s="135">
        <f>IF(ISNA(VLOOKUP($B42,'[1]1718  Prog Access'!$F$7:$BF$318,17,FALSE)),"",VLOOKUP($B42,'[1]1718  Prog Access'!$F$7:$BF$318,17,FALSE))</f>
        <v>1641519.0100000002</v>
      </c>
      <c r="AE42" s="135">
        <f>IF(ISNA(VLOOKUP($B42,'[1]1718  Prog Access'!$F$7:$BF$318,18,FALSE)),"",VLOOKUP($B42,'[1]1718  Prog Access'!$F$7:$BF$318,18,FALSE))</f>
        <v>83493.989999999991</v>
      </c>
      <c r="AF42" s="135">
        <f>IF(ISNA(VLOOKUP($B42,'[1]1718  Prog Access'!$F$7:$BF$318,19,FALSE)),"",VLOOKUP($B42,'[1]1718  Prog Access'!$F$7:$BF$318,19,FALSE))</f>
        <v>21162</v>
      </c>
      <c r="AG42" s="135">
        <f>IF(ISNA(VLOOKUP($B42,'[1]1718  Prog Access'!$F$7:$BF$318,20,FALSE)),"",VLOOKUP($B42,'[1]1718  Prog Access'!$F$7:$BF$318,20,FALSE))</f>
        <v>0</v>
      </c>
      <c r="AH42" s="134">
        <f t="shared" si="12"/>
        <v>1746175.0000000002</v>
      </c>
      <c r="AI42" s="133">
        <f t="shared" si="13"/>
        <v>5.18145188880373E-2</v>
      </c>
      <c r="AJ42" s="134">
        <f t="shared" si="14"/>
        <v>616.10208063565767</v>
      </c>
      <c r="AK42" s="135">
        <f>IF(ISNA(VLOOKUP($B42,'[1]1718  Prog Access'!$F$7:$BF$318,21,FALSE)),"",VLOOKUP($B42,'[1]1718  Prog Access'!$F$7:$BF$318,21,FALSE))</f>
        <v>0</v>
      </c>
      <c r="AL42" s="135">
        <f>IF(ISNA(VLOOKUP($B42,'[1]1718  Prog Access'!$F$7:$BF$318,22,FALSE)),"",VLOOKUP($B42,'[1]1718  Prog Access'!$F$7:$BF$318,22,FALSE))</f>
        <v>0</v>
      </c>
      <c r="AM42" s="138">
        <f t="shared" si="15"/>
        <v>0</v>
      </c>
      <c r="AN42" s="133">
        <f t="shared" si="16"/>
        <v>0</v>
      </c>
      <c r="AO42" s="139">
        <f t="shared" si="17"/>
        <v>0</v>
      </c>
      <c r="AP42" s="135">
        <f>IF(ISNA(VLOOKUP($B42,'[1]1718  Prog Access'!$F$7:$BF$318,23,FALSE)),"",VLOOKUP($B42,'[1]1718  Prog Access'!$F$7:$BF$318,23,FALSE))</f>
        <v>806320.08000000007</v>
      </c>
      <c r="AQ42" s="135">
        <f>IF(ISNA(VLOOKUP($B42,'[1]1718  Prog Access'!$F$7:$BF$318,24,FALSE)),"",VLOOKUP($B42,'[1]1718  Prog Access'!$F$7:$BF$318,24,FALSE))</f>
        <v>123452.75</v>
      </c>
      <c r="AR42" s="135">
        <f>IF(ISNA(VLOOKUP($B42,'[1]1718  Prog Access'!$F$7:$BF$318,25,FALSE)),"",VLOOKUP($B42,'[1]1718  Prog Access'!$F$7:$BF$318,25,FALSE))</f>
        <v>0</v>
      </c>
      <c r="AS42" s="135">
        <f>IF(ISNA(VLOOKUP($B42,'[1]1718  Prog Access'!$F$7:$BF$318,26,FALSE)),"",VLOOKUP($B42,'[1]1718  Prog Access'!$F$7:$BF$318,26,FALSE))</f>
        <v>0</v>
      </c>
      <c r="AT42" s="135">
        <f>IF(ISNA(VLOOKUP($B42,'[1]1718  Prog Access'!$F$7:$BF$318,27,FALSE)),"",VLOOKUP($B42,'[1]1718  Prog Access'!$F$7:$BF$318,27,FALSE))</f>
        <v>852828.82999999984</v>
      </c>
      <c r="AU42" s="135">
        <f>IF(ISNA(VLOOKUP($B42,'[1]1718  Prog Access'!$F$7:$BF$318,28,FALSE)),"",VLOOKUP($B42,'[1]1718  Prog Access'!$F$7:$BF$318,28,FALSE))</f>
        <v>0</v>
      </c>
      <c r="AV42" s="135">
        <f>IF(ISNA(VLOOKUP($B42,'[1]1718  Prog Access'!$F$7:$BF$318,29,FALSE)),"",VLOOKUP($B42,'[1]1718  Prog Access'!$F$7:$BF$318,29,FALSE))</f>
        <v>0</v>
      </c>
      <c r="AW42" s="135">
        <f>IF(ISNA(VLOOKUP($B42,'[1]1718  Prog Access'!$F$7:$BF$318,30,FALSE)),"",VLOOKUP($B42,'[1]1718  Prog Access'!$F$7:$BF$318,30,FALSE))</f>
        <v>323200.38000000006</v>
      </c>
      <c r="AX42" s="135">
        <f>IF(ISNA(VLOOKUP($B42,'[1]1718  Prog Access'!$F$7:$BF$318,31,FALSE)),"",VLOOKUP($B42,'[1]1718  Prog Access'!$F$7:$BF$318,31,FALSE))</f>
        <v>0</v>
      </c>
      <c r="AY42" s="135">
        <f>IF(ISNA(VLOOKUP($B42,'[1]1718  Prog Access'!$F$7:$BF$318,32,FALSE)),"",VLOOKUP($B42,'[1]1718  Prog Access'!$F$7:$BF$318,32,FALSE))</f>
        <v>0</v>
      </c>
      <c r="AZ42" s="135">
        <f>IF(ISNA(VLOOKUP($B42,'[1]1718  Prog Access'!$F$7:$BF$318,33,FALSE)),"",VLOOKUP($B42,'[1]1718  Prog Access'!$F$7:$BF$318,33,FALSE))</f>
        <v>0</v>
      </c>
      <c r="BA42" s="135">
        <f>IF(ISNA(VLOOKUP($B42,'[1]1718  Prog Access'!$F$7:$BF$318,34,FALSE)),"",VLOOKUP($B42,'[1]1718  Prog Access'!$F$7:$BF$318,34,FALSE))</f>
        <v>0</v>
      </c>
      <c r="BB42" s="135">
        <f>IF(ISNA(VLOOKUP($B42,'[1]1718  Prog Access'!$F$7:$BF$318,35,FALSE)),"",VLOOKUP($B42,'[1]1718  Prog Access'!$F$7:$BF$318,35,FALSE))</f>
        <v>68093.87</v>
      </c>
      <c r="BC42" s="135">
        <f>IF(ISNA(VLOOKUP($B42,'[1]1718  Prog Access'!$F$7:$BF$318,36,FALSE)),"",VLOOKUP($B42,'[1]1718  Prog Access'!$F$7:$BF$318,36,FALSE))</f>
        <v>0</v>
      </c>
      <c r="BD42" s="135">
        <f>IF(ISNA(VLOOKUP($B42,'[1]1718  Prog Access'!$F$7:$BF$318,37,FALSE)),"",VLOOKUP($B42,'[1]1718  Prog Access'!$F$7:$BF$318,37,FALSE))</f>
        <v>8335</v>
      </c>
      <c r="BE42" s="135">
        <f>IF(ISNA(VLOOKUP($B42,'[1]1718  Prog Access'!$F$7:$BF$318,38,FALSE)),"",VLOOKUP($B42,'[1]1718  Prog Access'!$F$7:$BF$318,38,FALSE))</f>
        <v>0</v>
      </c>
      <c r="BF42" s="134">
        <f t="shared" si="18"/>
        <v>2182230.91</v>
      </c>
      <c r="BG42" s="133">
        <f t="shared" si="19"/>
        <v>6.4753672858822178E-2</v>
      </c>
      <c r="BH42" s="137">
        <f t="shared" si="20"/>
        <v>769.95547644333726</v>
      </c>
      <c r="BI42" s="140">
        <f>IF(ISNA(VLOOKUP($B42,'[1]1718  Prog Access'!$F$7:$BF$318,39,FALSE)),"",VLOOKUP($B42,'[1]1718  Prog Access'!$F$7:$BF$318,39,FALSE))</f>
        <v>0</v>
      </c>
      <c r="BJ42" s="135">
        <f>IF(ISNA(VLOOKUP($B42,'[1]1718  Prog Access'!$F$7:$BF$318,40,FALSE)),"",VLOOKUP($B42,'[1]1718  Prog Access'!$F$7:$BF$318,40,FALSE))</f>
        <v>19087.829999999998</v>
      </c>
      <c r="BK42" s="135">
        <f>IF(ISNA(VLOOKUP($B42,'[1]1718  Prog Access'!$F$7:$BF$318,41,FALSE)),"",VLOOKUP($B42,'[1]1718  Prog Access'!$F$7:$BF$318,41,FALSE))</f>
        <v>65614.27</v>
      </c>
      <c r="BL42" s="135">
        <f>IF(ISNA(VLOOKUP($B42,'[1]1718  Prog Access'!$F$7:$BF$318,42,FALSE)),"",VLOOKUP($B42,'[1]1718  Prog Access'!$F$7:$BF$318,42,FALSE))</f>
        <v>0</v>
      </c>
      <c r="BM42" s="135">
        <f>IF(ISNA(VLOOKUP($B42,'[1]1718  Prog Access'!$F$7:$BF$318,43,FALSE)),"",VLOOKUP($B42,'[1]1718  Prog Access'!$F$7:$BF$318,43,FALSE))</f>
        <v>0</v>
      </c>
      <c r="BN42" s="135">
        <f>IF(ISNA(VLOOKUP($B42,'[1]1718  Prog Access'!$F$7:$BF$318,44,FALSE)),"",VLOOKUP($B42,'[1]1718  Prog Access'!$F$7:$BF$318,44,FALSE))</f>
        <v>0</v>
      </c>
      <c r="BO42" s="135">
        <f>IF(ISNA(VLOOKUP($B42,'[1]1718  Prog Access'!$F$7:$BF$318,45,FALSE)),"",VLOOKUP($B42,'[1]1718  Prog Access'!$F$7:$BF$318,45,FALSE))</f>
        <v>2417.06</v>
      </c>
      <c r="BP42" s="137">
        <f t="shared" si="21"/>
        <v>87119.16</v>
      </c>
      <c r="BQ42" s="133">
        <f t="shared" si="22"/>
        <v>2.5851002112216377E-3</v>
      </c>
      <c r="BR42" s="134">
        <f t="shared" si="23"/>
        <v>30.738211083786421</v>
      </c>
      <c r="BS42" s="140">
        <f>IF(ISNA(VLOOKUP($B42,'[1]1718  Prog Access'!$F$7:$BF$318,46,FALSE)),"",VLOOKUP($B42,'[1]1718  Prog Access'!$F$7:$BF$318,46,FALSE))</f>
        <v>0</v>
      </c>
      <c r="BT42" s="135">
        <f>IF(ISNA(VLOOKUP($B42,'[1]1718  Prog Access'!$F$7:$BF$318,47,FALSE)),"",VLOOKUP($B42,'[1]1718  Prog Access'!$F$7:$BF$318,47,FALSE))</f>
        <v>0</v>
      </c>
      <c r="BU42" s="135">
        <f>IF(ISNA(VLOOKUP($B42,'[1]1718  Prog Access'!$F$7:$BF$318,48,FALSE)),"",VLOOKUP($B42,'[1]1718  Prog Access'!$F$7:$BF$318,48,FALSE))</f>
        <v>0</v>
      </c>
      <c r="BV42" s="135">
        <f>IF(ISNA(VLOOKUP($B42,'[1]1718  Prog Access'!$F$7:$BF$318,49,FALSE)),"",VLOOKUP($B42,'[1]1718  Prog Access'!$F$7:$BF$318,49,FALSE))</f>
        <v>18440.47</v>
      </c>
      <c r="BW42" s="137">
        <f t="shared" si="24"/>
        <v>18440.47</v>
      </c>
      <c r="BX42" s="133">
        <f t="shared" si="25"/>
        <v>5.4718689771602799E-4</v>
      </c>
      <c r="BY42" s="134">
        <f t="shared" si="26"/>
        <v>6.5063421105556003</v>
      </c>
      <c r="BZ42" s="135">
        <f>IF(ISNA(VLOOKUP($B42,'[1]1718  Prog Access'!$F$7:$BF$318,50,FALSE)),"",VLOOKUP($B42,'[1]1718  Prog Access'!$F$7:$BF$318,50,FALSE))</f>
        <v>4503602.0799999991</v>
      </c>
      <c r="CA42" s="133">
        <f t="shared" si="27"/>
        <v>0.13363607601664437</v>
      </c>
      <c r="CB42" s="134">
        <f t="shared" si="28"/>
        <v>1589.0037435211675</v>
      </c>
      <c r="CC42" s="135">
        <f>IF(ISNA(VLOOKUP($B42,'[1]1718  Prog Access'!$F$7:$BF$318,51,FALSE)),"",VLOOKUP($B42,'[1]1718  Prog Access'!$F$7:$BF$318,51,FALSE))</f>
        <v>1081396.1800000002</v>
      </c>
      <c r="CD42" s="133">
        <f t="shared" si="29"/>
        <v>3.2088434890008954E-2</v>
      </c>
      <c r="CE42" s="134">
        <f t="shared" si="30"/>
        <v>381.5484911245735</v>
      </c>
      <c r="CF42" s="141">
        <f>IF(ISNA(VLOOKUP($B42,'[1]1718  Prog Access'!$F$7:$BF$318,52,FALSE)),"",VLOOKUP($B42,'[1]1718  Prog Access'!$F$7:$BF$318,52,FALSE))</f>
        <v>1174487.6299999999</v>
      </c>
      <c r="CG42" s="88">
        <f t="shared" si="31"/>
        <v>3.4850751779404214E-2</v>
      </c>
      <c r="CH42" s="89">
        <f t="shared" si="32"/>
        <v>414.39390240029911</v>
      </c>
      <c r="CI42" s="90">
        <f t="shared" si="84"/>
        <v>33700496.25999999</v>
      </c>
      <c r="CJ42" s="73">
        <f t="shared" si="85"/>
        <v>0</v>
      </c>
    </row>
    <row r="43" spans="1:88" x14ac:dyDescent="0.3">
      <c r="A43" s="21"/>
      <c r="B43" s="84" t="s">
        <v>97</v>
      </c>
      <c r="C43" s="117" t="s">
        <v>98</v>
      </c>
      <c r="D43" s="85">
        <f>IF(ISNA(VLOOKUP($B43,'[1]1718 enrollment_Rev_Exp by size'!$A$6:$C$339,3,FALSE)),"",VLOOKUP($B43,'[1]1718 enrollment_Rev_Exp by size'!$A$6:$C$339,3,FALSE))</f>
        <v>499.54</v>
      </c>
      <c r="E43" s="86">
        <f>IF(ISNA(VLOOKUP($B43,'[1]1718 Enroll_Rev_Exp Access'!$A$6:$D$316,4,FALSE)),"",VLOOKUP($B43,'[1]1718 Enroll_Rev_Exp Access'!$A$6:$D$316,4,FALSE))</f>
        <v>9628570.1799999997</v>
      </c>
      <c r="F43" s="87">
        <f>IF(ISNA(VLOOKUP($B43,'[1]1718  Prog Access'!$F$7:$BF$318,2,FALSE)),"",VLOOKUP($B43,'[1]1718  Prog Access'!$F$7:$BF$318,2,FALSE))</f>
        <v>4847016.6500000004</v>
      </c>
      <c r="G43" s="87">
        <f>IF(ISNA(VLOOKUP($B43,'[1]1718  Prog Access'!$F$7:$BF$318,3,FALSE)),"",VLOOKUP($B43,'[1]1718  Prog Access'!$F$7:$BF$318,3,FALSE))</f>
        <v>131628.38</v>
      </c>
      <c r="H43" s="87">
        <f>IF(ISNA(VLOOKUP($B43,'[1]1718  Prog Access'!$F$7:$BF$318,4,FALSE)),"",VLOOKUP($B43,'[1]1718  Prog Access'!$F$7:$BF$318,4,FALSE))</f>
        <v>0</v>
      </c>
      <c r="I43" s="130">
        <f t="shared" si="81"/>
        <v>4978645.03</v>
      </c>
      <c r="J43" s="151">
        <f t="shared" si="82"/>
        <v>0.51707002565566806</v>
      </c>
      <c r="K43" s="152">
        <f t="shared" si="83"/>
        <v>9966.4592024662688</v>
      </c>
      <c r="L43" s="135">
        <f>IF(ISNA(VLOOKUP($B43,'[1]1718  Prog Access'!$F$7:$BF$318,5,FALSE)),"",VLOOKUP($B43,'[1]1718  Prog Access'!$F$7:$BF$318,5,FALSE))</f>
        <v>0</v>
      </c>
      <c r="M43" s="135">
        <f>IF(ISNA(VLOOKUP($B43,'[1]1718  Prog Access'!$F$7:$BF$318,6,FALSE)),"",VLOOKUP($B43,'[1]1718  Prog Access'!$F$7:$BF$318,6,FALSE))</f>
        <v>0</v>
      </c>
      <c r="N43" s="135">
        <f>IF(ISNA(VLOOKUP($B43,'[1]1718  Prog Access'!$F$7:$BF$318,7,FALSE)),"",VLOOKUP($B43,'[1]1718  Prog Access'!$F$7:$BF$318,7,FALSE))</f>
        <v>0</v>
      </c>
      <c r="O43" s="135">
        <f>IF(ISNA(VLOOKUP($B43,'[1]1718  Prog Access'!$F$7:$BF$318,8,FALSE)),"",VLOOKUP($B43,'[1]1718  Prog Access'!$F$7:$BF$318,8,FALSE))</f>
        <v>0</v>
      </c>
      <c r="P43" s="135">
        <f>IF(ISNA(VLOOKUP($B43,'[1]1718  Prog Access'!$F$7:$BF$318,9,FALSE)),"",VLOOKUP($B43,'[1]1718  Prog Access'!$F$7:$BF$318,9,FALSE))</f>
        <v>0</v>
      </c>
      <c r="Q43" s="135">
        <f>IF(ISNA(VLOOKUP($B43,'[1]1718  Prog Access'!$F$7:$BF$318,10,FALSE)),"",VLOOKUP($B43,'[1]1718  Prog Access'!$F$7:$BF$318,10,FALSE))</f>
        <v>0</v>
      </c>
      <c r="R43" s="128">
        <f t="shared" si="6"/>
        <v>0</v>
      </c>
      <c r="S43" s="136">
        <f t="shared" si="7"/>
        <v>0</v>
      </c>
      <c r="T43" s="137">
        <f t="shared" si="8"/>
        <v>0</v>
      </c>
      <c r="U43" s="135">
        <f>IF(ISNA(VLOOKUP($B43,'[1]1718  Prog Access'!$F$7:$BF$318,11,FALSE)),"",VLOOKUP($B43,'[1]1718  Prog Access'!$F$7:$BF$318,11,FALSE))</f>
        <v>872007.97000000009</v>
      </c>
      <c r="V43" s="135">
        <f>IF(ISNA(VLOOKUP($B43,'[1]1718  Prog Access'!$F$7:$BF$318,12,FALSE)),"",VLOOKUP($B43,'[1]1718  Prog Access'!$F$7:$BF$318,12,FALSE))</f>
        <v>24613.230000000003</v>
      </c>
      <c r="W43" s="135">
        <f>IF(ISNA(VLOOKUP($B43,'[1]1718  Prog Access'!$F$7:$BF$318,13,FALSE)),"",VLOOKUP($B43,'[1]1718  Prog Access'!$F$7:$BF$318,13,FALSE))</f>
        <v>108575.86</v>
      </c>
      <c r="X43" s="135">
        <f>IF(ISNA(VLOOKUP($B43,'[1]1718  Prog Access'!$F$7:$BF$318,14,FALSE)),"",VLOOKUP($B43,'[1]1718  Prog Access'!$F$7:$BF$318,14,FALSE))</f>
        <v>0</v>
      </c>
      <c r="Y43" s="135">
        <f>IF(ISNA(VLOOKUP($B43,'[1]1718  Prog Access'!$F$7:$BF$318,15,FALSE)),"",VLOOKUP($B43,'[1]1718  Prog Access'!$F$7:$BF$318,15,FALSE))</f>
        <v>0</v>
      </c>
      <c r="Z43" s="135">
        <f>IF(ISNA(VLOOKUP($B43,'[1]1718  Prog Access'!$F$7:$BF$318,16,FALSE)),"",VLOOKUP($B43,'[1]1718  Prog Access'!$F$7:$BF$318,16,FALSE))</f>
        <v>23635.56</v>
      </c>
      <c r="AA43" s="138">
        <f t="shared" si="9"/>
        <v>1028832.6200000001</v>
      </c>
      <c r="AB43" s="133">
        <f t="shared" si="10"/>
        <v>0.1068520663781463</v>
      </c>
      <c r="AC43" s="134">
        <f t="shared" si="11"/>
        <v>2059.5600352324141</v>
      </c>
      <c r="AD43" s="135">
        <f>IF(ISNA(VLOOKUP($B43,'[1]1718  Prog Access'!$F$7:$BF$318,17,FALSE)),"",VLOOKUP($B43,'[1]1718  Prog Access'!$F$7:$BF$318,17,FALSE))</f>
        <v>116686.09000000001</v>
      </c>
      <c r="AE43" s="135">
        <f>IF(ISNA(VLOOKUP($B43,'[1]1718  Prog Access'!$F$7:$BF$318,18,FALSE)),"",VLOOKUP($B43,'[1]1718  Prog Access'!$F$7:$BF$318,18,FALSE))</f>
        <v>0</v>
      </c>
      <c r="AF43" s="135">
        <f>IF(ISNA(VLOOKUP($B43,'[1]1718  Prog Access'!$F$7:$BF$318,19,FALSE)),"",VLOOKUP($B43,'[1]1718  Prog Access'!$F$7:$BF$318,19,FALSE))</f>
        <v>0</v>
      </c>
      <c r="AG43" s="135">
        <f>IF(ISNA(VLOOKUP($B43,'[1]1718  Prog Access'!$F$7:$BF$318,20,FALSE)),"",VLOOKUP($B43,'[1]1718  Prog Access'!$F$7:$BF$318,20,FALSE))</f>
        <v>0</v>
      </c>
      <c r="AH43" s="134">
        <f t="shared" si="12"/>
        <v>116686.09000000001</v>
      </c>
      <c r="AI43" s="133">
        <f t="shared" si="13"/>
        <v>1.2118734954269192E-2</v>
      </c>
      <c r="AJ43" s="134">
        <f t="shared" si="14"/>
        <v>233.58708011370462</v>
      </c>
      <c r="AK43" s="135">
        <f>IF(ISNA(VLOOKUP($B43,'[1]1718  Prog Access'!$F$7:$BF$318,21,FALSE)),"",VLOOKUP($B43,'[1]1718  Prog Access'!$F$7:$BF$318,21,FALSE))</f>
        <v>0</v>
      </c>
      <c r="AL43" s="135">
        <f>IF(ISNA(VLOOKUP($B43,'[1]1718  Prog Access'!$F$7:$BF$318,22,FALSE)),"",VLOOKUP($B43,'[1]1718  Prog Access'!$F$7:$BF$318,22,FALSE))</f>
        <v>0</v>
      </c>
      <c r="AM43" s="138">
        <f t="shared" si="15"/>
        <v>0</v>
      </c>
      <c r="AN43" s="133">
        <f t="shared" si="16"/>
        <v>0</v>
      </c>
      <c r="AO43" s="139">
        <f t="shared" si="17"/>
        <v>0</v>
      </c>
      <c r="AP43" s="135">
        <f>IF(ISNA(VLOOKUP($B43,'[1]1718  Prog Access'!$F$7:$BF$318,23,FALSE)),"",VLOOKUP($B43,'[1]1718  Prog Access'!$F$7:$BF$318,23,FALSE))</f>
        <v>211317.80000000002</v>
      </c>
      <c r="AQ43" s="135">
        <f>IF(ISNA(VLOOKUP($B43,'[1]1718  Prog Access'!$F$7:$BF$318,24,FALSE)),"",VLOOKUP($B43,'[1]1718  Prog Access'!$F$7:$BF$318,24,FALSE))</f>
        <v>94019.109999999986</v>
      </c>
      <c r="AR43" s="135">
        <f>IF(ISNA(VLOOKUP($B43,'[1]1718  Prog Access'!$F$7:$BF$318,25,FALSE)),"",VLOOKUP($B43,'[1]1718  Prog Access'!$F$7:$BF$318,25,FALSE))</f>
        <v>0</v>
      </c>
      <c r="AS43" s="135">
        <f>IF(ISNA(VLOOKUP($B43,'[1]1718  Prog Access'!$F$7:$BF$318,26,FALSE)),"",VLOOKUP($B43,'[1]1718  Prog Access'!$F$7:$BF$318,26,FALSE))</f>
        <v>0</v>
      </c>
      <c r="AT43" s="135">
        <f>IF(ISNA(VLOOKUP($B43,'[1]1718  Prog Access'!$F$7:$BF$318,27,FALSE)),"",VLOOKUP($B43,'[1]1718  Prog Access'!$F$7:$BF$318,27,FALSE))</f>
        <v>212934.71</v>
      </c>
      <c r="AU43" s="135">
        <f>IF(ISNA(VLOOKUP($B43,'[1]1718  Prog Access'!$F$7:$BF$318,28,FALSE)),"",VLOOKUP($B43,'[1]1718  Prog Access'!$F$7:$BF$318,28,FALSE))</f>
        <v>0</v>
      </c>
      <c r="AV43" s="135">
        <f>IF(ISNA(VLOOKUP($B43,'[1]1718  Prog Access'!$F$7:$BF$318,29,FALSE)),"",VLOOKUP($B43,'[1]1718  Prog Access'!$F$7:$BF$318,29,FALSE))</f>
        <v>0</v>
      </c>
      <c r="AW43" s="135">
        <f>IF(ISNA(VLOOKUP($B43,'[1]1718  Prog Access'!$F$7:$BF$318,30,FALSE)),"",VLOOKUP($B43,'[1]1718  Prog Access'!$F$7:$BF$318,30,FALSE))</f>
        <v>8790.27</v>
      </c>
      <c r="AX43" s="135">
        <f>IF(ISNA(VLOOKUP($B43,'[1]1718  Prog Access'!$F$7:$BF$318,31,FALSE)),"",VLOOKUP($B43,'[1]1718  Prog Access'!$F$7:$BF$318,31,FALSE))</f>
        <v>0</v>
      </c>
      <c r="AY43" s="135">
        <f>IF(ISNA(VLOOKUP($B43,'[1]1718  Prog Access'!$F$7:$BF$318,32,FALSE)),"",VLOOKUP($B43,'[1]1718  Prog Access'!$F$7:$BF$318,32,FALSE))</f>
        <v>0</v>
      </c>
      <c r="AZ43" s="135">
        <f>IF(ISNA(VLOOKUP($B43,'[1]1718  Prog Access'!$F$7:$BF$318,33,FALSE)),"",VLOOKUP($B43,'[1]1718  Prog Access'!$F$7:$BF$318,33,FALSE))</f>
        <v>0</v>
      </c>
      <c r="BA43" s="135">
        <f>IF(ISNA(VLOOKUP($B43,'[1]1718  Prog Access'!$F$7:$BF$318,34,FALSE)),"",VLOOKUP($B43,'[1]1718  Prog Access'!$F$7:$BF$318,34,FALSE))</f>
        <v>0</v>
      </c>
      <c r="BB43" s="135">
        <f>IF(ISNA(VLOOKUP($B43,'[1]1718  Prog Access'!$F$7:$BF$318,35,FALSE)),"",VLOOKUP($B43,'[1]1718  Prog Access'!$F$7:$BF$318,35,FALSE))</f>
        <v>0</v>
      </c>
      <c r="BC43" s="135">
        <f>IF(ISNA(VLOOKUP($B43,'[1]1718  Prog Access'!$F$7:$BF$318,36,FALSE)),"",VLOOKUP($B43,'[1]1718  Prog Access'!$F$7:$BF$318,36,FALSE))</f>
        <v>0</v>
      </c>
      <c r="BD43" s="135">
        <f>IF(ISNA(VLOOKUP($B43,'[1]1718  Prog Access'!$F$7:$BF$318,37,FALSE)),"",VLOOKUP($B43,'[1]1718  Prog Access'!$F$7:$BF$318,37,FALSE))</f>
        <v>50451</v>
      </c>
      <c r="BE43" s="135">
        <f>IF(ISNA(VLOOKUP($B43,'[1]1718  Prog Access'!$F$7:$BF$318,38,FALSE)),"",VLOOKUP($B43,'[1]1718  Prog Access'!$F$7:$BF$318,38,FALSE))</f>
        <v>0</v>
      </c>
      <c r="BF43" s="134">
        <f t="shared" si="18"/>
        <v>577512.89</v>
      </c>
      <c r="BG43" s="133">
        <f t="shared" si="19"/>
        <v>5.99790913088614E-2</v>
      </c>
      <c r="BH43" s="137">
        <f t="shared" si="20"/>
        <v>1156.0893822316532</v>
      </c>
      <c r="BI43" s="140">
        <f>IF(ISNA(VLOOKUP($B43,'[1]1718  Prog Access'!$F$7:$BF$318,39,FALSE)),"",VLOOKUP($B43,'[1]1718  Prog Access'!$F$7:$BF$318,39,FALSE))</f>
        <v>0</v>
      </c>
      <c r="BJ43" s="135">
        <f>IF(ISNA(VLOOKUP($B43,'[1]1718  Prog Access'!$F$7:$BF$318,40,FALSE)),"",VLOOKUP($B43,'[1]1718  Prog Access'!$F$7:$BF$318,40,FALSE))</f>
        <v>0</v>
      </c>
      <c r="BK43" s="135">
        <f>IF(ISNA(VLOOKUP($B43,'[1]1718  Prog Access'!$F$7:$BF$318,41,FALSE)),"",VLOOKUP($B43,'[1]1718  Prog Access'!$F$7:$BF$318,41,FALSE))</f>
        <v>1031.99</v>
      </c>
      <c r="BL43" s="135">
        <f>IF(ISNA(VLOOKUP($B43,'[1]1718  Prog Access'!$F$7:$BF$318,42,FALSE)),"",VLOOKUP($B43,'[1]1718  Prog Access'!$F$7:$BF$318,42,FALSE))</f>
        <v>0</v>
      </c>
      <c r="BM43" s="135">
        <f>IF(ISNA(VLOOKUP($B43,'[1]1718  Prog Access'!$F$7:$BF$318,43,FALSE)),"",VLOOKUP($B43,'[1]1718  Prog Access'!$F$7:$BF$318,43,FALSE))</f>
        <v>0</v>
      </c>
      <c r="BN43" s="135">
        <f>IF(ISNA(VLOOKUP($B43,'[1]1718  Prog Access'!$F$7:$BF$318,44,FALSE)),"",VLOOKUP($B43,'[1]1718  Prog Access'!$F$7:$BF$318,44,FALSE))</f>
        <v>0</v>
      </c>
      <c r="BO43" s="135">
        <f>IF(ISNA(VLOOKUP($B43,'[1]1718  Prog Access'!$F$7:$BF$318,45,FALSE)),"",VLOOKUP($B43,'[1]1718  Prog Access'!$F$7:$BF$318,45,FALSE))</f>
        <v>130247.93000000001</v>
      </c>
      <c r="BP43" s="137">
        <f t="shared" si="21"/>
        <v>131279.92000000001</v>
      </c>
      <c r="BQ43" s="133">
        <f t="shared" si="22"/>
        <v>1.3634414824403349E-2</v>
      </c>
      <c r="BR43" s="134">
        <f t="shared" si="23"/>
        <v>262.80161748808905</v>
      </c>
      <c r="BS43" s="140">
        <f>IF(ISNA(VLOOKUP($B43,'[1]1718  Prog Access'!$F$7:$BF$318,46,FALSE)),"",VLOOKUP($B43,'[1]1718  Prog Access'!$F$7:$BF$318,46,FALSE))</f>
        <v>0</v>
      </c>
      <c r="BT43" s="135">
        <f>IF(ISNA(VLOOKUP($B43,'[1]1718  Prog Access'!$F$7:$BF$318,47,FALSE)),"",VLOOKUP($B43,'[1]1718  Prog Access'!$F$7:$BF$318,47,FALSE))</f>
        <v>0</v>
      </c>
      <c r="BU43" s="135">
        <f>IF(ISNA(VLOOKUP($B43,'[1]1718  Prog Access'!$F$7:$BF$318,48,FALSE)),"",VLOOKUP($B43,'[1]1718  Prog Access'!$F$7:$BF$318,48,FALSE))</f>
        <v>0</v>
      </c>
      <c r="BV43" s="135">
        <f>IF(ISNA(VLOOKUP($B43,'[1]1718  Prog Access'!$F$7:$BF$318,49,FALSE)),"",VLOOKUP($B43,'[1]1718  Prog Access'!$F$7:$BF$318,49,FALSE))</f>
        <v>0</v>
      </c>
      <c r="BW43" s="137">
        <f t="shared" si="24"/>
        <v>0</v>
      </c>
      <c r="BX43" s="133">
        <f t="shared" si="25"/>
        <v>0</v>
      </c>
      <c r="BY43" s="134">
        <f t="shared" si="26"/>
        <v>0</v>
      </c>
      <c r="BZ43" s="135">
        <f>IF(ISNA(VLOOKUP($B43,'[1]1718  Prog Access'!$F$7:$BF$318,50,FALSE)),"",VLOOKUP($B43,'[1]1718  Prog Access'!$F$7:$BF$318,50,FALSE))</f>
        <v>2030820.99</v>
      </c>
      <c r="CA43" s="133">
        <f t="shared" si="27"/>
        <v>0.21091615390811849</v>
      </c>
      <c r="CB43" s="134">
        <f t="shared" si="28"/>
        <v>4065.3821315610357</v>
      </c>
      <c r="CC43" s="135">
        <f>IF(ISNA(VLOOKUP($B43,'[1]1718  Prog Access'!$F$7:$BF$318,51,FALSE)),"",VLOOKUP($B43,'[1]1718  Prog Access'!$F$7:$BF$318,51,FALSE))</f>
        <v>493065.56</v>
      </c>
      <c r="CD43" s="133">
        <f t="shared" si="29"/>
        <v>5.1208595957909921E-2</v>
      </c>
      <c r="CE43" s="134">
        <f t="shared" si="30"/>
        <v>987.0391960603755</v>
      </c>
      <c r="CF43" s="141">
        <f>IF(ISNA(VLOOKUP($B43,'[1]1718  Prog Access'!$F$7:$BF$318,52,FALSE)),"",VLOOKUP($B43,'[1]1718  Prog Access'!$F$7:$BF$318,52,FALSE))</f>
        <v>271727.08000000007</v>
      </c>
      <c r="CG43" s="88">
        <f t="shared" si="31"/>
        <v>2.8220917012623373E-2</v>
      </c>
      <c r="CH43" s="89">
        <f t="shared" si="32"/>
        <v>543.95459823037208</v>
      </c>
      <c r="CI43" s="90">
        <f t="shared" si="84"/>
        <v>9628570.1799999997</v>
      </c>
      <c r="CJ43" s="73">
        <f t="shared" si="85"/>
        <v>0</v>
      </c>
    </row>
    <row r="44" spans="1:88" x14ac:dyDescent="0.3">
      <c r="A44" s="21"/>
      <c r="B44" s="84" t="s">
        <v>99</v>
      </c>
      <c r="C44" s="117" t="s">
        <v>100</v>
      </c>
      <c r="D44" s="85">
        <f>IF(ISNA(VLOOKUP($B44,'[1]1718 enrollment_Rev_Exp by size'!$A$6:$C$339,3,FALSE)),"",VLOOKUP($B44,'[1]1718 enrollment_Rev_Exp by size'!$A$6:$C$339,3,FALSE))</f>
        <v>3092.64</v>
      </c>
      <c r="E44" s="86">
        <f>IF(ISNA(VLOOKUP($B44,'[1]1718 Enroll_Rev_Exp Access'!$A$6:$D$316,4,FALSE)),"",VLOOKUP($B44,'[1]1718 Enroll_Rev_Exp Access'!$A$6:$D$316,4,FALSE))</f>
        <v>31106974.59</v>
      </c>
      <c r="F44" s="87">
        <f>IF(ISNA(VLOOKUP($B44,'[1]1718  Prog Access'!$F$7:$BF$318,2,FALSE)),"",VLOOKUP($B44,'[1]1718  Prog Access'!$F$7:$BF$318,2,FALSE))</f>
        <v>7555070.169999999</v>
      </c>
      <c r="G44" s="87">
        <f>IF(ISNA(VLOOKUP($B44,'[1]1718  Prog Access'!$F$7:$BF$318,3,FALSE)),"",VLOOKUP($B44,'[1]1718  Prog Access'!$F$7:$BF$318,3,FALSE))</f>
        <v>12276161.6</v>
      </c>
      <c r="H44" s="87">
        <f>IF(ISNA(VLOOKUP($B44,'[1]1718  Prog Access'!$F$7:$BF$318,4,FALSE)),"",VLOOKUP($B44,'[1]1718  Prog Access'!$F$7:$BF$318,4,FALSE))</f>
        <v>47784.51</v>
      </c>
      <c r="I44" s="130">
        <f t="shared" si="81"/>
        <v>19879016.280000001</v>
      </c>
      <c r="J44" s="151">
        <f t="shared" si="82"/>
        <v>0.63905334871075936</v>
      </c>
      <c r="K44" s="152">
        <f t="shared" si="83"/>
        <v>6427.8468492938082</v>
      </c>
      <c r="L44" s="135">
        <f>IF(ISNA(VLOOKUP($B44,'[1]1718  Prog Access'!$F$7:$BF$318,5,FALSE)),"",VLOOKUP($B44,'[1]1718  Prog Access'!$F$7:$BF$318,5,FALSE))</f>
        <v>0</v>
      </c>
      <c r="M44" s="135">
        <f>IF(ISNA(VLOOKUP($B44,'[1]1718  Prog Access'!$F$7:$BF$318,6,FALSE)),"",VLOOKUP($B44,'[1]1718  Prog Access'!$F$7:$BF$318,6,FALSE))</f>
        <v>0</v>
      </c>
      <c r="N44" s="135">
        <f>IF(ISNA(VLOOKUP($B44,'[1]1718  Prog Access'!$F$7:$BF$318,7,FALSE)),"",VLOOKUP($B44,'[1]1718  Prog Access'!$F$7:$BF$318,7,FALSE))</f>
        <v>0</v>
      </c>
      <c r="O44" s="135">
        <f>IF(ISNA(VLOOKUP($B44,'[1]1718  Prog Access'!$F$7:$BF$318,8,FALSE)),"",VLOOKUP($B44,'[1]1718  Prog Access'!$F$7:$BF$318,8,FALSE))</f>
        <v>0</v>
      </c>
      <c r="P44" s="135">
        <f>IF(ISNA(VLOOKUP($B44,'[1]1718  Prog Access'!$F$7:$BF$318,9,FALSE)),"",VLOOKUP($B44,'[1]1718  Prog Access'!$F$7:$BF$318,9,FALSE))</f>
        <v>0</v>
      </c>
      <c r="Q44" s="135">
        <f>IF(ISNA(VLOOKUP($B44,'[1]1718  Prog Access'!$F$7:$BF$318,10,FALSE)),"",VLOOKUP($B44,'[1]1718  Prog Access'!$F$7:$BF$318,10,FALSE))</f>
        <v>0</v>
      </c>
      <c r="R44" s="128">
        <f t="shared" si="6"/>
        <v>0</v>
      </c>
      <c r="S44" s="136">
        <f t="shared" si="7"/>
        <v>0</v>
      </c>
      <c r="T44" s="137">
        <f t="shared" si="8"/>
        <v>0</v>
      </c>
      <c r="U44" s="135">
        <f>IF(ISNA(VLOOKUP($B44,'[1]1718  Prog Access'!$F$7:$BF$318,11,FALSE)),"",VLOOKUP($B44,'[1]1718  Prog Access'!$F$7:$BF$318,11,FALSE))</f>
        <v>3576537.92</v>
      </c>
      <c r="V44" s="135">
        <f>IF(ISNA(VLOOKUP($B44,'[1]1718  Prog Access'!$F$7:$BF$318,12,FALSE)),"",VLOOKUP($B44,'[1]1718  Prog Access'!$F$7:$BF$318,12,FALSE))</f>
        <v>24270.6</v>
      </c>
      <c r="W44" s="135">
        <f>IF(ISNA(VLOOKUP($B44,'[1]1718  Prog Access'!$F$7:$BF$318,13,FALSE)),"",VLOOKUP($B44,'[1]1718  Prog Access'!$F$7:$BF$318,13,FALSE))</f>
        <v>504186.38</v>
      </c>
      <c r="X44" s="135">
        <f>IF(ISNA(VLOOKUP($B44,'[1]1718  Prog Access'!$F$7:$BF$318,14,FALSE)),"",VLOOKUP($B44,'[1]1718  Prog Access'!$F$7:$BF$318,14,FALSE))</f>
        <v>0</v>
      </c>
      <c r="Y44" s="135">
        <f>IF(ISNA(VLOOKUP($B44,'[1]1718  Prog Access'!$F$7:$BF$318,15,FALSE)),"",VLOOKUP($B44,'[1]1718  Prog Access'!$F$7:$BF$318,15,FALSE))</f>
        <v>0</v>
      </c>
      <c r="Z44" s="135">
        <f>IF(ISNA(VLOOKUP($B44,'[1]1718  Prog Access'!$F$7:$BF$318,16,FALSE)),"",VLOOKUP($B44,'[1]1718  Prog Access'!$F$7:$BF$318,16,FALSE))</f>
        <v>0</v>
      </c>
      <c r="AA44" s="138">
        <f t="shared" si="9"/>
        <v>4104994.9</v>
      </c>
      <c r="AB44" s="133">
        <f t="shared" si="10"/>
        <v>0.13196381049925821</v>
      </c>
      <c r="AC44" s="134">
        <f t="shared" si="11"/>
        <v>1327.3432730612035</v>
      </c>
      <c r="AD44" s="135">
        <f>IF(ISNA(VLOOKUP($B44,'[1]1718  Prog Access'!$F$7:$BF$318,17,FALSE)),"",VLOOKUP($B44,'[1]1718  Prog Access'!$F$7:$BF$318,17,FALSE))</f>
        <v>384088.86000000004</v>
      </c>
      <c r="AE44" s="135">
        <f>IF(ISNA(VLOOKUP($B44,'[1]1718  Prog Access'!$F$7:$BF$318,18,FALSE)),"",VLOOKUP($B44,'[1]1718  Prog Access'!$F$7:$BF$318,18,FALSE))</f>
        <v>69804.03</v>
      </c>
      <c r="AF44" s="135">
        <f>IF(ISNA(VLOOKUP($B44,'[1]1718  Prog Access'!$F$7:$BF$318,19,FALSE)),"",VLOOKUP($B44,'[1]1718  Prog Access'!$F$7:$BF$318,19,FALSE))</f>
        <v>0</v>
      </c>
      <c r="AG44" s="135">
        <f>IF(ISNA(VLOOKUP($B44,'[1]1718  Prog Access'!$F$7:$BF$318,20,FALSE)),"",VLOOKUP($B44,'[1]1718  Prog Access'!$F$7:$BF$318,20,FALSE))</f>
        <v>0</v>
      </c>
      <c r="AH44" s="134">
        <f t="shared" si="12"/>
        <v>453892.89</v>
      </c>
      <c r="AI44" s="133">
        <f t="shared" si="13"/>
        <v>1.4591354382174909E-2</v>
      </c>
      <c r="AJ44" s="134">
        <f t="shared" si="14"/>
        <v>146.76551101971131</v>
      </c>
      <c r="AK44" s="135">
        <f>IF(ISNA(VLOOKUP($B44,'[1]1718  Prog Access'!$F$7:$BF$318,21,FALSE)),"",VLOOKUP($B44,'[1]1718  Prog Access'!$F$7:$BF$318,21,FALSE))</f>
        <v>0</v>
      </c>
      <c r="AL44" s="135">
        <f>IF(ISNA(VLOOKUP($B44,'[1]1718  Prog Access'!$F$7:$BF$318,22,FALSE)),"",VLOOKUP($B44,'[1]1718  Prog Access'!$F$7:$BF$318,22,FALSE))</f>
        <v>0</v>
      </c>
      <c r="AM44" s="138">
        <f t="shared" si="15"/>
        <v>0</v>
      </c>
      <c r="AN44" s="133">
        <f t="shared" si="16"/>
        <v>0</v>
      </c>
      <c r="AO44" s="139">
        <f t="shared" si="17"/>
        <v>0</v>
      </c>
      <c r="AP44" s="135">
        <f>IF(ISNA(VLOOKUP($B44,'[1]1718  Prog Access'!$F$7:$BF$318,23,FALSE)),"",VLOOKUP($B44,'[1]1718  Prog Access'!$F$7:$BF$318,23,FALSE))</f>
        <v>328187.15000000002</v>
      </c>
      <c r="AQ44" s="135">
        <f>IF(ISNA(VLOOKUP($B44,'[1]1718  Prog Access'!$F$7:$BF$318,24,FALSE)),"",VLOOKUP($B44,'[1]1718  Prog Access'!$F$7:$BF$318,24,FALSE))</f>
        <v>93589.34</v>
      </c>
      <c r="AR44" s="135">
        <f>IF(ISNA(VLOOKUP($B44,'[1]1718  Prog Access'!$F$7:$BF$318,25,FALSE)),"",VLOOKUP($B44,'[1]1718  Prog Access'!$F$7:$BF$318,25,FALSE))</f>
        <v>25075.450000000004</v>
      </c>
      <c r="AS44" s="135">
        <f>IF(ISNA(VLOOKUP($B44,'[1]1718  Prog Access'!$F$7:$BF$318,26,FALSE)),"",VLOOKUP($B44,'[1]1718  Prog Access'!$F$7:$BF$318,26,FALSE))</f>
        <v>0</v>
      </c>
      <c r="AT44" s="135">
        <f>IF(ISNA(VLOOKUP($B44,'[1]1718  Prog Access'!$F$7:$BF$318,27,FALSE)),"",VLOOKUP($B44,'[1]1718  Prog Access'!$F$7:$BF$318,27,FALSE))</f>
        <v>1331414.6400000001</v>
      </c>
      <c r="AU44" s="135">
        <f>IF(ISNA(VLOOKUP($B44,'[1]1718  Prog Access'!$F$7:$BF$318,28,FALSE)),"",VLOOKUP($B44,'[1]1718  Prog Access'!$F$7:$BF$318,28,FALSE))</f>
        <v>0</v>
      </c>
      <c r="AV44" s="135">
        <f>IF(ISNA(VLOOKUP($B44,'[1]1718  Prog Access'!$F$7:$BF$318,29,FALSE)),"",VLOOKUP($B44,'[1]1718  Prog Access'!$F$7:$BF$318,29,FALSE))</f>
        <v>0</v>
      </c>
      <c r="AW44" s="135">
        <f>IF(ISNA(VLOOKUP($B44,'[1]1718  Prog Access'!$F$7:$BF$318,30,FALSE)),"",VLOOKUP($B44,'[1]1718  Prog Access'!$F$7:$BF$318,30,FALSE))</f>
        <v>110018.05</v>
      </c>
      <c r="AX44" s="135">
        <f>IF(ISNA(VLOOKUP($B44,'[1]1718  Prog Access'!$F$7:$BF$318,31,FALSE)),"",VLOOKUP($B44,'[1]1718  Prog Access'!$F$7:$BF$318,31,FALSE))</f>
        <v>0</v>
      </c>
      <c r="AY44" s="135">
        <f>IF(ISNA(VLOOKUP($B44,'[1]1718  Prog Access'!$F$7:$BF$318,32,FALSE)),"",VLOOKUP($B44,'[1]1718  Prog Access'!$F$7:$BF$318,32,FALSE))</f>
        <v>0</v>
      </c>
      <c r="AZ44" s="135">
        <f>IF(ISNA(VLOOKUP($B44,'[1]1718  Prog Access'!$F$7:$BF$318,33,FALSE)),"",VLOOKUP($B44,'[1]1718  Prog Access'!$F$7:$BF$318,33,FALSE))</f>
        <v>0</v>
      </c>
      <c r="BA44" s="135">
        <f>IF(ISNA(VLOOKUP($B44,'[1]1718  Prog Access'!$F$7:$BF$318,34,FALSE)),"",VLOOKUP($B44,'[1]1718  Prog Access'!$F$7:$BF$318,34,FALSE))</f>
        <v>23714.38</v>
      </c>
      <c r="BB44" s="135">
        <f>IF(ISNA(VLOOKUP($B44,'[1]1718  Prog Access'!$F$7:$BF$318,35,FALSE)),"",VLOOKUP($B44,'[1]1718  Prog Access'!$F$7:$BF$318,35,FALSE))</f>
        <v>178117.40999999997</v>
      </c>
      <c r="BC44" s="135">
        <f>IF(ISNA(VLOOKUP($B44,'[1]1718  Prog Access'!$F$7:$BF$318,36,FALSE)),"",VLOOKUP($B44,'[1]1718  Prog Access'!$F$7:$BF$318,36,FALSE))</f>
        <v>0</v>
      </c>
      <c r="BD44" s="135">
        <f>IF(ISNA(VLOOKUP($B44,'[1]1718  Prog Access'!$F$7:$BF$318,37,FALSE)),"",VLOOKUP($B44,'[1]1718  Prog Access'!$F$7:$BF$318,37,FALSE))</f>
        <v>42534.509999999995</v>
      </c>
      <c r="BE44" s="135">
        <f>IF(ISNA(VLOOKUP($B44,'[1]1718  Prog Access'!$F$7:$BF$318,38,FALSE)),"",VLOOKUP($B44,'[1]1718  Prog Access'!$F$7:$BF$318,38,FALSE))</f>
        <v>328569</v>
      </c>
      <c r="BF44" s="134">
        <f t="shared" si="18"/>
        <v>2461219.9299999997</v>
      </c>
      <c r="BG44" s="133">
        <f t="shared" si="19"/>
        <v>7.912116052556302E-2</v>
      </c>
      <c r="BH44" s="137">
        <f t="shared" si="20"/>
        <v>795.83137060892955</v>
      </c>
      <c r="BI44" s="140">
        <f>IF(ISNA(VLOOKUP($B44,'[1]1718  Prog Access'!$F$7:$BF$318,39,FALSE)),"",VLOOKUP($B44,'[1]1718  Prog Access'!$F$7:$BF$318,39,FALSE))</f>
        <v>0</v>
      </c>
      <c r="BJ44" s="135">
        <f>IF(ISNA(VLOOKUP($B44,'[1]1718  Prog Access'!$F$7:$BF$318,40,FALSE)),"",VLOOKUP($B44,'[1]1718  Prog Access'!$F$7:$BF$318,40,FALSE))</f>
        <v>0</v>
      </c>
      <c r="BK44" s="135">
        <f>IF(ISNA(VLOOKUP($B44,'[1]1718  Prog Access'!$F$7:$BF$318,41,FALSE)),"",VLOOKUP($B44,'[1]1718  Prog Access'!$F$7:$BF$318,41,FALSE))</f>
        <v>61287.03</v>
      </c>
      <c r="BL44" s="135">
        <f>IF(ISNA(VLOOKUP($B44,'[1]1718  Prog Access'!$F$7:$BF$318,42,FALSE)),"",VLOOKUP($B44,'[1]1718  Prog Access'!$F$7:$BF$318,42,FALSE))</f>
        <v>0</v>
      </c>
      <c r="BM44" s="135">
        <f>IF(ISNA(VLOOKUP($B44,'[1]1718  Prog Access'!$F$7:$BF$318,43,FALSE)),"",VLOOKUP($B44,'[1]1718  Prog Access'!$F$7:$BF$318,43,FALSE))</f>
        <v>0</v>
      </c>
      <c r="BN44" s="135">
        <f>IF(ISNA(VLOOKUP($B44,'[1]1718  Prog Access'!$F$7:$BF$318,44,FALSE)),"",VLOOKUP($B44,'[1]1718  Prog Access'!$F$7:$BF$318,44,FALSE))</f>
        <v>0</v>
      </c>
      <c r="BO44" s="135">
        <f>IF(ISNA(VLOOKUP($B44,'[1]1718  Prog Access'!$F$7:$BF$318,45,FALSE)),"",VLOOKUP($B44,'[1]1718  Prog Access'!$F$7:$BF$318,45,FALSE))</f>
        <v>119102.78</v>
      </c>
      <c r="BP44" s="137">
        <f t="shared" si="21"/>
        <v>180389.81</v>
      </c>
      <c r="BQ44" s="133">
        <f t="shared" si="22"/>
        <v>5.7990149276037324E-3</v>
      </c>
      <c r="BR44" s="134">
        <f t="shared" si="23"/>
        <v>58.328745020435619</v>
      </c>
      <c r="BS44" s="140">
        <f>IF(ISNA(VLOOKUP($B44,'[1]1718  Prog Access'!$F$7:$BF$318,46,FALSE)),"",VLOOKUP($B44,'[1]1718  Prog Access'!$F$7:$BF$318,46,FALSE))</f>
        <v>0</v>
      </c>
      <c r="BT44" s="135">
        <f>IF(ISNA(VLOOKUP($B44,'[1]1718  Prog Access'!$F$7:$BF$318,47,FALSE)),"",VLOOKUP($B44,'[1]1718  Prog Access'!$F$7:$BF$318,47,FALSE))</f>
        <v>0</v>
      </c>
      <c r="BU44" s="135">
        <f>IF(ISNA(VLOOKUP($B44,'[1]1718  Prog Access'!$F$7:$BF$318,48,FALSE)),"",VLOOKUP($B44,'[1]1718  Prog Access'!$F$7:$BF$318,48,FALSE))</f>
        <v>0</v>
      </c>
      <c r="BV44" s="135">
        <f>IF(ISNA(VLOOKUP($B44,'[1]1718  Prog Access'!$F$7:$BF$318,49,FALSE)),"",VLOOKUP($B44,'[1]1718  Prog Access'!$F$7:$BF$318,49,FALSE))</f>
        <v>69585.320000000007</v>
      </c>
      <c r="BW44" s="137">
        <f t="shared" si="24"/>
        <v>69585.320000000007</v>
      </c>
      <c r="BX44" s="133">
        <f t="shared" si="25"/>
        <v>2.2369684264431709E-3</v>
      </c>
      <c r="BY44" s="134">
        <f t="shared" si="26"/>
        <v>22.500297480469765</v>
      </c>
      <c r="BZ44" s="135">
        <f>IF(ISNA(VLOOKUP($B44,'[1]1718  Prog Access'!$F$7:$BF$318,50,FALSE)),"",VLOOKUP($B44,'[1]1718  Prog Access'!$F$7:$BF$318,50,FALSE))</f>
        <v>2785158.0399999991</v>
      </c>
      <c r="CA44" s="133">
        <f t="shared" si="27"/>
        <v>8.9534841517353719E-2</v>
      </c>
      <c r="CB44" s="134">
        <f t="shared" si="28"/>
        <v>900.57621966992576</v>
      </c>
      <c r="CC44" s="135">
        <f>IF(ISNA(VLOOKUP($B44,'[1]1718  Prog Access'!$F$7:$BF$318,51,FALSE)),"",VLOOKUP($B44,'[1]1718  Prog Access'!$F$7:$BF$318,51,FALSE))</f>
        <v>649671.77</v>
      </c>
      <c r="CD44" s="133">
        <f t="shared" si="29"/>
        <v>2.0885083765389736E-2</v>
      </c>
      <c r="CE44" s="134">
        <f t="shared" si="30"/>
        <v>210.07028622794766</v>
      </c>
      <c r="CF44" s="141">
        <f>IF(ISNA(VLOOKUP($B44,'[1]1718  Prog Access'!$F$7:$BF$318,52,FALSE)),"",VLOOKUP($B44,'[1]1718  Prog Access'!$F$7:$BF$318,52,FALSE))</f>
        <v>523045.64999999997</v>
      </c>
      <c r="CG44" s="88">
        <f t="shared" si="31"/>
        <v>1.6814417245454148E-2</v>
      </c>
      <c r="CH44" s="89">
        <f t="shared" si="32"/>
        <v>169.12594094365977</v>
      </c>
      <c r="CI44" s="90">
        <f t="shared" si="84"/>
        <v>31106974.59</v>
      </c>
      <c r="CJ44" s="73">
        <f t="shared" si="85"/>
        <v>0</v>
      </c>
    </row>
    <row r="45" spans="1:88" x14ac:dyDescent="0.3">
      <c r="A45" s="91"/>
      <c r="B45" s="102" t="s">
        <v>101</v>
      </c>
      <c r="C45" s="117" t="s">
        <v>102</v>
      </c>
      <c r="D45" s="85">
        <f>IF(ISNA(VLOOKUP($B45,'[1]1718 enrollment_Rev_Exp by size'!$A$6:$C$339,3,FALSE)),"",VLOOKUP($B45,'[1]1718 enrollment_Rev_Exp by size'!$A$6:$C$339,3,FALSE))</f>
        <v>78.7</v>
      </c>
      <c r="E45" s="86">
        <f>IF(ISNA(VLOOKUP($B45,'[1]1718 Enroll_Rev_Exp Access'!$A$6:$D$316,4,FALSE)),"",VLOOKUP($B45,'[1]1718 Enroll_Rev_Exp Access'!$A$6:$D$316,4,FALSE))</f>
        <v>822802.56</v>
      </c>
      <c r="F45" s="87">
        <f>IF(ISNA(VLOOKUP($B45,'[1]1718  Prog Access'!$F$7:$BF$318,2,FALSE)),"",VLOOKUP($B45,'[1]1718  Prog Access'!$F$7:$BF$318,2,FALSE))</f>
        <v>569588.91</v>
      </c>
      <c r="G45" s="87">
        <f>IF(ISNA(VLOOKUP($B45,'[1]1718  Prog Access'!$F$7:$BF$318,3,FALSE)),"",VLOOKUP($B45,'[1]1718  Prog Access'!$F$7:$BF$318,3,FALSE))</f>
        <v>0</v>
      </c>
      <c r="H45" s="87">
        <f>IF(ISNA(VLOOKUP($B45,'[1]1718  Prog Access'!$F$7:$BF$318,4,FALSE)),"",VLOOKUP($B45,'[1]1718  Prog Access'!$F$7:$BF$318,4,FALSE))</f>
        <v>0</v>
      </c>
      <c r="I45" s="130">
        <f t="shared" si="81"/>
        <v>569588.91</v>
      </c>
      <c r="J45" s="151">
        <f t="shared" si="82"/>
        <v>0.69225466435106864</v>
      </c>
      <c r="K45" s="152">
        <f t="shared" si="83"/>
        <v>7237.4702668360869</v>
      </c>
      <c r="L45" s="135">
        <f>IF(ISNA(VLOOKUP($B45,'[1]1718  Prog Access'!$F$7:$BF$318,5,FALSE)),"",VLOOKUP($B45,'[1]1718  Prog Access'!$F$7:$BF$318,5,FALSE))</f>
        <v>0</v>
      </c>
      <c r="M45" s="135">
        <f>IF(ISNA(VLOOKUP($B45,'[1]1718  Prog Access'!$F$7:$BF$318,6,FALSE)),"",VLOOKUP($B45,'[1]1718  Prog Access'!$F$7:$BF$318,6,FALSE))</f>
        <v>0</v>
      </c>
      <c r="N45" s="135">
        <f>IF(ISNA(VLOOKUP($B45,'[1]1718  Prog Access'!$F$7:$BF$318,7,FALSE)),"",VLOOKUP($B45,'[1]1718  Prog Access'!$F$7:$BF$318,7,FALSE))</f>
        <v>0</v>
      </c>
      <c r="O45" s="135">
        <f>IF(ISNA(VLOOKUP($B45,'[1]1718  Prog Access'!$F$7:$BF$318,8,FALSE)),"",VLOOKUP($B45,'[1]1718  Prog Access'!$F$7:$BF$318,8,FALSE))</f>
        <v>0</v>
      </c>
      <c r="P45" s="135">
        <f>IF(ISNA(VLOOKUP($B45,'[1]1718  Prog Access'!$F$7:$BF$318,9,FALSE)),"",VLOOKUP($B45,'[1]1718  Prog Access'!$F$7:$BF$318,9,FALSE))</f>
        <v>0</v>
      </c>
      <c r="Q45" s="135">
        <f>IF(ISNA(VLOOKUP($B45,'[1]1718  Prog Access'!$F$7:$BF$318,10,FALSE)),"",VLOOKUP($B45,'[1]1718  Prog Access'!$F$7:$BF$318,10,FALSE))</f>
        <v>0</v>
      </c>
      <c r="R45" s="128">
        <f t="shared" si="6"/>
        <v>0</v>
      </c>
      <c r="S45" s="136">
        <f t="shared" si="7"/>
        <v>0</v>
      </c>
      <c r="T45" s="137">
        <f t="shared" si="8"/>
        <v>0</v>
      </c>
      <c r="U45" s="135">
        <f>IF(ISNA(VLOOKUP($B45,'[1]1718  Prog Access'!$F$7:$BF$318,11,FALSE)),"",VLOOKUP($B45,'[1]1718  Prog Access'!$F$7:$BF$318,11,FALSE))</f>
        <v>79500.039999999994</v>
      </c>
      <c r="V45" s="135">
        <f>IF(ISNA(VLOOKUP($B45,'[1]1718  Prog Access'!$F$7:$BF$318,12,FALSE)),"",VLOOKUP($B45,'[1]1718  Prog Access'!$F$7:$BF$318,12,FALSE))</f>
        <v>0</v>
      </c>
      <c r="W45" s="135">
        <f>IF(ISNA(VLOOKUP($B45,'[1]1718  Prog Access'!$F$7:$BF$318,13,FALSE)),"",VLOOKUP($B45,'[1]1718  Prog Access'!$F$7:$BF$318,13,FALSE))</f>
        <v>0</v>
      </c>
      <c r="X45" s="135">
        <f>IF(ISNA(VLOOKUP($B45,'[1]1718  Prog Access'!$F$7:$BF$318,14,FALSE)),"",VLOOKUP($B45,'[1]1718  Prog Access'!$F$7:$BF$318,14,FALSE))</f>
        <v>0</v>
      </c>
      <c r="Y45" s="135">
        <f>IF(ISNA(VLOOKUP($B45,'[1]1718  Prog Access'!$F$7:$BF$318,15,FALSE)),"",VLOOKUP($B45,'[1]1718  Prog Access'!$F$7:$BF$318,15,FALSE))</f>
        <v>0</v>
      </c>
      <c r="Z45" s="135">
        <f>IF(ISNA(VLOOKUP($B45,'[1]1718  Prog Access'!$F$7:$BF$318,16,FALSE)),"",VLOOKUP($B45,'[1]1718  Prog Access'!$F$7:$BF$318,16,FALSE))</f>
        <v>0</v>
      </c>
      <c r="AA45" s="138">
        <f t="shared" si="9"/>
        <v>79500.039999999994</v>
      </c>
      <c r="AB45" s="133">
        <f t="shared" si="10"/>
        <v>9.6621041140173392E-2</v>
      </c>
      <c r="AC45" s="134">
        <f t="shared" si="11"/>
        <v>1010.1656925031765</v>
      </c>
      <c r="AD45" s="135">
        <f>IF(ISNA(VLOOKUP($B45,'[1]1718  Prog Access'!$F$7:$BF$318,17,FALSE)),"",VLOOKUP($B45,'[1]1718  Prog Access'!$F$7:$BF$318,17,FALSE))</f>
        <v>16131.97</v>
      </c>
      <c r="AE45" s="135">
        <f>IF(ISNA(VLOOKUP($B45,'[1]1718  Prog Access'!$F$7:$BF$318,18,FALSE)),"",VLOOKUP($B45,'[1]1718  Prog Access'!$F$7:$BF$318,18,FALSE))</f>
        <v>7016.01</v>
      </c>
      <c r="AF45" s="135">
        <f>IF(ISNA(VLOOKUP($B45,'[1]1718  Prog Access'!$F$7:$BF$318,19,FALSE)),"",VLOOKUP($B45,'[1]1718  Prog Access'!$F$7:$BF$318,19,FALSE))</f>
        <v>0</v>
      </c>
      <c r="AG45" s="135">
        <f>IF(ISNA(VLOOKUP($B45,'[1]1718  Prog Access'!$F$7:$BF$318,20,FALSE)),"",VLOOKUP($B45,'[1]1718  Prog Access'!$F$7:$BF$318,20,FALSE))</f>
        <v>0</v>
      </c>
      <c r="AH45" s="134">
        <f t="shared" si="12"/>
        <v>23147.98</v>
      </c>
      <c r="AI45" s="133">
        <f t="shared" si="13"/>
        <v>2.8133091856204238E-2</v>
      </c>
      <c r="AJ45" s="134">
        <f t="shared" si="14"/>
        <v>294.12935196950446</v>
      </c>
      <c r="AK45" s="135">
        <f>IF(ISNA(VLOOKUP($B45,'[1]1718  Prog Access'!$F$7:$BF$318,21,FALSE)),"",VLOOKUP($B45,'[1]1718  Prog Access'!$F$7:$BF$318,21,FALSE))</f>
        <v>0</v>
      </c>
      <c r="AL45" s="135">
        <f>IF(ISNA(VLOOKUP($B45,'[1]1718  Prog Access'!$F$7:$BF$318,22,FALSE)),"",VLOOKUP($B45,'[1]1718  Prog Access'!$F$7:$BF$318,22,FALSE))</f>
        <v>0</v>
      </c>
      <c r="AM45" s="138">
        <f t="shared" si="15"/>
        <v>0</v>
      </c>
      <c r="AN45" s="133">
        <f t="shared" si="16"/>
        <v>0</v>
      </c>
      <c r="AO45" s="139">
        <f t="shared" si="17"/>
        <v>0</v>
      </c>
      <c r="AP45" s="135">
        <f>IF(ISNA(VLOOKUP($B45,'[1]1718  Prog Access'!$F$7:$BF$318,23,FALSE)),"",VLOOKUP($B45,'[1]1718  Prog Access'!$F$7:$BF$318,23,FALSE))</f>
        <v>0</v>
      </c>
      <c r="AQ45" s="135">
        <f>IF(ISNA(VLOOKUP($B45,'[1]1718  Prog Access'!$F$7:$BF$318,24,FALSE)),"",VLOOKUP($B45,'[1]1718  Prog Access'!$F$7:$BF$318,24,FALSE))</f>
        <v>0</v>
      </c>
      <c r="AR45" s="135">
        <f>IF(ISNA(VLOOKUP($B45,'[1]1718  Prog Access'!$F$7:$BF$318,25,FALSE)),"",VLOOKUP($B45,'[1]1718  Prog Access'!$F$7:$BF$318,25,FALSE))</f>
        <v>0</v>
      </c>
      <c r="AS45" s="135">
        <f>IF(ISNA(VLOOKUP($B45,'[1]1718  Prog Access'!$F$7:$BF$318,26,FALSE)),"",VLOOKUP($B45,'[1]1718  Prog Access'!$F$7:$BF$318,26,FALSE))</f>
        <v>0</v>
      </c>
      <c r="AT45" s="135">
        <f>IF(ISNA(VLOOKUP($B45,'[1]1718  Prog Access'!$F$7:$BF$318,27,FALSE)),"",VLOOKUP($B45,'[1]1718  Prog Access'!$F$7:$BF$318,27,FALSE))</f>
        <v>25830.32</v>
      </c>
      <c r="AU45" s="135">
        <f>IF(ISNA(VLOOKUP($B45,'[1]1718  Prog Access'!$F$7:$BF$318,28,FALSE)),"",VLOOKUP($B45,'[1]1718  Prog Access'!$F$7:$BF$318,28,FALSE))</f>
        <v>0</v>
      </c>
      <c r="AV45" s="135">
        <f>IF(ISNA(VLOOKUP($B45,'[1]1718  Prog Access'!$F$7:$BF$318,29,FALSE)),"",VLOOKUP($B45,'[1]1718  Prog Access'!$F$7:$BF$318,29,FALSE))</f>
        <v>0</v>
      </c>
      <c r="AW45" s="135">
        <f>IF(ISNA(VLOOKUP($B45,'[1]1718  Prog Access'!$F$7:$BF$318,30,FALSE)),"",VLOOKUP($B45,'[1]1718  Prog Access'!$F$7:$BF$318,30,FALSE))</f>
        <v>21000</v>
      </c>
      <c r="AX45" s="135">
        <f>IF(ISNA(VLOOKUP($B45,'[1]1718  Prog Access'!$F$7:$BF$318,31,FALSE)),"",VLOOKUP($B45,'[1]1718  Prog Access'!$F$7:$BF$318,31,FALSE))</f>
        <v>0</v>
      </c>
      <c r="AY45" s="135">
        <f>IF(ISNA(VLOOKUP($B45,'[1]1718  Prog Access'!$F$7:$BF$318,32,FALSE)),"",VLOOKUP($B45,'[1]1718  Prog Access'!$F$7:$BF$318,32,FALSE))</f>
        <v>0</v>
      </c>
      <c r="AZ45" s="135">
        <f>IF(ISNA(VLOOKUP($B45,'[1]1718  Prog Access'!$F$7:$BF$318,33,FALSE)),"",VLOOKUP($B45,'[1]1718  Prog Access'!$F$7:$BF$318,33,FALSE))</f>
        <v>0</v>
      </c>
      <c r="BA45" s="135">
        <f>IF(ISNA(VLOOKUP($B45,'[1]1718  Prog Access'!$F$7:$BF$318,34,FALSE)),"",VLOOKUP($B45,'[1]1718  Prog Access'!$F$7:$BF$318,34,FALSE))</f>
        <v>0</v>
      </c>
      <c r="BB45" s="135">
        <f>IF(ISNA(VLOOKUP($B45,'[1]1718  Prog Access'!$F$7:$BF$318,35,FALSE)),"",VLOOKUP($B45,'[1]1718  Prog Access'!$F$7:$BF$318,35,FALSE))</f>
        <v>0</v>
      </c>
      <c r="BC45" s="135">
        <f>IF(ISNA(VLOOKUP($B45,'[1]1718  Prog Access'!$F$7:$BF$318,36,FALSE)),"",VLOOKUP($B45,'[1]1718  Prog Access'!$F$7:$BF$318,36,FALSE))</f>
        <v>0</v>
      </c>
      <c r="BD45" s="135">
        <f>IF(ISNA(VLOOKUP($B45,'[1]1718  Prog Access'!$F$7:$BF$318,37,FALSE)),"",VLOOKUP($B45,'[1]1718  Prog Access'!$F$7:$BF$318,37,FALSE))</f>
        <v>0</v>
      </c>
      <c r="BE45" s="135">
        <f>IF(ISNA(VLOOKUP($B45,'[1]1718  Prog Access'!$F$7:$BF$318,38,FALSE)),"",VLOOKUP($B45,'[1]1718  Prog Access'!$F$7:$BF$318,38,FALSE))</f>
        <v>0</v>
      </c>
      <c r="BF45" s="134">
        <f t="shared" si="18"/>
        <v>46830.32</v>
      </c>
      <c r="BG45" s="133">
        <f t="shared" si="19"/>
        <v>5.6915622625189691E-2</v>
      </c>
      <c r="BH45" s="137">
        <f t="shared" si="20"/>
        <v>595.04853875476488</v>
      </c>
      <c r="BI45" s="140">
        <f>IF(ISNA(VLOOKUP($B45,'[1]1718  Prog Access'!$F$7:$BF$318,39,FALSE)),"",VLOOKUP($B45,'[1]1718  Prog Access'!$F$7:$BF$318,39,FALSE))</f>
        <v>0</v>
      </c>
      <c r="BJ45" s="135">
        <f>IF(ISNA(VLOOKUP($B45,'[1]1718  Prog Access'!$F$7:$BF$318,40,FALSE)),"",VLOOKUP($B45,'[1]1718  Prog Access'!$F$7:$BF$318,40,FALSE))</f>
        <v>0</v>
      </c>
      <c r="BK45" s="135">
        <f>IF(ISNA(VLOOKUP($B45,'[1]1718  Prog Access'!$F$7:$BF$318,41,FALSE)),"",VLOOKUP($B45,'[1]1718  Prog Access'!$F$7:$BF$318,41,FALSE))</f>
        <v>0</v>
      </c>
      <c r="BL45" s="135">
        <f>IF(ISNA(VLOOKUP($B45,'[1]1718  Prog Access'!$F$7:$BF$318,42,FALSE)),"",VLOOKUP($B45,'[1]1718  Prog Access'!$F$7:$BF$318,42,FALSE))</f>
        <v>0</v>
      </c>
      <c r="BM45" s="135">
        <f>IF(ISNA(VLOOKUP($B45,'[1]1718  Prog Access'!$F$7:$BF$318,43,FALSE)),"",VLOOKUP($B45,'[1]1718  Prog Access'!$F$7:$BF$318,43,FALSE))</f>
        <v>0</v>
      </c>
      <c r="BN45" s="135">
        <f>IF(ISNA(VLOOKUP($B45,'[1]1718  Prog Access'!$F$7:$BF$318,44,FALSE)),"",VLOOKUP($B45,'[1]1718  Prog Access'!$F$7:$BF$318,44,FALSE))</f>
        <v>0</v>
      </c>
      <c r="BO45" s="135">
        <f>IF(ISNA(VLOOKUP($B45,'[1]1718  Prog Access'!$F$7:$BF$318,45,FALSE)),"",VLOOKUP($B45,'[1]1718  Prog Access'!$F$7:$BF$318,45,FALSE))</f>
        <v>0</v>
      </c>
      <c r="BP45" s="137">
        <f t="shared" si="21"/>
        <v>0</v>
      </c>
      <c r="BQ45" s="133">
        <f t="shared" si="22"/>
        <v>0</v>
      </c>
      <c r="BR45" s="134">
        <f t="shared" si="23"/>
        <v>0</v>
      </c>
      <c r="BS45" s="140">
        <f>IF(ISNA(VLOOKUP($B45,'[1]1718  Prog Access'!$F$7:$BF$318,46,FALSE)),"",VLOOKUP($B45,'[1]1718  Prog Access'!$F$7:$BF$318,46,FALSE))</f>
        <v>0</v>
      </c>
      <c r="BT45" s="135">
        <f>IF(ISNA(VLOOKUP($B45,'[1]1718  Prog Access'!$F$7:$BF$318,47,FALSE)),"",VLOOKUP($B45,'[1]1718  Prog Access'!$F$7:$BF$318,47,FALSE))</f>
        <v>0</v>
      </c>
      <c r="BU45" s="135">
        <f>IF(ISNA(VLOOKUP($B45,'[1]1718  Prog Access'!$F$7:$BF$318,48,FALSE)),"",VLOOKUP($B45,'[1]1718  Prog Access'!$F$7:$BF$318,48,FALSE))</f>
        <v>0</v>
      </c>
      <c r="BV45" s="135">
        <f>IF(ISNA(VLOOKUP($B45,'[1]1718  Prog Access'!$F$7:$BF$318,49,FALSE)),"",VLOOKUP($B45,'[1]1718  Prog Access'!$F$7:$BF$318,49,FALSE))</f>
        <v>0</v>
      </c>
      <c r="BW45" s="137">
        <f t="shared" si="24"/>
        <v>0</v>
      </c>
      <c r="BX45" s="133">
        <f t="shared" si="25"/>
        <v>0</v>
      </c>
      <c r="BY45" s="134">
        <f t="shared" si="26"/>
        <v>0</v>
      </c>
      <c r="BZ45" s="135">
        <f>IF(ISNA(VLOOKUP($B45,'[1]1718  Prog Access'!$F$7:$BF$318,50,FALSE)),"",VLOOKUP($B45,'[1]1718  Prog Access'!$F$7:$BF$318,50,FALSE))</f>
        <v>0</v>
      </c>
      <c r="CA45" s="133">
        <f t="shared" si="27"/>
        <v>0</v>
      </c>
      <c r="CB45" s="134">
        <f t="shared" si="28"/>
        <v>0</v>
      </c>
      <c r="CC45" s="135">
        <f>IF(ISNA(VLOOKUP($B45,'[1]1718  Prog Access'!$F$7:$BF$318,51,FALSE)),"",VLOOKUP($B45,'[1]1718  Prog Access'!$F$7:$BF$318,51,FALSE))</f>
        <v>61067.86</v>
      </c>
      <c r="CD45" s="133">
        <f t="shared" si="29"/>
        <v>7.4219336410426329E-2</v>
      </c>
      <c r="CE45" s="134">
        <f t="shared" si="30"/>
        <v>775.95756035578142</v>
      </c>
      <c r="CF45" s="141">
        <f>IF(ISNA(VLOOKUP($B45,'[1]1718  Prog Access'!$F$7:$BF$318,52,FALSE)),"",VLOOKUP($B45,'[1]1718  Prog Access'!$F$7:$BF$318,52,FALSE))</f>
        <v>42667.45</v>
      </c>
      <c r="CG45" s="88">
        <f t="shared" si="31"/>
        <v>5.1856243616937692E-2</v>
      </c>
      <c r="CH45" s="89">
        <f t="shared" si="32"/>
        <v>542.15311308767468</v>
      </c>
      <c r="CI45" s="90">
        <f t="shared" si="84"/>
        <v>822802.56</v>
      </c>
      <c r="CJ45" s="73">
        <f t="shared" si="85"/>
        <v>0</v>
      </c>
    </row>
    <row r="46" spans="1:88" s="100" customFormat="1" x14ac:dyDescent="0.3">
      <c r="A46" s="103"/>
      <c r="B46" s="92"/>
      <c r="C46" s="119" t="s">
        <v>56</v>
      </c>
      <c r="D46" s="93">
        <f>SUM(D40:D45)</f>
        <v>10654.560000000001</v>
      </c>
      <c r="E46" s="94">
        <f>SUM(E40:E45)</f>
        <v>129638239.06999999</v>
      </c>
      <c r="F46" s="95">
        <f>SUM(F40:F45)</f>
        <v>59065543.709999986</v>
      </c>
      <c r="G46" s="95">
        <f t="shared" ref="G46:H46" si="86">SUM(G40:G45)</f>
        <v>13691866.439999999</v>
      </c>
      <c r="H46" s="95">
        <f t="shared" si="86"/>
        <v>47784.51</v>
      </c>
      <c r="I46" s="131">
        <f t="shared" si="81"/>
        <v>72805194.659999996</v>
      </c>
      <c r="J46" s="153">
        <f t="shared" si="82"/>
        <v>0.56160277385970825</v>
      </c>
      <c r="K46" s="132">
        <f t="shared" si="83"/>
        <v>6833.2427298734056</v>
      </c>
      <c r="L46" s="144">
        <f>SUM(L40:L45)</f>
        <v>0</v>
      </c>
      <c r="M46" s="144">
        <f t="shared" ref="M46:Q46" si="87">SUM(M40:M45)</f>
        <v>0</v>
      </c>
      <c r="N46" s="144">
        <f t="shared" si="87"/>
        <v>0</v>
      </c>
      <c r="O46" s="144">
        <f t="shared" si="87"/>
        <v>0</v>
      </c>
      <c r="P46" s="144">
        <f t="shared" si="87"/>
        <v>0</v>
      </c>
      <c r="Q46" s="144">
        <f t="shared" si="87"/>
        <v>0</v>
      </c>
      <c r="R46" s="129">
        <f t="shared" si="6"/>
        <v>0</v>
      </c>
      <c r="S46" s="145">
        <f t="shared" si="7"/>
        <v>0</v>
      </c>
      <c r="T46" s="146">
        <f t="shared" si="8"/>
        <v>0</v>
      </c>
      <c r="U46" s="144">
        <f>SUM(U40:U45)</f>
        <v>14720018.679999998</v>
      </c>
      <c r="V46" s="144">
        <f t="shared" ref="V46:Z46" si="88">SUM(V40:V45)</f>
        <v>365231.61999999988</v>
      </c>
      <c r="W46" s="144">
        <f t="shared" si="88"/>
        <v>2084874.8000000003</v>
      </c>
      <c r="X46" s="144">
        <f t="shared" si="88"/>
        <v>0</v>
      </c>
      <c r="Y46" s="144">
        <f t="shared" si="88"/>
        <v>0</v>
      </c>
      <c r="Z46" s="144">
        <f t="shared" si="88"/>
        <v>36508.86</v>
      </c>
      <c r="AA46" s="147">
        <f t="shared" si="9"/>
        <v>17206633.959999997</v>
      </c>
      <c r="AB46" s="142">
        <f t="shared" si="10"/>
        <v>0.13272807532281453</v>
      </c>
      <c r="AC46" s="143">
        <f t="shared" si="11"/>
        <v>1614.9549075700916</v>
      </c>
      <c r="AD46" s="144">
        <f>SUM(AD40:AD45)</f>
        <v>3755242.2299999995</v>
      </c>
      <c r="AE46" s="144">
        <f t="shared" ref="AE46:AG46" si="89">SUM(AE40:AE45)</f>
        <v>300164.42000000004</v>
      </c>
      <c r="AF46" s="144">
        <f t="shared" si="89"/>
        <v>49619.22</v>
      </c>
      <c r="AG46" s="144">
        <f t="shared" si="89"/>
        <v>0</v>
      </c>
      <c r="AH46" s="143">
        <f t="shared" si="12"/>
        <v>4105025.8699999996</v>
      </c>
      <c r="AI46" s="142">
        <f t="shared" si="13"/>
        <v>3.1665239357219543E-2</v>
      </c>
      <c r="AJ46" s="143">
        <f t="shared" si="14"/>
        <v>385.28347205328038</v>
      </c>
      <c r="AK46" s="144">
        <f>SUM(AK40:AK45)</f>
        <v>0</v>
      </c>
      <c r="AL46" s="144">
        <f>SUM(AL40:AL45)</f>
        <v>0</v>
      </c>
      <c r="AM46" s="147">
        <f t="shared" si="15"/>
        <v>0</v>
      </c>
      <c r="AN46" s="142">
        <f t="shared" si="16"/>
        <v>0</v>
      </c>
      <c r="AO46" s="148">
        <f t="shared" si="17"/>
        <v>0</v>
      </c>
      <c r="AP46" s="144">
        <f>SUM(AP40:AP45)</f>
        <v>2604852.7399999998</v>
      </c>
      <c r="AQ46" s="144">
        <f t="shared" ref="AQ46:BE46" si="90">SUM(AQ40:AQ45)</f>
        <v>593848.24</v>
      </c>
      <c r="AR46" s="144">
        <f t="shared" si="90"/>
        <v>25075.450000000004</v>
      </c>
      <c r="AS46" s="144">
        <f t="shared" si="90"/>
        <v>0</v>
      </c>
      <c r="AT46" s="144">
        <f t="shared" si="90"/>
        <v>4092561.83</v>
      </c>
      <c r="AU46" s="144">
        <f t="shared" si="90"/>
        <v>0</v>
      </c>
      <c r="AV46" s="144">
        <f t="shared" si="90"/>
        <v>0</v>
      </c>
      <c r="AW46" s="144">
        <f t="shared" si="90"/>
        <v>783213.32000000007</v>
      </c>
      <c r="AX46" s="144">
        <f t="shared" si="90"/>
        <v>0</v>
      </c>
      <c r="AY46" s="144">
        <f t="shared" si="90"/>
        <v>0</v>
      </c>
      <c r="AZ46" s="144">
        <f t="shared" si="90"/>
        <v>0</v>
      </c>
      <c r="BA46" s="144">
        <f t="shared" si="90"/>
        <v>23714.38</v>
      </c>
      <c r="BB46" s="144">
        <f t="shared" si="90"/>
        <v>354449.29999999993</v>
      </c>
      <c r="BC46" s="144">
        <f t="shared" si="90"/>
        <v>0</v>
      </c>
      <c r="BD46" s="144">
        <f t="shared" si="90"/>
        <v>189490.97999999998</v>
      </c>
      <c r="BE46" s="144">
        <f t="shared" si="90"/>
        <v>328569</v>
      </c>
      <c r="BF46" s="143">
        <f t="shared" si="18"/>
        <v>8995775.2400000002</v>
      </c>
      <c r="BG46" s="142">
        <f t="shared" si="19"/>
        <v>6.9391371747518138E-2</v>
      </c>
      <c r="BH46" s="146">
        <f t="shared" si="20"/>
        <v>844.31222312324485</v>
      </c>
      <c r="BI46" s="149">
        <f>SUM(BI40:BI45)</f>
        <v>0</v>
      </c>
      <c r="BJ46" s="149">
        <f t="shared" ref="BJ46:BO46" si="91">SUM(BJ40:BJ45)</f>
        <v>19087.829999999998</v>
      </c>
      <c r="BK46" s="149">
        <f t="shared" si="91"/>
        <v>609225.68999999994</v>
      </c>
      <c r="BL46" s="149">
        <f t="shared" si="91"/>
        <v>0</v>
      </c>
      <c r="BM46" s="149">
        <f t="shared" si="91"/>
        <v>0</v>
      </c>
      <c r="BN46" s="149">
        <f t="shared" si="91"/>
        <v>0</v>
      </c>
      <c r="BO46" s="149">
        <f t="shared" si="91"/>
        <v>694020.35</v>
      </c>
      <c r="BP46" s="146">
        <f t="shared" si="21"/>
        <v>1322333.8699999999</v>
      </c>
      <c r="BQ46" s="142">
        <f t="shared" si="22"/>
        <v>1.0200183830682759E-2</v>
      </c>
      <c r="BR46" s="143">
        <f t="shared" si="23"/>
        <v>124.10966478202758</v>
      </c>
      <c r="BS46" s="149">
        <f>SUM(BS40:BS45)</f>
        <v>0</v>
      </c>
      <c r="BT46" s="149">
        <f t="shared" ref="BT46:BV46" si="92">SUM(BT40:BT45)</f>
        <v>0</v>
      </c>
      <c r="BU46" s="149">
        <f t="shared" si="92"/>
        <v>40851.539999999994</v>
      </c>
      <c r="BV46" s="149">
        <f t="shared" si="92"/>
        <v>96330.420000000013</v>
      </c>
      <c r="BW46" s="146">
        <f t="shared" si="24"/>
        <v>137181.96000000002</v>
      </c>
      <c r="BX46" s="142">
        <f t="shared" si="25"/>
        <v>1.0581905538374883E-3</v>
      </c>
      <c r="BY46" s="143">
        <f t="shared" si="26"/>
        <v>12.875422354372214</v>
      </c>
      <c r="BZ46" s="144">
        <f>SUM(BZ40:BZ45)</f>
        <v>17392273.489999995</v>
      </c>
      <c r="CA46" s="142">
        <f t="shared" si="27"/>
        <v>0.13416005659108646</v>
      </c>
      <c r="CB46" s="143">
        <f t="shared" si="28"/>
        <v>1632.378389159195</v>
      </c>
      <c r="CC46" s="144">
        <f>SUM(CC40:CC45)</f>
        <v>3944010.94</v>
      </c>
      <c r="CD46" s="142">
        <f t="shared" si="29"/>
        <v>3.0423206673382656E-2</v>
      </c>
      <c r="CE46" s="143">
        <f t="shared" si="30"/>
        <v>370.17116990283967</v>
      </c>
      <c r="CF46" s="150">
        <f>SUM(CF40:CF45)</f>
        <v>3729809.0799999996</v>
      </c>
      <c r="CG46" s="96">
        <f t="shared" si="31"/>
        <v>2.8770902063750162E-2</v>
      </c>
      <c r="CH46" s="97">
        <f t="shared" si="32"/>
        <v>350.06692721238596</v>
      </c>
      <c r="CI46" s="98">
        <f t="shared" si="84"/>
        <v>129638239.06999999</v>
      </c>
      <c r="CJ46" s="99">
        <f t="shared" si="85"/>
        <v>0</v>
      </c>
    </row>
    <row r="47" spans="1:88" x14ac:dyDescent="0.3">
      <c r="A47" s="104"/>
      <c r="B47" s="84"/>
      <c r="C47" s="117"/>
      <c r="D47" s="85"/>
      <c r="E47" s="86"/>
      <c r="F47" s="87"/>
      <c r="G47" s="87"/>
      <c r="H47" s="87"/>
      <c r="I47" s="124"/>
      <c r="J47" s="124"/>
      <c r="K47" s="124"/>
      <c r="L47" s="135"/>
      <c r="M47" s="135"/>
      <c r="N47" s="135"/>
      <c r="O47" s="135"/>
      <c r="P47" s="135"/>
      <c r="Q47" s="135"/>
      <c r="R47" s="128"/>
      <c r="S47" s="136"/>
      <c r="T47" s="137"/>
      <c r="U47" s="135"/>
      <c r="V47" s="135"/>
      <c r="W47" s="135"/>
      <c r="X47" s="135"/>
      <c r="Y47" s="135"/>
      <c r="Z47" s="135"/>
      <c r="AA47" s="138"/>
      <c r="AB47" s="133"/>
      <c r="AC47" s="134"/>
      <c r="AD47" s="135"/>
      <c r="AE47" s="135"/>
      <c r="AF47" s="135"/>
      <c r="AG47" s="135"/>
      <c r="AH47" s="134"/>
      <c r="AI47" s="133"/>
      <c r="AJ47" s="134"/>
      <c r="AK47" s="135"/>
      <c r="AL47" s="135"/>
      <c r="AM47" s="138"/>
      <c r="AN47" s="133"/>
      <c r="AO47" s="139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4"/>
      <c r="BG47" s="133"/>
      <c r="BH47" s="137"/>
      <c r="BI47" s="140"/>
      <c r="BJ47" s="135"/>
      <c r="BK47" s="135"/>
      <c r="BL47" s="135"/>
      <c r="BM47" s="135"/>
      <c r="BN47" s="135"/>
      <c r="BO47" s="135"/>
      <c r="BP47" s="137"/>
      <c r="BQ47" s="133"/>
      <c r="BR47" s="134"/>
      <c r="BS47" s="140"/>
      <c r="BT47" s="135"/>
      <c r="BU47" s="135"/>
      <c r="BV47" s="135"/>
      <c r="BW47" s="137"/>
      <c r="BX47" s="133"/>
      <c r="BY47" s="134"/>
      <c r="BZ47" s="135"/>
      <c r="CA47" s="133"/>
      <c r="CB47" s="134"/>
      <c r="CC47" s="135"/>
      <c r="CD47" s="133"/>
      <c r="CE47" s="134"/>
      <c r="CF47" s="141" t="str">
        <f>IF(ISNA(VLOOKUP($B47,'[1]1718  Prog Access'!$F$7:$BF$318,52,FALSE)),"",VLOOKUP($B47,'[1]1718  Prog Access'!$F$7:$BF$318,52,FALSE))</f>
        <v/>
      </c>
      <c r="CG47" s="88"/>
      <c r="CH47" s="89"/>
    </row>
    <row r="48" spans="1:88" x14ac:dyDescent="0.3">
      <c r="A48" s="91" t="s">
        <v>103</v>
      </c>
      <c r="B48" s="84"/>
      <c r="C48" s="117"/>
      <c r="D48" s="85"/>
      <c r="E48" s="86"/>
      <c r="F48" s="87"/>
      <c r="G48" s="87"/>
      <c r="H48" s="87"/>
      <c r="I48" s="130"/>
      <c r="J48" s="151"/>
      <c r="K48" s="152"/>
      <c r="L48" s="135"/>
      <c r="M48" s="135"/>
      <c r="N48" s="135"/>
      <c r="O48" s="135"/>
      <c r="P48" s="135"/>
      <c r="Q48" s="135"/>
      <c r="R48" s="128"/>
      <c r="S48" s="136"/>
      <c r="T48" s="137"/>
      <c r="U48" s="135"/>
      <c r="V48" s="135"/>
      <c r="W48" s="135"/>
      <c r="X48" s="135"/>
      <c r="Y48" s="135"/>
      <c r="Z48" s="135"/>
      <c r="AA48" s="138"/>
      <c r="AB48" s="133"/>
      <c r="AC48" s="134"/>
      <c r="AD48" s="135"/>
      <c r="AE48" s="135"/>
      <c r="AF48" s="135"/>
      <c r="AG48" s="135"/>
      <c r="AH48" s="134"/>
      <c r="AI48" s="133"/>
      <c r="AJ48" s="134"/>
      <c r="AK48" s="135"/>
      <c r="AL48" s="135"/>
      <c r="AM48" s="138"/>
      <c r="AN48" s="133"/>
      <c r="AO48" s="139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4"/>
      <c r="BG48" s="133"/>
      <c r="BH48" s="137"/>
      <c r="BI48" s="140"/>
      <c r="BJ48" s="135"/>
      <c r="BK48" s="135"/>
      <c r="BL48" s="135"/>
      <c r="BM48" s="135"/>
      <c r="BN48" s="135"/>
      <c r="BO48" s="135"/>
      <c r="BP48" s="137"/>
      <c r="BQ48" s="133"/>
      <c r="BR48" s="134"/>
      <c r="BS48" s="140"/>
      <c r="BT48" s="135"/>
      <c r="BU48" s="135"/>
      <c r="BV48" s="135"/>
      <c r="BW48" s="137"/>
      <c r="BX48" s="133"/>
      <c r="BY48" s="134"/>
      <c r="BZ48" s="135"/>
      <c r="CA48" s="133"/>
      <c r="CB48" s="134"/>
      <c r="CC48" s="135"/>
      <c r="CD48" s="133"/>
      <c r="CE48" s="134"/>
      <c r="CF48" s="141" t="str">
        <f>IF(ISNA(VLOOKUP($B48,'[1]1718  Prog Access'!$F$7:$BF$318,52,FALSE)),"",VLOOKUP($B48,'[1]1718  Prog Access'!$F$7:$BF$318,52,FALSE))</f>
        <v/>
      </c>
      <c r="CG48" s="88"/>
      <c r="CH48" s="89"/>
      <c r="CI48" s="90"/>
      <c r="CJ48" s="73"/>
    </row>
    <row r="49" spans="1:88" x14ac:dyDescent="0.3">
      <c r="A49" s="21"/>
      <c r="B49" s="105" t="s">
        <v>104</v>
      </c>
      <c r="C49" s="120" t="s">
        <v>105</v>
      </c>
      <c r="D49" s="85">
        <f>IF(ISNA(VLOOKUP($B49,'[1]1718 enrollment_Rev_Exp by size'!$A$6:$C$339,3,FALSE)),"",VLOOKUP($B49,'[1]1718 enrollment_Rev_Exp by size'!$A$6:$C$339,3,FALSE))</f>
        <v>23525.600000000006</v>
      </c>
      <c r="E49" s="86">
        <f>IF(ISNA(VLOOKUP($B49,'[1]1718 Enroll_Rev_Exp Access'!$A$6:$D$316,4,FALSE)),"",VLOOKUP($B49,'[1]1718 Enroll_Rev_Exp Access'!$A$6:$D$316,4,FALSE))</f>
        <v>293750725.88</v>
      </c>
      <c r="F49" s="87">
        <f>IF(ISNA(VLOOKUP($B49,'[1]1718  Prog Access'!$F$7:$BF$318,2,FALSE)),"",VLOOKUP($B49,'[1]1718  Prog Access'!$F$7:$BF$318,2,FALSE))</f>
        <v>161806967.44999999</v>
      </c>
      <c r="G49" s="87">
        <f>IF(ISNA(VLOOKUP($B49,'[1]1718  Prog Access'!$F$7:$BF$318,3,FALSE)),"",VLOOKUP($B49,'[1]1718  Prog Access'!$F$7:$BF$318,3,FALSE))</f>
        <v>3489508.2500000005</v>
      </c>
      <c r="H49" s="87">
        <f>IF(ISNA(VLOOKUP($B49,'[1]1718  Prog Access'!$F$7:$BF$318,4,FALSE)),"",VLOOKUP($B49,'[1]1718  Prog Access'!$F$7:$BF$318,4,FALSE))</f>
        <v>438443.05999999994</v>
      </c>
      <c r="I49" s="130">
        <f t="shared" ref="I49:I58" si="93">SUM(F49:H49)</f>
        <v>165734918.75999999</v>
      </c>
      <c r="J49" s="151">
        <f t="shared" ref="J49:J58" si="94">I49/E49</f>
        <v>0.56420258456724393</v>
      </c>
      <c r="K49" s="152">
        <f t="shared" ref="K49:K58" si="95">I49/D49</f>
        <v>7044.8753171013686</v>
      </c>
      <c r="L49" s="135">
        <f>IF(ISNA(VLOOKUP($B49,'[1]1718  Prog Access'!$F$7:$BF$318,5,FALSE)),"",VLOOKUP($B49,'[1]1718  Prog Access'!$F$7:$BF$318,5,FALSE))</f>
        <v>0</v>
      </c>
      <c r="M49" s="135">
        <f>IF(ISNA(VLOOKUP($B49,'[1]1718  Prog Access'!$F$7:$BF$318,6,FALSE)),"",VLOOKUP($B49,'[1]1718  Prog Access'!$F$7:$BF$318,6,FALSE))</f>
        <v>0</v>
      </c>
      <c r="N49" s="135">
        <f>IF(ISNA(VLOOKUP($B49,'[1]1718  Prog Access'!$F$7:$BF$318,7,FALSE)),"",VLOOKUP($B49,'[1]1718  Prog Access'!$F$7:$BF$318,7,FALSE))</f>
        <v>0</v>
      </c>
      <c r="O49" s="135">
        <f>IF(ISNA(VLOOKUP($B49,'[1]1718  Prog Access'!$F$7:$BF$318,8,FALSE)),"",VLOOKUP($B49,'[1]1718  Prog Access'!$F$7:$BF$318,8,FALSE))</f>
        <v>0</v>
      </c>
      <c r="P49" s="135">
        <f>IF(ISNA(VLOOKUP($B49,'[1]1718  Prog Access'!$F$7:$BF$318,9,FALSE)),"",VLOOKUP($B49,'[1]1718  Prog Access'!$F$7:$BF$318,9,FALSE))</f>
        <v>0</v>
      </c>
      <c r="Q49" s="135">
        <f>IF(ISNA(VLOOKUP($B49,'[1]1718  Prog Access'!$F$7:$BF$318,10,FALSE)),"",VLOOKUP($B49,'[1]1718  Prog Access'!$F$7:$BF$318,10,FALSE))</f>
        <v>0</v>
      </c>
      <c r="R49" s="128">
        <f t="shared" si="6"/>
        <v>0</v>
      </c>
      <c r="S49" s="136">
        <f t="shared" si="7"/>
        <v>0</v>
      </c>
      <c r="T49" s="137">
        <f t="shared" si="8"/>
        <v>0</v>
      </c>
      <c r="U49" s="135">
        <f>IF(ISNA(VLOOKUP($B49,'[1]1718  Prog Access'!$F$7:$BF$318,11,FALSE)),"",VLOOKUP($B49,'[1]1718  Prog Access'!$F$7:$BF$318,11,FALSE))</f>
        <v>30690705.41</v>
      </c>
      <c r="V49" s="135">
        <f>IF(ISNA(VLOOKUP($B49,'[1]1718  Prog Access'!$F$7:$BF$318,12,FALSE)),"",VLOOKUP($B49,'[1]1718  Prog Access'!$F$7:$BF$318,12,FALSE))</f>
        <v>945434.69</v>
      </c>
      <c r="W49" s="135">
        <f>IF(ISNA(VLOOKUP($B49,'[1]1718  Prog Access'!$F$7:$BF$318,13,FALSE)),"",VLOOKUP($B49,'[1]1718  Prog Access'!$F$7:$BF$318,13,FALSE))</f>
        <v>4512096</v>
      </c>
      <c r="X49" s="135">
        <f>IF(ISNA(VLOOKUP($B49,'[1]1718  Prog Access'!$F$7:$BF$318,14,FALSE)),"",VLOOKUP($B49,'[1]1718  Prog Access'!$F$7:$BF$318,14,FALSE))</f>
        <v>0</v>
      </c>
      <c r="Y49" s="135">
        <f>IF(ISNA(VLOOKUP($B49,'[1]1718  Prog Access'!$F$7:$BF$318,15,FALSE)),"",VLOOKUP($B49,'[1]1718  Prog Access'!$F$7:$BF$318,15,FALSE))</f>
        <v>0</v>
      </c>
      <c r="Z49" s="135">
        <f>IF(ISNA(VLOOKUP($B49,'[1]1718  Prog Access'!$F$7:$BF$318,16,FALSE)),"",VLOOKUP($B49,'[1]1718  Prog Access'!$F$7:$BF$318,16,FALSE))</f>
        <v>0</v>
      </c>
      <c r="AA49" s="138">
        <f t="shared" si="9"/>
        <v>36148236.100000001</v>
      </c>
      <c r="AB49" s="133">
        <f t="shared" si="10"/>
        <v>0.12305752093619304</v>
      </c>
      <c r="AC49" s="134">
        <f t="shared" si="11"/>
        <v>1536.5489551807389</v>
      </c>
      <c r="AD49" s="135">
        <f>IF(ISNA(VLOOKUP($B49,'[1]1718  Prog Access'!$F$7:$BF$318,17,FALSE)),"",VLOOKUP($B49,'[1]1718  Prog Access'!$F$7:$BF$318,17,FALSE))</f>
        <v>9023885.629999999</v>
      </c>
      <c r="AE49" s="135">
        <f>IF(ISNA(VLOOKUP($B49,'[1]1718  Prog Access'!$F$7:$BF$318,18,FALSE)),"",VLOOKUP($B49,'[1]1718  Prog Access'!$F$7:$BF$318,18,FALSE))</f>
        <v>1561371.6900000002</v>
      </c>
      <c r="AF49" s="135">
        <f>IF(ISNA(VLOOKUP($B49,'[1]1718  Prog Access'!$F$7:$BF$318,19,FALSE)),"",VLOOKUP($B49,'[1]1718  Prog Access'!$F$7:$BF$318,19,FALSE))</f>
        <v>143215.99999999997</v>
      </c>
      <c r="AG49" s="135">
        <f>IF(ISNA(VLOOKUP($B49,'[1]1718  Prog Access'!$F$7:$BF$318,20,FALSE)),"",VLOOKUP($B49,'[1]1718  Prog Access'!$F$7:$BF$318,20,FALSE))</f>
        <v>0</v>
      </c>
      <c r="AH49" s="134">
        <f t="shared" si="12"/>
        <v>10728473.319999998</v>
      </c>
      <c r="AI49" s="133">
        <f t="shared" si="13"/>
        <v>3.652237211622307E-2</v>
      </c>
      <c r="AJ49" s="134">
        <f t="shared" si="14"/>
        <v>456.03399360696415</v>
      </c>
      <c r="AK49" s="135">
        <f>IF(ISNA(VLOOKUP($B49,'[1]1718  Prog Access'!$F$7:$BF$318,21,FALSE)),"",VLOOKUP($B49,'[1]1718  Prog Access'!$F$7:$BF$318,21,FALSE))</f>
        <v>0</v>
      </c>
      <c r="AL49" s="135">
        <f>IF(ISNA(VLOOKUP($B49,'[1]1718  Prog Access'!$F$7:$BF$318,22,FALSE)),"",VLOOKUP($B49,'[1]1718  Prog Access'!$F$7:$BF$318,22,FALSE))</f>
        <v>0</v>
      </c>
      <c r="AM49" s="138">
        <f t="shared" si="15"/>
        <v>0</v>
      </c>
      <c r="AN49" s="133">
        <f t="shared" si="16"/>
        <v>0</v>
      </c>
      <c r="AO49" s="139">
        <f t="shared" si="17"/>
        <v>0</v>
      </c>
      <c r="AP49" s="135">
        <f>IF(ISNA(VLOOKUP($B49,'[1]1718  Prog Access'!$F$7:$BF$318,23,FALSE)),"",VLOOKUP($B49,'[1]1718  Prog Access'!$F$7:$BF$318,23,FALSE))</f>
        <v>4983179.3099999996</v>
      </c>
      <c r="AQ49" s="135">
        <f>IF(ISNA(VLOOKUP($B49,'[1]1718  Prog Access'!$F$7:$BF$318,24,FALSE)),"",VLOOKUP($B49,'[1]1718  Prog Access'!$F$7:$BF$318,24,FALSE))</f>
        <v>1421729.56</v>
      </c>
      <c r="AR49" s="135">
        <f>IF(ISNA(VLOOKUP($B49,'[1]1718  Prog Access'!$F$7:$BF$318,25,FALSE)),"",VLOOKUP($B49,'[1]1718  Prog Access'!$F$7:$BF$318,25,FALSE))</f>
        <v>0</v>
      </c>
      <c r="AS49" s="135">
        <f>IF(ISNA(VLOOKUP($B49,'[1]1718  Prog Access'!$F$7:$BF$318,26,FALSE)),"",VLOOKUP($B49,'[1]1718  Prog Access'!$F$7:$BF$318,26,FALSE))</f>
        <v>0</v>
      </c>
      <c r="AT49" s="135">
        <f>IF(ISNA(VLOOKUP($B49,'[1]1718  Prog Access'!$F$7:$BF$318,27,FALSE)),"",VLOOKUP($B49,'[1]1718  Prog Access'!$F$7:$BF$318,27,FALSE))</f>
        <v>7813384.2999999989</v>
      </c>
      <c r="AU49" s="135">
        <f>IF(ISNA(VLOOKUP($B49,'[1]1718  Prog Access'!$F$7:$BF$318,28,FALSE)),"",VLOOKUP($B49,'[1]1718  Prog Access'!$F$7:$BF$318,28,FALSE))</f>
        <v>0</v>
      </c>
      <c r="AV49" s="135">
        <f>IF(ISNA(VLOOKUP($B49,'[1]1718  Prog Access'!$F$7:$BF$318,29,FALSE)),"",VLOOKUP($B49,'[1]1718  Prog Access'!$F$7:$BF$318,29,FALSE))</f>
        <v>0</v>
      </c>
      <c r="AW49" s="135">
        <f>IF(ISNA(VLOOKUP($B49,'[1]1718  Prog Access'!$F$7:$BF$318,30,FALSE)),"",VLOOKUP($B49,'[1]1718  Prog Access'!$F$7:$BF$318,30,FALSE))</f>
        <v>1318266.8899999997</v>
      </c>
      <c r="AX49" s="135">
        <f>IF(ISNA(VLOOKUP($B49,'[1]1718  Prog Access'!$F$7:$BF$318,31,FALSE)),"",VLOOKUP($B49,'[1]1718  Prog Access'!$F$7:$BF$318,31,FALSE))</f>
        <v>0</v>
      </c>
      <c r="AY49" s="135">
        <f>IF(ISNA(VLOOKUP($B49,'[1]1718  Prog Access'!$F$7:$BF$318,32,FALSE)),"",VLOOKUP($B49,'[1]1718  Prog Access'!$F$7:$BF$318,32,FALSE))</f>
        <v>0</v>
      </c>
      <c r="AZ49" s="135">
        <f>IF(ISNA(VLOOKUP($B49,'[1]1718  Prog Access'!$F$7:$BF$318,33,FALSE)),"",VLOOKUP($B49,'[1]1718  Prog Access'!$F$7:$BF$318,33,FALSE))</f>
        <v>0</v>
      </c>
      <c r="BA49" s="135">
        <f>IF(ISNA(VLOOKUP($B49,'[1]1718  Prog Access'!$F$7:$BF$318,34,FALSE)),"",VLOOKUP($B49,'[1]1718  Prog Access'!$F$7:$BF$318,34,FALSE))</f>
        <v>412564.85</v>
      </c>
      <c r="BB49" s="135">
        <f>IF(ISNA(VLOOKUP($B49,'[1]1718  Prog Access'!$F$7:$BF$318,35,FALSE)),"",VLOOKUP($B49,'[1]1718  Prog Access'!$F$7:$BF$318,35,FALSE))</f>
        <v>3238278.92</v>
      </c>
      <c r="BC49" s="135">
        <f>IF(ISNA(VLOOKUP($B49,'[1]1718  Prog Access'!$F$7:$BF$318,36,FALSE)),"",VLOOKUP($B49,'[1]1718  Prog Access'!$F$7:$BF$318,36,FALSE))</f>
        <v>0</v>
      </c>
      <c r="BD49" s="135">
        <f>IF(ISNA(VLOOKUP($B49,'[1]1718  Prog Access'!$F$7:$BF$318,37,FALSE)),"",VLOOKUP($B49,'[1]1718  Prog Access'!$F$7:$BF$318,37,FALSE))</f>
        <v>0</v>
      </c>
      <c r="BE49" s="135">
        <f>IF(ISNA(VLOOKUP($B49,'[1]1718  Prog Access'!$F$7:$BF$318,38,FALSE)),"",VLOOKUP($B49,'[1]1718  Prog Access'!$F$7:$BF$318,38,FALSE))</f>
        <v>0</v>
      </c>
      <c r="BF49" s="134">
        <f t="shared" si="18"/>
        <v>19187403.829999998</v>
      </c>
      <c r="BG49" s="133">
        <f t="shared" si="19"/>
        <v>6.5318660141245877E-2</v>
      </c>
      <c r="BH49" s="137">
        <f t="shared" si="20"/>
        <v>815.59678945489145</v>
      </c>
      <c r="BI49" s="140">
        <f>IF(ISNA(VLOOKUP($B49,'[1]1718  Prog Access'!$F$7:$BF$318,39,FALSE)),"",VLOOKUP($B49,'[1]1718  Prog Access'!$F$7:$BF$318,39,FALSE))</f>
        <v>0</v>
      </c>
      <c r="BJ49" s="135">
        <f>IF(ISNA(VLOOKUP($B49,'[1]1718  Prog Access'!$F$7:$BF$318,40,FALSE)),"",VLOOKUP($B49,'[1]1718  Prog Access'!$F$7:$BF$318,40,FALSE))</f>
        <v>2203.64</v>
      </c>
      <c r="BK49" s="135">
        <f>IF(ISNA(VLOOKUP($B49,'[1]1718  Prog Access'!$F$7:$BF$318,41,FALSE)),"",VLOOKUP($B49,'[1]1718  Prog Access'!$F$7:$BF$318,41,FALSE))</f>
        <v>463744.37</v>
      </c>
      <c r="BL49" s="135">
        <f>IF(ISNA(VLOOKUP($B49,'[1]1718  Prog Access'!$F$7:$BF$318,42,FALSE)),"",VLOOKUP($B49,'[1]1718  Prog Access'!$F$7:$BF$318,42,FALSE))</f>
        <v>0</v>
      </c>
      <c r="BM49" s="135">
        <f>IF(ISNA(VLOOKUP($B49,'[1]1718  Prog Access'!$F$7:$BF$318,43,FALSE)),"",VLOOKUP($B49,'[1]1718  Prog Access'!$F$7:$BF$318,43,FALSE))</f>
        <v>0</v>
      </c>
      <c r="BN49" s="135">
        <f>IF(ISNA(VLOOKUP($B49,'[1]1718  Prog Access'!$F$7:$BF$318,44,FALSE)),"",VLOOKUP($B49,'[1]1718  Prog Access'!$F$7:$BF$318,44,FALSE))</f>
        <v>0</v>
      </c>
      <c r="BO49" s="135">
        <f>IF(ISNA(VLOOKUP($B49,'[1]1718  Prog Access'!$F$7:$BF$318,45,FALSE)),"",VLOOKUP($B49,'[1]1718  Prog Access'!$F$7:$BF$318,45,FALSE))</f>
        <v>771377.95000000019</v>
      </c>
      <c r="BP49" s="137">
        <f t="shared" si="21"/>
        <v>1237325.9600000002</v>
      </c>
      <c r="BQ49" s="133">
        <f t="shared" si="22"/>
        <v>4.2121630722555554E-3</v>
      </c>
      <c r="BR49" s="134">
        <f t="shared" si="23"/>
        <v>52.594873669534458</v>
      </c>
      <c r="BS49" s="140">
        <f>IF(ISNA(VLOOKUP($B49,'[1]1718  Prog Access'!$F$7:$BF$318,46,FALSE)),"",VLOOKUP($B49,'[1]1718  Prog Access'!$F$7:$BF$318,46,FALSE))</f>
        <v>0</v>
      </c>
      <c r="BT49" s="135">
        <f>IF(ISNA(VLOOKUP($B49,'[1]1718  Prog Access'!$F$7:$BF$318,47,FALSE)),"",VLOOKUP($B49,'[1]1718  Prog Access'!$F$7:$BF$318,47,FALSE))</f>
        <v>0</v>
      </c>
      <c r="BU49" s="135">
        <f>IF(ISNA(VLOOKUP($B49,'[1]1718  Prog Access'!$F$7:$BF$318,48,FALSE)),"",VLOOKUP($B49,'[1]1718  Prog Access'!$F$7:$BF$318,48,FALSE))</f>
        <v>83966.11</v>
      </c>
      <c r="BV49" s="135">
        <f>IF(ISNA(VLOOKUP($B49,'[1]1718  Prog Access'!$F$7:$BF$318,49,FALSE)),"",VLOOKUP($B49,'[1]1718  Prog Access'!$F$7:$BF$318,49,FALSE))</f>
        <v>894948.88</v>
      </c>
      <c r="BW49" s="137">
        <f t="shared" si="24"/>
        <v>978914.99</v>
      </c>
      <c r="BX49" s="133">
        <f t="shared" si="25"/>
        <v>3.3324683269034582E-3</v>
      </c>
      <c r="BY49" s="134">
        <f t="shared" si="26"/>
        <v>41.61062799673546</v>
      </c>
      <c r="BZ49" s="135">
        <f>IF(ISNA(VLOOKUP($B49,'[1]1718  Prog Access'!$F$7:$BF$318,50,FALSE)),"",VLOOKUP($B49,'[1]1718  Prog Access'!$F$7:$BF$318,50,FALSE))</f>
        <v>43199107.829999998</v>
      </c>
      <c r="CA49" s="133">
        <f t="shared" si="27"/>
        <v>0.14706042921455537</v>
      </c>
      <c r="CB49" s="134">
        <f t="shared" si="28"/>
        <v>1836.2595568232048</v>
      </c>
      <c r="CC49" s="135">
        <f>IF(ISNA(VLOOKUP($B49,'[1]1718  Prog Access'!$F$7:$BF$318,51,FALSE)),"",VLOOKUP($B49,'[1]1718  Prog Access'!$F$7:$BF$318,51,FALSE))</f>
        <v>7356914.8100000005</v>
      </c>
      <c r="CD49" s="133">
        <f t="shared" si="29"/>
        <v>2.5044754486854854E-2</v>
      </c>
      <c r="CE49" s="134">
        <f t="shared" si="30"/>
        <v>312.71953999047838</v>
      </c>
      <c r="CF49" s="141">
        <f>IF(ISNA(VLOOKUP($B49,'[1]1718  Prog Access'!$F$7:$BF$318,52,FALSE)),"",VLOOKUP($B49,'[1]1718  Prog Access'!$F$7:$BF$318,52,FALSE))</f>
        <v>9179430.2799999993</v>
      </c>
      <c r="CG49" s="88">
        <f t="shared" si="31"/>
        <v>3.1249047138524808E-2</v>
      </c>
      <c r="CH49" s="89">
        <f t="shared" si="32"/>
        <v>390.18899751759773</v>
      </c>
      <c r="CI49" s="90">
        <f t="shared" ref="CI49:CI56" si="96">CF49+CC49+BZ49+BW49+BP49+BF49+AM49+AH49+AA49+R49+I49</f>
        <v>293750725.88</v>
      </c>
      <c r="CJ49" s="73">
        <f t="shared" ref="CJ49:CJ56" si="97">CI49-E49</f>
        <v>0</v>
      </c>
    </row>
    <row r="50" spans="1:88" x14ac:dyDescent="0.3">
      <c r="A50" s="21"/>
      <c r="B50" s="84" t="s">
        <v>106</v>
      </c>
      <c r="C50" s="117" t="s">
        <v>107</v>
      </c>
      <c r="D50" s="85">
        <f>IF(ISNA(VLOOKUP($B50,'[1]1718 enrollment_Rev_Exp by size'!$A$6:$C$339,3,FALSE)),"",VLOOKUP($B50,'[1]1718 enrollment_Rev_Exp by size'!$A$6:$C$339,3,FALSE))</f>
        <v>1953.73</v>
      </c>
      <c r="E50" s="86">
        <f>IF(ISNA(VLOOKUP($B50,'[1]1718 Enroll_Rev_Exp Access'!$A$6:$D$316,4,FALSE)),"",VLOOKUP($B50,'[1]1718 Enroll_Rev_Exp Access'!$A$6:$D$316,4,FALSE))</f>
        <v>22730585.550000001</v>
      </c>
      <c r="F50" s="87">
        <f>IF(ISNA(VLOOKUP($B50,'[1]1718  Prog Access'!$F$7:$BF$318,2,FALSE)),"",VLOOKUP($B50,'[1]1718  Prog Access'!$F$7:$BF$318,2,FALSE))</f>
        <v>13814282.509999998</v>
      </c>
      <c r="G50" s="87">
        <f>IF(ISNA(VLOOKUP($B50,'[1]1718  Prog Access'!$F$7:$BF$318,3,FALSE)),"",VLOOKUP($B50,'[1]1718  Prog Access'!$F$7:$BF$318,3,FALSE))</f>
        <v>0</v>
      </c>
      <c r="H50" s="87">
        <f>IF(ISNA(VLOOKUP($B50,'[1]1718  Prog Access'!$F$7:$BF$318,4,FALSE)),"",VLOOKUP($B50,'[1]1718  Prog Access'!$F$7:$BF$318,4,FALSE))</f>
        <v>624.19000000000005</v>
      </c>
      <c r="I50" s="130">
        <f t="shared" si="93"/>
        <v>13814906.699999997</v>
      </c>
      <c r="J50" s="151">
        <f t="shared" si="94"/>
        <v>0.60776730408513369</v>
      </c>
      <c r="K50" s="152">
        <f t="shared" si="95"/>
        <v>7071.0419044596729</v>
      </c>
      <c r="L50" s="135">
        <f>IF(ISNA(VLOOKUP($B50,'[1]1718  Prog Access'!$F$7:$BF$318,5,FALSE)),"",VLOOKUP($B50,'[1]1718  Prog Access'!$F$7:$BF$318,5,FALSE))</f>
        <v>0</v>
      </c>
      <c r="M50" s="135">
        <f>IF(ISNA(VLOOKUP($B50,'[1]1718  Prog Access'!$F$7:$BF$318,6,FALSE)),"",VLOOKUP($B50,'[1]1718  Prog Access'!$F$7:$BF$318,6,FALSE))</f>
        <v>0</v>
      </c>
      <c r="N50" s="135">
        <f>IF(ISNA(VLOOKUP($B50,'[1]1718  Prog Access'!$F$7:$BF$318,7,FALSE)),"",VLOOKUP($B50,'[1]1718  Prog Access'!$F$7:$BF$318,7,FALSE))</f>
        <v>0</v>
      </c>
      <c r="O50" s="135">
        <f>IF(ISNA(VLOOKUP($B50,'[1]1718  Prog Access'!$F$7:$BF$318,8,FALSE)),"",VLOOKUP($B50,'[1]1718  Prog Access'!$F$7:$BF$318,8,FALSE))</f>
        <v>0</v>
      </c>
      <c r="P50" s="135">
        <f>IF(ISNA(VLOOKUP($B50,'[1]1718  Prog Access'!$F$7:$BF$318,9,FALSE)),"",VLOOKUP($B50,'[1]1718  Prog Access'!$F$7:$BF$318,9,FALSE))</f>
        <v>0</v>
      </c>
      <c r="Q50" s="135">
        <f>IF(ISNA(VLOOKUP($B50,'[1]1718  Prog Access'!$F$7:$BF$318,10,FALSE)),"",VLOOKUP($B50,'[1]1718  Prog Access'!$F$7:$BF$318,10,FALSE))</f>
        <v>0</v>
      </c>
      <c r="R50" s="128">
        <f t="shared" si="6"/>
        <v>0</v>
      </c>
      <c r="S50" s="136">
        <f t="shared" si="7"/>
        <v>0</v>
      </c>
      <c r="T50" s="137">
        <f t="shared" si="8"/>
        <v>0</v>
      </c>
      <c r="U50" s="135">
        <f>IF(ISNA(VLOOKUP($B50,'[1]1718  Prog Access'!$F$7:$BF$318,11,FALSE)),"",VLOOKUP($B50,'[1]1718  Prog Access'!$F$7:$BF$318,11,FALSE))</f>
        <v>2226407.7900000005</v>
      </c>
      <c r="V50" s="135">
        <f>IF(ISNA(VLOOKUP($B50,'[1]1718  Prog Access'!$F$7:$BF$318,12,FALSE)),"",VLOOKUP($B50,'[1]1718  Prog Access'!$F$7:$BF$318,12,FALSE))</f>
        <v>42022.31</v>
      </c>
      <c r="W50" s="135">
        <f>IF(ISNA(VLOOKUP($B50,'[1]1718  Prog Access'!$F$7:$BF$318,13,FALSE)),"",VLOOKUP($B50,'[1]1718  Prog Access'!$F$7:$BF$318,13,FALSE))</f>
        <v>303791.75</v>
      </c>
      <c r="X50" s="135">
        <f>IF(ISNA(VLOOKUP($B50,'[1]1718  Prog Access'!$F$7:$BF$318,14,FALSE)),"",VLOOKUP($B50,'[1]1718  Prog Access'!$F$7:$BF$318,14,FALSE))</f>
        <v>0</v>
      </c>
      <c r="Y50" s="135">
        <f>IF(ISNA(VLOOKUP($B50,'[1]1718  Prog Access'!$F$7:$BF$318,15,FALSE)),"",VLOOKUP($B50,'[1]1718  Prog Access'!$F$7:$BF$318,15,FALSE))</f>
        <v>0</v>
      </c>
      <c r="Z50" s="135">
        <f>IF(ISNA(VLOOKUP($B50,'[1]1718  Prog Access'!$F$7:$BF$318,16,FALSE)),"",VLOOKUP($B50,'[1]1718  Prog Access'!$F$7:$BF$318,16,FALSE))</f>
        <v>0</v>
      </c>
      <c r="AA50" s="138">
        <f t="shared" si="9"/>
        <v>2572221.8500000006</v>
      </c>
      <c r="AB50" s="133">
        <f t="shared" si="10"/>
        <v>0.11316126653851205</v>
      </c>
      <c r="AC50" s="134">
        <f t="shared" si="11"/>
        <v>1316.5697665491141</v>
      </c>
      <c r="AD50" s="135">
        <f>IF(ISNA(VLOOKUP($B50,'[1]1718  Prog Access'!$F$7:$BF$318,17,FALSE)),"",VLOOKUP($B50,'[1]1718  Prog Access'!$F$7:$BF$318,17,FALSE))</f>
        <v>285286.69</v>
      </c>
      <c r="AE50" s="135">
        <f>IF(ISNA(VLOOKUP($B50,'[1]1718  Prog Access'!$F$7:$BF$318,18,FALSE)),"",VLOOKUP($B50,'[1]1718  Prog Access'!$F$7:$BF$318,18,FALSE))</f>
        <v>73985.219999999987</v>
      </c>
      <c r="AF50" s="135">
        <f>IF(ISNA(VLOOKUP($B50,'[1]1718  Prog Access'!$F$7:$BF$318,19,FALSE)),"",VLOOKUP($B50,'[1]1718  Prog Access'!$F$7:$BF$318,19,FALSE))</f>
        <v>0</v>
      </c>
      <c r="AG50" s="135">
        <f>IF(ISNA(VLOOKUP($B50,'[1]1718  Prog Access'!$F$7:$BF$318,20,FALSE)),"",VLOOKUP($B50,'[1]1718  Prog Access'!$F$7:$BF$318,20,FALSE))</f>
        <v>0</v>
      </c>
      <c r="AH50" s="134">
        <f t="shared" si="12"/>
        <v>359271.91</v>
      </c>
      <c r="AI50" s="133">
        <f t="shared" si="13"/>
        <v>1.5805660140594133E-2</v>
      </c>
      <c r="AJ50" s="134">
        <f t="shared" si="14"/>
        <v>183.89025607427843</v>
      </c>
      <c r="AK50" s="135">
        <f>IF(ISNA(VLOOKUP($B50,'[1]1718  Prog Access'!$F$7:$BF$318,21,FALSE)),"",VLOOKUP($B50,'[1]1718  Prog Access'!$F$7:$BF$318,21,FALSE))</f>
        <v>0</v>
      </c>
      <c r="AL50" s="135">
        <f>IF(ISNA(VLOOKUP($B50,'[1]1718  Prog Access'!$F$7:$BF$318,22,FALSE)),"",VLOOKUP($B50,'[1]1718  Prog Access'!$F$7:$BF$318,22,FALSE))</f>
        <v>0</v>
      </c>
      <c r="AM50" s="138">
        <f t="shared" si="15"/>
        <v>0</v>
      </c>
      <c r="AN50" s="133">
        <f t="shared" si="16"/>
        <v>0</v>
      </c>
      <c r="AO50" s="139">
        <f t="shared" si="17"/>
        <v>0</v>
      </c>
      <c r="AP50" s="135">
        <f>IF(ISNA(VLOOKUP($B50,'[1]1718  Prog Access'!$F$7:$BF$318,23,FALSE)),"",VLOOKUP($B50,'[1]1718  Prog Access'!$F$7:$BF$318,23,FALSE))</f>
        <v>120990.48000000001</v>
      </c>
      <c r="AQ50" s="135">
        <f>IF(ISNA(VLOOKUP($B50,'[1]1718  Prog Access'!$F$7:$BF$318,24,FALSE)),"",VLOOKUP($B50,'[1]1718  Prog Access'!$F$7:$BF$318,24,FALSE))</f>
        <v>42551.41</v>
      </c>
      <c r="AR50" s="135">
        <f>IF(ISNA(VLOOKUP($B50,'[1]1718  Prog Access'!$F$7:$BF$318,25,FALSE)),"",VLOOKUP($B50,'[1]1718  Prog Access'!$F$7:$BF$318,25,FALSE))</f>
        <v>0</v>
      </c>
      <c r="AS50" s="135">
        <f>IF(ISNA(VLOOKUP($B50,'[1]1718  Prog Access'!$F$7:$BF$318,26,FALSE)),"",VLOOKUP($B50,'[1]1718  Prog Access'!$F$7:$BF$318,26,FALSE))</f>
        <v>0</v>
      </c>
      <c r="AT50" s="135">
        <f>IF(ISNA(VLOOKUP($B50,'[1]1718  Prog Access'!$F$7:$BF$318,27,FALSE)),"",VLOOKUP($B50,'[1]1718  Prog Access'!$F$7:$BF$318,27,FALSE))</f>
        <v>187510.2</v>
      </c>
      <c r="AU50" s="135">
        <f>IF(ISNA(VLOOKUP($B50,'[1]1718  Prog Access'!$F$7:$BF$318,28,FALSE)),"",VLOOKUP($B50,'[1]1718  Prog Access'!$F$7:$BF$318,28,FALSE))</f>
        <v>0</v>
      </c>
      <c r="AV50" s="135">
        <f>IF(ISNA(VLOOKUP($B50,'[1]1718  Prog Access'!$F$7:$BF$318,29,FALSE)),"",VLOOKUP($B50,'[1]1718  Prog Access'!$F$7:$BF$318,29,FALSE))</f>
        <v>0</v>
      </c>
      <c r="AW50" s="135">
        <f>IF(ISNA(VLOOKUP($B50,'[1]1718  Prog Access'!$F$7:$BF$318,30,FALSE)),"",VLOOKUP($B50,'[1]1718  Prog Access'!$F$7:$BF$318,30,FALSE))</f>
        <v>92818.319999999992</v>
      </c>
      <c r="AX50" s="135">
        <f>IF(ISNA(VLOOKUP($B50,'[1]1718  Prog Access'!$F$7:$BF$318,31,FALSE)),"",VLOOKUP($B50,'[1]1718  Prog Access'!$F$7:$BF$318,31,FALSE))</f>
        <v>0</v>
      </c>
      <c r="AY50" s="135">
        <f>IF(ISNA(VLOOKUP($B50,'[1]1718  Prog Access'!$F$7:$BF$318,32,FALSE)),"",VLOOKUP($B50,'[1]1718  Prog Access'!$F$7:$BF$318,32,FALSE))</f>
        <v>0</v>
      </c>
      <c r="AZ50" s="135">
        <f>IF(ISNA(VLOOKUP($B50,'[1]1718  Prog Access'!$F$7:$BF$318,33,FALSE)),"",VLOOKUP($B50,'[1]1718  Prog Access'!$F$7:$BF$318,33,FALSE))</f>
        <v>0</v>
      </c>
      <c r="BA50" s="135">
        <f>IF(ISNA(VLOOKUP($B50,'[1]1718  Prog Access'!$F$7:$BF$318,34,FALSE)),"",VLOOKUP($B50,'[1]1718  Prog Access'!$F$7:$BF$318,34,FALSE))</f>
        <v>0</v>
      </c>
      <c r="BB50" s="135">
        <f>IF(ISNA(VLOOKUP($B50,'[1]1718  Prog Access'!$F$7:$BF$318,35,FALSE)),"",VLOOKUP($B50,'[1]1718  Prog Access'!$F$7:$BF$318,35,FALSE))</f>
        <v>51008.42</v>
      </c>
      <c r="BC50" s="135">
        <f>IF(ISNA(VLOOKUP($B50,'[1]1718  Prog Access'!$F$7:$BF$318,36,FALSE)),"",VLOOKUP($B50,'[1]1718  Prog Access'!$F$7:$BF$318,36,FALSE))</f>
        <v>0</v>
      </c>
      <c r="BD50" s="135">
        <f>IF(ISNA(VLOOKUP($B50,'[1]1718  Prog Access'!$F$7:$BF$318,37,FALSE)),"",VLOOKUP($B50,'[1]1718  Prog Access'!$F$7:$BF$318,37,FALSE))</f>
        <v>0</v>
      </c>
      <c r="BE50" s="135">
        <f>IF(ISNA(VLOOKUP($B50,'[1]1718  Prog Access'!$F$7:$BF$318,38,FALSE)),"",VLOOKUP($B50,'[1]1718  Prog Access'!$F$7:$BF$318,38,FALSE))</f>
        <v>0</v>
      </c>
      <c r="BF50" s="134">
        <f t="shared" si="18"/>
        <v>494878.83</v>
      </c>
      <c r="BG50" s="133">
        <f t="shared" si="19"/>
        <v>2.1771495015446271E-2</v>
      </c>
      <c r="BH50" s="137">
        <f t="shared" si="20"/>
        <v>253.29949890721849</v>
      </c>
      <c r="BI50" s="140">
        <f>IF(ISNA(VLOOKUP($B50,'[1]1718  Prog Access'!$F$7:$BF$318,39,FALSE)),"",VLOOKUP($B50,'[1]1718  Prog Access'!$F$7:$BF$318,39,FALSE))</f>
        <v>0</v>
      </c>
      <c r="BJ50" s="135">
        <f>IF(ISNA(VLOOKUP($B50,'[1]1718  Prog Access'!$F$7:$BF$318,40,FALSE)),"",VLOOKUP($B50,'[1]1718  Prog Access'!$F$7:$BF$318,40,FALSE))</f>
        <v>0</v>
      </c>
      <c r="BK50" s="135">
        <f>IF(ISNA(VLOOKUP($B50,'[1]1718  Prog Access'!$F$7:$BF$318,41,FALSE)),"",VLOOKUP($B50,'[1]1718  Prog Access'!$F$7:$BF$318,41,FALSE))</f>
        <v>45283.95</v>
      </c>
      <c r="BL50" s="135">
        <f>IF(ISNA(VLOOKUP($B50,'[1]1718  Prog Access'!$F$7:$BF$318,42,FALSE)),"",VLOOKUP($B50,'[1]1718  Prog Access'!$F$7:$BF$318,42,FALSE))</f>
        <v>0</v>
      </c>
      <c r="BM50" s="135">
        <f>IF(ISNA(VLOOKUP($B50,'[1]1718  Prog Access'!$F$7:$BF$318,43,FALSE)),"",VLOOKUP($B50,'[1]1718  Prog Access'!$F$7:$BF$318,43,FALSE))</f>
        <v>0</v>
      </c>
      <c r="BN50" s="135">
        <f>IF(ISNA(VLOOKUP($B50,'[1]1718  Prog Access'!$F$7:$BF$318,44,FALSE)),"",VLOOKUP($B50,'[1]1718  Prog Access'!$F$7:$BF$318,44,FALSE))</f>
        <v>0</v>
      </c>
      <c r="BO50" s="135">
        <f>IF(ISNA(VLOOKUP($B50,'[1]1718  Prog Access'!$F$7:$BF$318,45,FALSE)),"",VLOOKUP($B50,'[1]1718  Prog Access'!$F$7:$BF$318,45,FALSE))</f>
        <v>0</v>
      </c>
      <c r="BP50" s="137">
        <f t="shared" si="21"/>
        <v>45283.95</v>
      </c>
      <c r="BQ50" s="133">
        <f t="shared" si="22"/>
        <v>1.9922034080639859E-3</v>
      </c>
      <c r="BR50" s="134">
        <f t="shared" si="23"/>
        <v>23.178202719925473</v>
      </c>
      <c r="BS50" s="140">
        <f>IF(ISNA(VLOOKUP($B50,'[1]1718  Prog Access'!$F$7:$BF$318,46,FALSE)),"",VLOOKUP($B50,'[1]1718  Prog Access'!$F$7:$BF$318,46,FALSE))</f>
        <v>0</v>
      </c>
      <c r="BT50" s="135">
        <f>IF(ISNA(VLOOKUP($B50,'[1]1718  Prog Access'!$F$7:$BF$318,47,FALSE)),"",VLOOKUP($B50,'[1]1718  Prog Access'!$F$7:$BF$318,47,FALSE))</f>
        <v>0</v>
      </c>
      <c r="BU50" s="135">
        <f>IF(ISNA(VLOOKUP($B50,'[1]1718  Prog Access'!$F$7:$BF$318,48,FALSE)),"",VLOOKUP($B50,'[1]1718  Prog Access'!$F$7:$BF$318,48,FALSE))</f>
        <v>0</v>
      </c>
      <c r="BV50" s="135">
        <f>IF(ISNA(VLOOKUP($B50,'[1]1718  Prog Access'!$F$7:$BF$318,49,FALSE)),"",VLOOKUP($B50,'[1]1718  Prog Access'!$F$7:$BF$318,49,FALSE))</f>
        <v>146444.38999999998</v>
      </c>
      <c r="BW50" s="137">
        <f t="shared" si="24"/>
        <v>146444.38999999998</v>
      </c>
      <c r="BX50" s="133">
        <f t="shared" si="25"/>
        <v>6.4426140575159965E-3</v>
      </c>
      <c r="BY50" s="134">
        <f t="shared" si="26"/>
        <v>74.956309213657974</v>
      </c>
      <c r="BZ50" s="135">
        <f>IF(ISNA(VLOOKUP($B50,'[1]1718  Prog Access'!$F$7:$BF$318,50,FALSE)),"",VLOOKUP($B50,'[1]1718  Prog Access'!$F$7:$BF$318,50,FALSE))</f>
        <v>3729230.05</v>
      </c>
      <c r="CA50" s="133">
        <f t="shared" si="27"/>
        <v>0.16406220780352926</v>
      </c>
      <c r="CB50" s="134">
        <f t="shared" si="28"/>
        <v>1908.7745236035685</v>
      </c>
      <c r="CC50" s="135">
        <f>IF(ISNA(VLOOKUP($B50,'[1]1718  Prog Access'!$F$7:$BF$318,51,FALSE)),"",VLOOKUP($B50,'[1]1718  Prog Access'!$F$7:$BF$318,51,FALSE))</f>
        <v>468006.39999999997</v>
      </c>
      <c r="CD50" s="133">
        <f t="shared" si="29"/>
        <v>2.0589280420011E-2</v>
      </c>
      <c r="CE50" s="134">
        <f t="shared" si="30"/>
        <v>239.54507531746964</v>
      </c>
      <c r="CF50" s="141">
        <f>IF(ISNA(VLOOKUP($B50,'[1]1718  Prog Access'!$F$7:$BF$318,52,FALSE)),"",VLOOKUP($B50,'[1]1718  Prog Access'!$F$7:$BF$318,52,FALSE))</f>
        <v>1100341.47</v>
      </c>
      <c r="CG50" s="88">
        <f t="shared" si="31"/>
        <v>4.8407968531193425E-2</v>
      </c>
      <c r="CH50" s="89">
        <f t="shared" si="32"/>
        <v>563.20037569162571</v>
      </c>
      <c r="CI50" s="90">
        <f t="shared" si="96"/>
        <v>22730585.549999997</v>
      </c>
      <c r="CJ50" s="73">
        <f t="shared" si="97"/>
        <v>0</v>
      </c>
    </row>
    <row r="51" spans="1:88" x14ac:dyDescent="0.3">
      <c r="A51" s="21"/>
      <c r="B51" s="84" t="s">
        <v>108</v>
      </c>
      <c r="C51" s="117" t="s">
        <v>109</v>
      </c>
      <c r="D51" s="85">
        <f>IF(ISNA(VLOOKUP($B51,'[1]1718 enrollment_Rev_Exp by size'!$A$6:$C$339,3,FALSE)),"",VLOOKUP($B51,'[1]1718 enrollment_Rev_Exp by size'!$A$6:$C$339,3,FALSE))</f>
        <v>1685.86</v>
      </c>
      <c r="E51" s="86">
        <f>IF(ISNA(VLOOKUP($B51,'[1]1718 Enroll_Rev_Exp Access'!$A$6:$D$316,4,FALSE)),"",VLOOKUP($B51,'[1]1718 Enroll_Rev_Exp Access'!$A$6:$D$316,4,FALSE))</f>
        <v>19485016.600000001</v>
      </c>
      <c r="F51" s="87">
        <f>IF(ISNA(VLOOKUP($B51,'[1]1718  Prog Access'!$F$7:$BF$318,2,FALSE)),"",VLOOKUP($B51,'[1]1718  Prog Access'!$F$7:$BF$318,2,FALSE))</f>
        <v>11461759.390000001</v>
      </c>
      <c r="G51" s="87">
        <f>IF(ISNA(VLOOKUP($B51,'[1]1718  Prog Access'!$F$7:$BF$318,3,FALSE)),"",VLOOKUP($B51,'[1]1718  Prog Access'!$F$7:$BF$318,3,FALSE))</f>
        <v>120680.53</v>
      </c>
      <c r="H51" s="87">
        <f>IF(ISNA(VLOOKUP($B51,'[1]1718  Prog Access'!$F$7:$BF$318,4,FALSE)),"",VLOOKUP($B51,'[1]1718  Prog Access'!$F$7:$BF$318,4,FALSE))</f>
        <v>1872.57</v>
      </c>
      <c r="I51" s="130">
        <f t="shared" si="93"/>
        <v>11584312.49</v>
      </c>
      <c r="J51" s="151">
        <f t="shared" si="94"/>
        <v>0.59452412732355586</v>
      </c>
      <c r="K51" s="152">
        <f t="shared" si="95"/>
        <v>6871.455808904655</v>
      </c>
      <c r="L51" s="135">
        <f>IF(ISNA(VLOOKUP($B51,'[1]1718  Prog Access'!$F$7:$BF$318,5,FALSE)),"",VLOOKUP($B51,'[1]1718  Prog Access'!$F$7:$BF$318,5,FALSE))</f>
        <v>0</v>
      </c>
      <c r="M51" s="135">
        <f>IF(ISNA(VLOOKUP($B51,'[1]1718  Prog Access'!$F$7:$BF$318,6,FALSE)),"",VLOOKUP($B51,'[1]1718  Prog Access'!$F$7:$BF$318,6,FALSE))</f>
        <v>0</v>
      </c>
      <c r="N51" s="135">
        <f>IF(ISNA(VLOOKUP($B51,'[1]1718  Prog Access'!$F$7:$BF$318,7,FALSE)),"",VLOOKUP($B51,'[1]1718  Prog Access'!$F$7:$BF$318,7,FALSE))</f>
        <v>0</v>
      </c>
      <c r="O51" s="135">
        <f>IF(ISNA(VLOOKUP($B51,'[1]1718  Prog Access'!$F$7:$BF$318,8,FALSE)),"",VLOOKUP($B51,'[1]1718  Prog Access'!$F$7:$BF$318,8,FALSE))</f>
        <v>0</v>
      </c>
      <c r="P51" s="135">
        <f>IF(ISNA(VLOOKUP($B51,'[1]1718  Prog Access'!$F$7:$BF$318,9,FALSE)),"",VLOOKUP($B51,'[1]1718  Prog Access'!$F$7:$BF$318,9,FALSE))</f>
        <v>0</v>
      </c>
      <c r="Q51" s="135">
        <f>IF(ISNA(VLOOKUP($B51,'[1]1718  Prog Access'!$F$7:$BF$318,10,FALSE)),"",VLOOKUP($B51,'[1]1718  Prog Access'!$F$7:$BF$318,10,FALSE))</f>
        <v>0</v>
      </c>
      <c r="R51" s="128">
        <f t="shared" si="6"/>
        <v>0</v>
      </c>
      <c r="S51" s="136">
        <f t="shared" si="7"/>
        <v>0</v>
      </c>
      <c r="T51" s="137">
        <f t="shared" si="8"/>
        <v>0</v>
      </c>
      <c r="U51" s="135">
        <f>IF(ISNA(VLOOKUP($B51,'[1]1718  Prog Access'!$F$7:$BF$318,11,FALSE)),"",VLOOKUP($B51,'[1]1718  Prog Access'!$F$7:$BF$318,11,FALSE))</f>
        <v>2401652.0900000008</v>
      </c>
      <c r="V51" s="135">
        <f>IF(ISNA(VLOOKUP($B51,'[1]1718  Prog Access'!$F$7:$BF$318,12,FALSE)),"",VLOOKUP($B51,'[1]1718  Prog Access'!$F$7:$BF$318,12,FALSE))</f>
        <v>19958.490000000002</v>
      </c>
      <c r="W51" s="135">
        <f>IF(ISNA(VLOOKUP($B51,'[1]1718  Prog Access'!$F$7:$BF$318,13,FALSE)),"",VLOOKUP($B51,'[1]1718  Prog Access'!$F$7:$BF$318,13,FALSE))</f>
        <v>176667.01999999996</v>
      </c>
      <c r="X51" s="135">
        <f>IF(ISNA(VLOOKUP($B51,'[1]1718  Prog Access'!$F$7:$BF$318,14,FALSE)),"",VLOOKUP($B51,'[1]1718  Prog Access'!$F$7:$BF$318,14,FALSE))</f>
        <v>0</v>
      </c>
      <c r="Y51" s="135">
        <f>IF(ISNA(VLOOKUP($B51,'[1]1718  Prog Access'!$F$7:$BF$318,15,FALSE)),"",VLOOKUP($B51,'[1]1718  Prog Access'!$F$7:$BF$318,15,FALSE))</f>
        <v>0</v>
      </c>
      <c r="Z51" s="135">
        <f>IF(ISNA(VLOOKUP($B51,'[1]1718  Prog Access'!$F$7:$BF$318,16,FALSE)),"",VLOOKUP($B51,'[1]1718  Prog Access'!$F$7:$BF$318,16,FALSE))</f>
        <v>0</v>
      </c>
      <c r="AA51" s="138">
        <f t="shared" si="9"/>
        <v>2598277.600000001</v>
      </c>
      <c r="AB51" s="133">
        <f t="shared" si="10"/>
        <v>0.13334746658619737</v>
      </c>
      <c r="AC51" s="134">
        <f t="shared" si="11"/>
        <v>1541.2178947243551</v>
      </c>
      <c r="AD51" s="135">
        <f>IF(ISNA(VLOOKUP($B51,'[1]1718  Prog Access'!$F$7:$BF$318,17,FALSE)),"",VLOOKUP($B51,'[1]1718  Prog Access'!$F$7:$BF$318,17,FALSE))</f>
        <v>298212.03999999992</v>
      </c>
      <c r="AE51" s="135">
        <f>IF(ISNA(VLOOKUP($B51,'[1]1718  Prog Access'!$F$7:$BF$318,18,FALSE)),"",VLOOKUP($B51,'[1]1718  Prog Access'!$F$7:$BF$318,18,FALSE))</f>
        <v>0</v>
      </c>
      <c r="AF51" s="135">
        <f>IF(ISNA(VLOOKUP($B51,'[1]1718  Prog Access'!$F$7:$BF$318,19,FALSE)),"",VLOOKUP($B51,'[1]1718  Prog Access'!$F$7:$BF$318,19,FALSE))</f>
        <v>3735.1800000000003</v>
      </c>
      <c r="AG51" s="135">
        <f>IF(ISNA(VLOOKUP($B51,'[1]1718  Prog Access'!$F$7:$BF$318,20,FALSE)),"",VLOOKUP($B51,'[1]1718  Prog Access'!$F$7:$BF$318,20,FALSE))</f>
        <v>0</v>
      </c>
      <c r="AH51" s="134">
        <f t="shared" si="12"/>
        <v>301947.21999999991</v>
      </c>
      <c r="AI51" s="133">
        <f t="shared" si="13"/>
        <v>1.5496379920969628E-2</v>
      </c>
      <c r="AJ51" s="134">
        <f t="shared" si="14"/>
        <v>179.10575018091652</v>
      </c>
      <c r="AK51" s="135">
        <f>IF(ISNA(VLOOKUP($B51,'[1]1718  Prog Access'!$F$7:$BF$318,21,FALSE)),"",VLOOKUP($B51,'[1]1718  Prog Access'!$F$7:$BF$318,21,FALSE))</f>
        <v>0</v>
      </c>
      <c r="AL51" s="135">
        <f>IF(ISNA(VLOOKUP($B51,'[1]1718  Prog Access'!$F$7:$BF$318,22,FALSE)),"",VLOOKUP($B51,'[1]1718  Prog Access'!$F$7:$BF$318,22,FALSE))</f>
        <v>0</v>
      </c>
      <c r="AM51" s="138">
        <f t="shared" si="15"/>
        <v>0</v>
      </c>
      <c r="AN51" s="133">
        <f t="shared" si="16"/>
        <v>0</v>
      </c>
      <c r="AO51" s="139">
        <f t="shared" si="17"/>
        <v>0</v>
      </c>
      <c r="AP51" s="135">
        <f>IF(ISNA(VLOOKUP($B51,'[1]1718  Prog Access'!$F$7:$BF$318,23,FALSE)),"",VLOOKUP($B51,'[1]1718  Prog Access'!$F$7:$BF$318,23,FALSE))</f>
        <v>125993.13</v>
      </c>
      <c r="AQ51" s="135">
        <f>IF(ISNA(VLOOKUP($B51,'[1]1718  Prog Access'!$F$7:$BF$318,24,FALSE)),"",VLOOKUP($B51,'[1]1718  Prog Access'!$F$7:$BF$318,24,FALSE))</f>
        <v>56876.53</v>
      </c>
      <c r="AR51" s="135">
        <f>IF(ISNA(VLOOKUP($B51,'[1]1718  Prog Access'!$F$7:$BF$318,25,FALSE)),"",VLOOKUP($B51,'[1]1718  Prog Access'!$F$7:$BF$318,25,FALSE))</f>
        <v>0</v>
      </c>
      <c r="AS51" s="135">
        <f>IF(ISNA(VLOOKUP($B51,'[1]1718  Prog Access'!$F$7:$BF$318,26,FALSE)),"",VLOOKUP($B51,'[1]1718  Prog Access'!$F$7:$BF$318,26,FALSE))</f>
        <v>0</v>
      </c>
      <c r="AT51" s="135">
        <f>IF(ISNA(VLOOKUP($B51,'[1]1718  Prog Access'!$F$7:$BF$318,27,FALSE)),"",VLOOKUP($B51,'[1]1718  Prog Access'!$F$7:$BF$318,27,FALSE))</f>
        <v>254607.27</v>
      </c>
      <c r="AU51" s="135">
        <f>IF(ISNA(VLOOKUP($B51,'[1]1718  Prog Access'!$F$7:$BF$318,28,FALSE)),"",VLOOKUP($B51,'[1]1718  Prog Access'!$F$7:$BF$318,28,FALSE))</f>
        <v>0</v>
      </c>
      <c r="AV51" s="135">
        <f>IF(ISNA(VLOOKUP($B51,'[1]1718  Prog Access'!$F$7:$BF$318,29,FALSE)),"",VLOOKUP($B51,'[1]1718  Prog Access'!$F$7:$BF$318,29,FALSE))</f>
        <v>0</v>
      </c>
      <c r="AW51" s="135">
        <f>IF(ISNA(VLOOKUP($B51,'[1]1718  Prog Access'!$F$7:$BF$318,30,FALSE)),"",VLOOKUP($B51,'[1]1718  Prog Access'!$F$7:$BF$318,30,FALSE))</f>
        <v>120635.52</v>
      </c>
      <c r="AX51" s="135">
        <f>IF(ISNA(VLOOKUP($B51,'[1]1718  Prog Access'!$F$7:$BF$318,31,FALSE)),"",VLOOKUP($B51,'[1]1718  Prog Access'!$F$7:$BF$318,31,FALSE))</f>
        <v>0</v>
      </c>
      <c r="AY51" s="135">
        <f>IF(ISNA(VLOOKUP($B51,'[1]1718  Prog Access'!$F$7:$BF$318,32,FALSE)),"",VLOOKUP($B51,'[1]1718  Prog Access'!$F$7:$BF$318,32,FALSE))</f>
        <v>0</v>
      </c>
      <c r="AZ51" s="135">
        <f>IF(ISNA(VLOOKUP($B51,'[1]1718  Prog Access'!$F$7:$BF$318,33,FALSE)),"",VLOOKUP($B51,'[1]1718  Prog Access'!$F$7:$BF$318,33,FALSE))</f>
        <v>0</v>
      </c>
      <c r="BA51" s="135">
        <f>IF(ISNA(VLOOKUP($B51,'[1]1718  Prog Access'!$F$7:$BF$318,34,FALSE)),"",VLOOKUP($B51,'[1]1718  Prog Access'!$F$7:$BF$318,34,FALSE))</f>
        <v>0</v>
      </c>
      <c r="BB51" s="135">
        <f>IF(ISNA(VLOOKUP($B51,'[1]1718  Prog Access'!$F$7:$BF$318,35,FALSE)),"",VLOOKUP($B51,'[1]1718  Prog Access'!$F$7:$BF$318,35,FALSE))</f>
        <v>46348.03</v>
      </c>
      <c r="BC51" s="135">
        <f>IF(ISNA(VLOOKUP($B51,'[1]1718  Prog Access'!$F$7:$BF$318,36,FALSE)),"",VLOOKUP($B51,'[1]1718  Prog Access'!$F$7:$BF$318,36,FALSE))</f>
        <v>0</v>
      </c>
      <c r="BD51" s="135">
        <f>IF(ISNA(VLOOKUP($B51,'[1]1718  Prog Access'!$F$7:$BF$318,37,FALSE)),"",VLOOKUP($B51,'[1]1718  Prog Access'!$F$7:$BF$318,37,FALSE))</f>
        <v>0</v>
      </c>
      <c r="BE51" s="135">
        <f>IF(ISNA(VLOOKUP($B51,'[1]1718  Prog Access'!$F$7:$BF$318,38,FALSE)),"",VLOOKUP($B51,'[1]1718  Prog Access'!$F$7:$BF$318,38,FALSE))</f>
        <v>0</v>
      </c>
      <c r="BF51" s="134">
        <f t="shared" si="18"/>
        <v>604460.48</v>
      </c>
      <c r="BG51" s="133">
        <f t="shared" si="19"/>
        <v>3.1021809855681617E-2</v>
      </c>
      <c r="BH51" s="137">
        <f t="shared" si="20"/>
        <v>358.54725777941229</v>
      </c>
      <c r="BI51" s="140">
        <f>IF(ISNA(VLOOKUP($B51,'[1]1718  Prog Access'!$F$7:$BF$318,39,FALSE)),"",VLOOKUP($B51,'[1]1718  Prog Access'!$F$7:$BF$318,39,FALSE))</f>
        <v>0</v>
      </c>
      <c r="BJ51" s="135">
        <f>IF(ISNA(VLOOKUP($B51,'[1]1718  Prog Access'!$F$7:$BF$318,40,FALSE)),"",VLOOKUP($B51,'[1]1718  Prog Access'!$F$7:$BF$318,40,FALSE))</f>
        <v>0</v>
      </c>
      <c r="BK51" s="135">
        <f>IF(ISNA(VLOOKUP($B51,'[1]1718  Prog Access'!$F$7:$BF$318,41,FALSE)),"",VLOOKUP($B51,'[1]1718  Prog Access'!$F$7:$BF$318,41,FALSE))</f>
        <v>42304.78</v>
      </c>
      <c r="BL51" s="135">
        <f>IF(ISNA(VLOOKUP($B51,'[1]1718  Prog Access'!$F$7:$BF$318,42,FALSE)),"",VLOOKUP($B51,'[1]1718  Prog Access'!$F$7:$BF$318,42,FALSE))</f>
        <v>0</v>
      </c>
      <c r="BM51" s="135">
        <f>IF(ISNA(VLOOKUP($B51,'[1]1718  Prog Access'!$F$7:$BF$318,43,FALSE)),"",VLOOKUP($B51,'[1]1718  Prog Access'!$F$7:$BF$318,43,FALSE))</f>
        <v>0</v>
      </c>
      <c r="BN51" s="135">
        <f>IF(ISNA(VLOOKUP($B51,'[1]1718  Prog Access'!$F$7:$BF$318,44,FALSE)),"",VLOOKUP($B51,'[1]1718  Prog Access'!$F$7:$BF$318,44,FALSE))</f>
        <v>0</v>
      </c>
      <c r="BO51" s="135">
        <f>IF(ISNA(VLOOKUP($B51,'[1]1718  Prog Access'!$F$7:$BF$318,45,FALSE)),"",VLOOKUP($B51,'[1]1718  Prog Access'!$F$7:$BF$318,45,FALSE))</f>
        <v>0</v>
      </c>
      <c r="BP51" s="137">
        <f t="shared" si="21"/>
        <v>42304.78</v>
      </c>
      <c r="BQ51" s="133">
        <f t="shared" si="22"/>
        <v>2.1711441600722062E-3</v>
      </c>
      <c r="BR51" s="134">
        <f t="shared" si="23"/>
        <v>25.093886799615628</v>
      </c>
      <c r="BS51" s="140">
        <f>IF(ISNA(VLOOKUP($B51,'[1]1718  Prog Access'!$F$7:$BF$318,46,FALSE)),"",VLOOKUP($B51,'[1]1718  Prog Access'!$F$7:$BF$318,46,FALSE))</f>
        <v>0</v>
      </c>
      <c r="BT51" s="135">
        <f>IF(ISNA(VLOOKUP($B51,'[1]1718  Prog Access'!$F$7:$BF$318,47,FALSE)),"",VLOOKUP($B51,'[1]1718  Prog Access'!$F$7:$BF$318,47,FALSE))</f>
        <v>148508.79</v>
      </c>
      <c r="BU51" s="135">
        <f>IF(ISNA(VLOOKUP($B51,'[1]1718  Prog Access'!$F$7:$BF$318,48,FALSE)),"",VLOOKUP($B51,'[1]1718  Prog Access'!$F$7:$BF$318,48,FALSE))</f>
        <v>0</v>
      </c>
      <c r="BV51" s="135">
        <f>IF(ISNA(VLOOKUP($B51,'[1]1718  Prog Access'!$F$7:$BF$318,49,FALSE)),"",VLOOKUP($B51,'[1]1718  Prog Access'!$F$7:$BF$318,49,FALSE))</f>
        <v>4152.43</v>
      </c>
      <c r="BW51" s="137">
        <f t="shared" si="24"/>
        <v>152661.22</v>
      </c>
      <c r="BX51" s="133">
        <f t="shared" si="25"/>
        <v>7.8348006128976036E-3</v>
      </c>
      <c r="BY51" s="134">
        <f t="shared" si="26"/>
        <v>90.553913136322123</v>
      </c>
      <c r="BZ51" s="135">
        <f>IF(ISNA(VLOOKUP($B51,'[1]1718  Prog Access'!$F$7:$BF$318,50,FALSE)),"",VLOOKUP($B51,'[1]1718  Prog Access'!$F$7:$BF$318,50,FALSE))</f>
        <v>2763393.8300000005</v>
      </c>
      <c r="CA51" s="133">
        <f t="shared" si="27"/>
        <v>0.14182147681619117</v>
      </c>
      <c r="CB51" s="134">
        <f t="shared" si="28"/>
        <v>1639.1597344975269</v>
      </c>
      <c r="CC51" s="135">
        <f>IF(ISNA(VLOOKUP($B51,'[1]1718  Prog Access'!$F$7:$BF$318,51,FALSE)),"",VLOOKUP($B51,'[1]1718  Prog Access'!$F$7:$BF$318,51,FALSE))</f>
        <v>494717.18</v>
      </c>
      <c r="CD51" s="133">
        <f t="shared" si="29"/>
        <v>2.5389620658573107E-2</v>
      </c>
      <c r="CE51" s="134">
        <f t="shared" si="30"/>
        <v>293.45092712324868</v>
      </c>
      <c r="CF51" s="141">
        <f>IF(ISNA(VLOOKUP($B51,'[1]1718  Prog Access'!$F$7:$BF$318,52,FALSE)),"",VLOOKUP($B51,'[1]1718  Prog Access'!$F$7:$BF$318,52,FALSE))</f>
        <v>942941.8</v>
      </c>
      <c r="CG51" s="88">
        <f t="shared" si="31"/>
        <v>4.8393174065861459E-2</v>
      </c>
      <c r="CH51" s="89">
        <f t="shared" si="32"/>
        <v>559.32390589965962</v>
      </c>
      <c r="CI51" s="90">
        <f t="shared" si="96"/>
        <v>19485016.600000001</v>
      </c>
      <c r="CJ51" s="73">
        <f t="shared" si="97"/>
        <v>0</v>
      </c>
    </row>
    <row r="52" spans="1:88" x14ac:dyDescent="0.3">
      <c r="A52" s="21"/>
      <c r="B52" s="84" t="s">
        <v>110</v>
      </c>
      <c r="C52" s="117" t="s">
        <v>111</v>
      </c>
      <c r="D52" s="85">
        <f>IF(ISNA(VLOOKUP($B52,'[1]1718 enrollment_Rev_Exp by size'!$A$6:$C$339,3,FALSE)),"",VLOOKUP($B52,'[1]1718 enrollment_Rev_Exp by size'!$A$6:$C$339,3,FALSE))</f>
        <v>157.00000000000003</v>
      </c>
      <c r="E52" s="86">
        <f>IF(ISNA(VLOOKUP($B52,'[1]1718 Enroll_Rev_Exp Access'!$A$6:$D$316,4,FALSE)),"",VLOOKUP($B52,'[1]1718 Enroll_Rev_Exp Access'!$A$6:$D$316,4,FALSE))</f>
        <v>1921143.4</v>
      </c>
      <c r="F52" s="87">
        <f>IF(ISNA(VLOOKUP($B52,'[1]1718  Prog Access'!$F$7:$BF$318,2,FALSE)),"",VLOOKUP($B52,'[1]1718  Prog Access'!$F$7:$BF$318,2,FALSE))</f>
        <v>979156.87</v>
      </c>
      <c r="G52" s="87">
        <f>IF(ISNA(VLOOKUP($B52,'[1]1718  Prog Access'!$F$7:$BF$318,3,FALSE)),"",VLOOKUP($B52,'[1]1718  Prog Access'!$F$7:$BF$318,3,FALSE))</f>
        <v>0</v>
      </c>
      <c r="H52" s="87">
        <f>IF(ISNA(VLOOKUP($B52,'[1]1718  Prog Access'!$F$7:$BF$318,4,FALSE)),"",VLOOKUP($B52,'[1]1718  Prog Access'!$F$7:$BF$318,4,FALSE))</f>
        <v>0</v>
      </c>
      <c r="I52" s="130">
        <f t="shared" si="93"/>
        <v>979156.87</v>
      </c>
      <c r="J52" s="151">
        <f t="shared" si="94"/>
        <v>0.5096740149642135</v>
      </c>
      <c r="K52" s="152">
        <f t="shared" si="95"/>
        <v>6236.6679617834379</v>
      </c>
      <c r="L52" s="135">
        <f>IF(ISNA(VLOOKUP($B52,'[1]1718  Prog Access'!$F$7:$BF$318,5,FALSE)),"",VLOOKUP($B52,'[1]1718  Prog Access'!$F$7:$BF$318,5,FALSE))</f>
        <v>0</v>
      </c>
      <c r="M52" s="135">
        <f>IF(ISNA(VLOOKUP($B52,'[1]1718  Prog Access'!$F$7:$BF$318,6,FALSE)),"",VLOOKUP($B52,'[1]1718  Prog Access'!$F$7:$BF$318,6,FALSE))</f>
        <v>0</v>
      </c>
      <c r="N52" s="135">
        <f>IF(ISNA(VLOOKUP($B52,'[1]1718  Prog Access'!$F$7:$BF$318,7,FALSE)),"",VLOOKUP($B52,'[1]1718  Prog Access'!$F$7:$BF$318,7,FALSE))</f>
        <v>0</v>
      </c>
      <c r="O52" s="135">
        <f>IF(ISNA(VLOOKUP($B52,'[1]1718  Prog Access'!$F$7:$BF$318,8,FALSE)),"",VLOOKUP($B52,'[1]1718  Prog Access'!$F$7:$BF$318,8,FALSE))</f>
        <v>0</v>
      </c>
      <c r="P52" s="135">
        <f>IF(ISNA(VLOOKUP($B52,'[1]1718  Prog Access'!$F$7:$BF$318,9,FALSE)),"",VLOOKUP($B52,'[1]1718  Prog Access'!$F$7:$BF$318,9,FALSE))</f>
        <v>0</v>
      </c>
      <c r="Q52" s="135">
        <f>IF(ISNA(VLOOKUP($B52,'[1]1718  Prog Access'!$F$7:$BF$318,10,FALSE)),"",VLOOKUP($B52,'[1]1718  Prog Access'!$F$7:$BF$318,10,FALSE))</f>
        <v>0</v>
      </c>
      <c r="R52" s="128">
        <f t="shared" si="6"/>
        <v>0</v>
      </c>
      <c r="S52" s="136">
        <f t="shared" si="7"/>
        <v>0</v>
      </c>
      <c r="T52" s="137">
        <f t="shared" si="8"/>
        <v>0</v>
      </c>
      <c r="U52" s="135">
        <f>IF(ISNA(VLOOKUP($B52,'[1]1718  Prog Access'!$F$7:$BF$318,11,FALSE)),"",VLOOKUP($B52,'[1]1718  Prog Access'!$F$7:$BF$318,11,FALSE))</f>
        <v>147916.10999999999</v>
      </c>
      <c r="V52" s="135">
        <f>IF(ISNA(VLOOKUP($B52,'[1]1718  Prog Access'!$F$7:$BF$318,12,FALSE)),"",VLOOKUP($B52,'[1]1718  Prog Access'!$F$7:$BF$318,12,FALSE))</f>
        <v>884.8</v>
      </c>
      <c r="W52" s="135">
        <f>IF(ISNA(VLOOKUP($B52,'[1]1718  Prog Access'!$F$7:$BF$318,13,FALSE)),"",VLOOKUP($B52,'[1]1718  Prog Access'!$F$7:$BF$318,13,FALSE))</f>
        <v>0</v>
      </c>
      <c r="X52" s="135">
        <f>IF(ISNA(VLOOKUP($B52,'[1]1718  Prog Access'!$F$7:$BF$318,14,FALSE)),"",VLOOKUP($B52,'[1]1718  Prog Access'!$F$7:$BF$318,14,FALSE))</f>
        <v>0</v>
      </c>
      <c r="Y52" s="135">
        <f>IF(ISNA(VLOOKUP($B52,'[1]1718  Prog Access'!$F$7:$BF$318,15,FALSE)),"",VLOOKUP($B52,'[1]1718  Prog Access'!$F$7:$BF$318,15,FALSE))</f>
        <v>0</v>
      </c>
      <c r="Z52" s="135">
        <f>IF(ISNA(VLOOKUP($B52,'[1]1718  Prog Access'!$F$7:$BF$318,16,FALSE)),"",VLOOKUP($B52,'[1]1718  Prog Access'!$F$7:$BF$318,16,FALSE))</f>
        <v>0</v>
      </c>
      <c r="AA52" s="138">
        <f t="shared" si="9"/>
        <v>148800.90999999997</v>
      </c>
      <c r="AB52" s="133">
        <f t="shared" si="10"/>
        <v>7.745434828030015E-2</v>
      </c>
      <c r="AC52" s="134">
        <f t="shared" si="11"/>
        <v>947.77649681528624</v>
      </c>
      <c r="AD52" s="135">
        <f>IF(ISNA(VLOOKUP($B52,'[1]1718  Prog Access'!$F$7:$BF$318,17,FALSE)),"",VLOOKUP($B52,'[1]1718  Prog Access'!$F$7:$BF$318,17,FALSE))</f>
        <v>0</v>
      </c>
      <c r="AE52" s="135">
        <f>IF(ISNA(VLOOKUP($B52,'[1]1718  Prog Access'!$F$7:$BF$318,18,FALSE)),"",VLOOKUP($B52,'[1]1718  Prog Access'!$F$7:$BF$318,18,FALSE))</f>
        <v>0</v>
      </c>
      <c r="AF52" s="135">
        <f>IF(ISNA(VLOOKUP($B52,'[1]1718  Prog Access'!$F$7:$BF$318,19,FALSE)),"",VLOOKUP($B52,'[1]1718  Prog Access'!$F$7:$BF$318,19,FALSE))</f>
        <v>0</v>
      </c>
      <c r="AG52" s="135">
        <f>IF(ISNA(VLOOKUP($B52,'[1]1718  Prog Access'!$F$7:$BF$318,20,FALSE)),"",VLOOKUP($B52,'[1]1718  Prog Access'!$F$7:$BF$318,20,FALSE))</f>
        <v>0</v>
      </c>
      <c r="AH52" s="134">
        <f t="shared" si="12"/>
        <v>0</v>
      </c>
      <c r="AI52" s="133">
        <f t="shared" si="13"/>
        <v>0</v>
      </c>
      <c r="AJ52" s="134">
        <f t="shared" si="14"/>
        <v>0</v>
      </c>
      <c r="AK52" s="135">
        <f>IF(ISNA(VLOOKUP($B52,'[1]1718  Prog Access'!$F$7:$BF$318,21,FALSE)),"",VLOOKUP($B52,'[1]1718  Prog Access'!$F$7:$BF$318,21,FALSE))</f>
        <v>0</v>
      </c>
      <c r="AL52" s="135">
        <f>IF(ISNA(VLOOKUP($B52,'[1]1718  Prog Access'!$F$7:$BF$318,22,FALSE)),"",VLOOKUP($B52,'[1]1718  Prog Access'!$F$7:$BF$318,22,FALSE))</f>
        <v>0</v>
      </c>
      <c r="AM52" s="138">
        <f t="shared" si="15"/>
        <v>0</v>
      </c>
      <c r="AN52" s="133">
        <f t="shared" si="16"/>
        <v>0</v>
      </c>
      <c r="AO52" s="139">
        <f t="shared" si="17"/>
        <v>0</v>
      </c>
      <c r="AP52" s="135">
        <f>IF(ISNA(VLOOKUP($B52,'[1]1718  Prog Access'!$F$7:$BF$318,23,FALSE)),"",VLOOKUP($B52,'[1]1718  Prog Access'!$F$7:$BF$318,23,FALSE))</f>
        <v>51128.1</v>
      </c>
      <c r="AQ52" s="135">
        <f>IF(ISNA(VLOOKUP($B52,'[1]1718  Prog Access'!$F$7:$BF$318,24,FALSE)),"",VLOOKUP($B52,'[1]1718  Prog Access'!$F$7:$BF$318,24,FALSE))</f>
        <v>8137.73</v>
      </c>
      <c r="AR52" s="135">
        <f>IF(ISNA(VLOOKUP($B52,'[1]1718  Prog Access'!$F$7:$BF$318,25,FALSE)),"",VLOOKUP($B52,'[1]1718  Prog Access'!$F$7:$BF$318,25,FALSE))</f>
        <v>0</v>
      </c>
      <c r="AS52" s="135">
        <f>IF(ISNA(VLOOKUP($B52,'[1]1718  Prog Access'!$F$7:$BF$318,26,FALSE)),"",VLOOKUP($B52,'[1]1718  Prog Access'!$F$7:$BF$318,26,FALSE))</f>
        <v>0</v>
      </c>
      <c r="AT52" s="135">
        <f>IF(ISNA(VLOOKUP($B52,'[1]1718  Prog Access'!$F$7:$BF$318,27,FALSE)),"",VLOOKUP($B52,'[1]1718  Prog Access'!$F$7:$BF$318,27,FALSE))</f>
        <v>29781.26</v>
      </c>
      <c r="AU52" s="135">
        <f>IF(ISNA(VLOOKUP($B52,'[1]1718  Prog Access'!$F$7:$BF$318,28,FALSE)),"",VLOOKUP($B52,'[1]1718  Prog Access'!$F$7:$BF$318,28,FALSE))</f>
        <v>0</v>
      </c>
      <c r="AV52" s="135">
        <f>IF(ISNA(VLOOKUP($B52,'[1]1718  Prog Access'!$F$7:$BF$318,29,FALSE)),"",VLOOKUP($B52,'[1]1718  Prog Access'!$F$7:$BF$318,29,FALSE))</f>
        <v>0</v>
      </c>
      <c r="AW52" s="135">
        <f>IF(ISNA(VLOOKUP($B52,'[1]1718  Prog Access'!$F$7:$BF$318,30,FALSE)),"",VLOOKUP($B52,'[1]1718  Prog Access'!$F$7:$BF$318,30,FALSE))</f>
        <v>529.4</v>
      </c>
      <c r="AX52" s="135">
        <f>IF(ISNA(VLOOKUP($B52,'[1]1718  Prog Access'!$F$7:$BF$318,31,FALSE)),"",VLOOKUP($B52,'[1]1718  Prog Access'!$F$7:$BF$318,31,FALSE))</f>
        <v>0</v>
      </c>
      <c r="AY52" s="135">
        <f>IF(ISNA(VLOOKUP($B52,'[1]1718  Prog Access'!$F$7:$BF$318,32,FALSE)),"",VLOOKUP($B52,'[1]1718  Prog Access'!$F$7:$BF$318,32,FALSE))</f>
        <v>0</v>
      </c>
      <c r="AZ52" s="135">
        <f>IF(ISNA(VLOOKUP($B52,'[1]1718  Prog Access'!$F$7:$BF$318,33,FALSE)),"",VLOOKUP($B52,'[1]1718  Prog Access'!$F$7:$BF$318,33,FALSE))</f>
        <v>0</v>
      </c>
      <c r="BA52" s="135">
        <f>IF(ISNA(VLOOKUP($B52,'[1]1718  Prog Access'!$F$7:$BF$318,34,FALSE)),"",VLOOKUP($B52,'[1]1718  Prog Access'!$F$7:$BF$318,34,FALSE))</f>
        <v>0</v>
      </c>
      <c r="BB52" s="135">
        <f>IF(ISNA(VLOOKUP($B52,'[1]1718  Prog Access'!$F$7:$BF$318,35,FALSE)),"",VLOOKUP($B52,'[1]1718  Prog Access'!$F$7:$BF$318,35,FALSE))</f>
        <v>0</v>
      </c>
      <c r="BC52" s="135">
        <f>IF(ISNA(VLOOKUP($B52,'[1]1718  Prog Access'!$F$7:$BF$318,36,FALSE)),"",VLOOKUP($B52,'[1]1718  Prog Access'!$F$7:$BF$318,36,FALSE))</f>
        <v>0</v>
      </c>
      <c r="BD52" s="135">
        <f>IF(ISNA(VLOOKUP($B52,'[1]1718  Prog Access'!$F$7:$BF$318,37,FALSE)),"",VLOOKUP($B52,'[1]1718  Prog Access'!$F$7:$BF$318,37,FALSE))</f>
        <v>0</v>
      </c>
      <c r="BE52" s="135">
        <f>IF(ISNA(VLOOKUP($B52,'[1]1718  Prog Access'!$F$7:$BF$318,38,FALSE)),"",VLOOKUP($B52,'[1]1718  Prog Access'!$F$7:$BF$318,38,FALSE))</f>
        <v>0</v>
      </c>
      <c r="BF52" s="134">
        <f t="shared" si="18"/>
        <v>89576.489999999991</v>
      </c>
      <c r="BG52" s="133">
        <f t="shared" si="19"/>
        <v>4.6626654730719211E-2</v>
      </c>
      <c r="BH52" s="137">
        <f t="shared" si="20"/>
        <v>570.5508917197451</v>
      </c>
      <c r="BI52" s="140">
        <f>IF(ISNA(VLOOKUP($B52,'[1]1718  Prog Access'!$F$7:$BF$318,39,FALSE)),"",VLOOKUP($B52,'[1]1718  Prog Access'!$F$7:$BF$318,39,FALSE))</f>
        <v>0</v>
      </c>
      <c r="BJ52" s="135">
        <f>IF(ISNA(VLOOKUP($B52,'[1]1718  Prog Access'!$F$7:$BF$318,40,FALSE)),"",VLOOKUP($B52,'[1]1718  Prog Access'!$F$7:$BF$318,40,FALSE))</f>
        <v>0</v>
      </c>
      <c r="BK52" s="135">
        <f>IF(ISNA(VLOOKUP($B52,'[1]1718  Prog Access'!$F$7:$BF$318,41,FALSE)),"",VLOOKUP($B52,'[1]1718  Prog Access'!$F$7:$BF$318,41,FALSE))</f>
        <v>3552.34</v>
      </c>
      <c r="BL52" s="135">
        <f>IF(ISNA(VLOOKUP($B52,'[1]1718  Prog Access'!$F$7:$BF$318,42,FALSE)),"",VLOOKUP($B52,'[1]1718  Prog Access'!$F$7:$BF$318,42,FALSE))</f>
        <v>0</v>
      </c>
      <c r="BM52" s="135">
        <f>IF(ISNA(VLOOKUP($B52,'[1]1718  Prog Access'!$F$7:$BF$318,43,FALSE)),"",VLOOKUP($B52,'[1]1718  Prog Access'!$F$7:$BF$318,43,FALSE))</f>
        <v>0</v>
      </c>
      <c r="BN52" s="135">
        <f>IF(ISNA(VLOOKUP($B52,'[1]1718  Prog Access'!$F$7:$BF$318,44,FALSE)),"",VLOOKUP($B52,'[1]1718  Prog Access'!$F$7:$BF$318,44,FALSE))</f>
        <v>0</v>
      </c>
      <c r="BO52" s="135">
        <f>IF(ISNA(VLOOKUP($B52,'[1]1718  Prog Access'!$F$7:$BF$318,45,FALSE)),"",VLOOKUP($B52,'[1]1718  Prog Access'!$F$7:$BF$318,45,FALSE))</f>
        <v>0</v>
      </c>
      <c r="BP52" s="137">
        <f t="shared" si="21"/>
        <v>3552.34</v>
      </c>
      <c r="BQ52" s="133">
        <f t="shared" si="22"/>
        <v>1.8490759201004986E-3</v>
      </c>
      <c r="BR52" s="134">
        <f t="shared" si="23"/>
        <v>22.626369426751591</v>
      </c>
      <c r="BS52" s="140">
        <f>IF(ISNA(VLOOKUP($B52,'[1]1718  Prog Access'!$F$7:$BF$318,46,FALSE)),"",VLOOKUP($B52,'[1]1718  Prog Access'!$F$7:$BF$318,46,FALSE))</f>
        <v>0</v>
      </c>
      <c r="BT52" s="135">
        <f>IF(ISNA(VLOOKUP($B52,'[1]1718  Prog Access'!$F$7:$BF$318,47,FALSE)),"",VLOOKUP($B52,'[1]1718  Prog Access'!$F$7:$BF$318,47,FALSE))</f>
        <v>0</v>
      </c>
      <c r="BU52" s="135">
        <f>IF(ISNA(VLOOKUP($B52,'[1]1718  Prog Access'!$F$7:$BF$318,48,FALSE)),"",VLOOKUP($B52,'[1]1718  Prog Access'!$F$7:$BF$318,48,FALSE))</f>
        <v>0</v>
      </c>
      <c r="BV52" s="135">
        <f>IF(ISNA(VLOOKUP($B52,'[1]1718  Prog Access'!$F$7:$BF$318,49,FALSE)),"",VLOOKUP($B52,'[1]1718  Prog Access'!$F$7:$BF$318,49,FALSE))</f>
        <v>0</v>
      </c>
      <c r="BW52" s="137">
        <f t="shared" si="24"/>
        <v>0</v>
      </c>
      <c r="BX52" s="133">
        <f t="shared" si="25"/>
        <v>0</v>
      </c>
      <c r="BY52" s="134">
        <f t="shared" si="26"/>
        <v>0</v>
      </c>
      <c r="BZ52" s="135">
        <f>IF(ISNA(VLOOKUP($B52,'[1]1718  Prog Access'!$F$7:$BF$318,50,FALSE)),"",VLOOKUP($B52,'[1]1718  Prog Access'!$F$7:$BF$318,50,FALSE))</f>
        <v>474490.95000000007</v>
      </c>
      <c r="CA52" s="133">
        <f t="shared" si="27"/>
        <v>0.24698361923425399</v>
      </c>
      <c r="CB52" s="134">
        <f t="shared" si="28"/>
        <v>3022.2353503184713</v>
      </c>
      <c r="CC52" s="135">
        <f>IF(ISNA(VLOOKUP($B52,'[1]1718  Prog Access'!$F$7:$BF$318,51,FALSE)),"",VLOOKUP($B52,'[1]1718  Prog Access'!$F$7:$BF$318,51,FALSE))</f>
        <v>82688.52</v>
      </c>
      <c r="CD52" s="133">
        <f t="shared" si="29"/>
        <v>4.3041305505877391E-2</v>
      </c>
      <c r="CE52" s="134">
        <f t="shared" si="30"/>
        <v>526.67847133757959</v>
      </c>
      <c r="CF52" s="141">
        <f>IF(ISNA(VLOOKUP($B52,'[1]1718  Prog Access'!$F$7:$BF$318,52,FALSE)),"",VLOOKUP($B52,'[1]1718  Prog Access'!$F$7:$BF$318,52,FALSE))</f>
        <v>142877.31999999998</v>
      </c>
      <c r="CG52" s="88">
        <f t="shared" si="31"/>
        <v>7.4370981364535294E-2</v>
      </c>
      <c r="CH52" s="89">
        <f t="shared" si="32"/>
        <v>910.04662420382135</v>
      </c>
      <c r="CI52" s="90">
        <f t="shared" si="96"/>
        <v>1921143.4</v>
      </c>
      <c r="CJ52" s="73">
        <f t="shared" si="97"/>
        <v>0</v>
      </c>
    </row>
    <row r="53" spans="1:88" x14ac:dyDescent="0.3">
      <c r="A53" s="21"/>
      <c r="B53" s="84" t="s">
        <v>112</v>
      </c>
      <c r="C53" s="117" t="s">
        <v>113</v>
      </c>
      <c r="D53" s="85">
        <f>IF(ISNA(VLOOKUP($B53,'[1]1718 enrollment_Rev_Exp by size'!$A$6:$C$339,3,FALSE)),"",VLOOKUP($B53,'[1]1718 enrollment_Rev_Exp by size'!$A$6:$C$339,3,FALSE))</f>
        <v>3208.58</v>
      </c>
      <c r="E53" s="86">
        <f>IF(ISNA(VLOOKUP($B53,'[1]1718 Enroll_Rev_Exp Access'!$A$6:$D$316,4,FALSE)),"",VLOOKUP($B53,'[1]1718 Enroll_Rev_Exp Access'!$A$6:$D$316,4,FALSE))</f>
        <v>38259126.799999997</v>
      </c>
      <c r="F53" s="87">
        <f>IF(ISNA(VLOOKUP($B53,'[1]1718  Prog Access'!$F$7:$BF$318,2,FALSE)),"",VLOOKUP($B53,'[1]1718  Prog Access'!$F$7:$BF$318,2,FALSE))</f>
        <v>21075633.68</v>
      </c>
      <c r="G53" s="87">
        <f>IF(ISNA(VLOOKUP($B53,'[1]1718  Prog Access'!$F$7:$BF$318,3,FALSE)),"",VLOOKUP($B53,'[1]1718  Prog Access'!$F$7:$BF$318,3,FALSE))</f>
        <v>0</v>
      </c>
      <c r="H53" s="87">
        <f>IF(ISNA(VLOOKUP($B53,'[1]1718  Prog Access'!$F$7:$BF$318,4,FALSE)),"",VLOOKUP($B53,'[1]1718  Prog Access'!$F$7:$BF$318,4,FALSE))</f>
        <v>53680.34</v>
      </c>
      <c r="I53" s="130">
        <f t="shared" si="93"/>
        <v>21129314.02</v>
      </c>
      <c r="J53" s="151">
        <f t="shared" si="94"/>
        <v>0.55226859019688868</v>
      </c>
      <c r="K53" s="152">
        <f t="shared" si="95"/>
        <v>6585.2539191792011</v>
      </c>
      <c r="L53" s="135">
        <f>IF(ISNA(VLOOKUP($B53,'[1]1718  Prog Access'!$F$7:$BF$318,5,FALSE)),"",VLOOKUP($B53,'[1]1718  Prog Access'!$F$7:$BF$318,5,FALSE))</f>
        <v>0</v>
      </c>
      <c r="M53" s="135">
        <f>IF(ISNA(VLOOKUP($B53,'[1]1718  Prog Access'!$F$7:$BF$318,6,FALSE)),"",VLOOKUP($B53,'[1]1718  Prog Access'!$F$7:$BF$318,6,FALSE))</f>
        <v>0</v>
      </c>
      <c r="N53" s="135">
        <f>IF(ISNA(VLOOKUP($B53,'[1]1718  Prog Access'!$F$7:$BF$318,7,FALSE)),"",VLOOKUP($B53,'[1]1718  Prog Access'!$F$7:$BF$318,7,FALSE))</f>
        <v>0</v>
      </c>
      <c r="O53" s="135">
        <f>IF(ISNA(VLOOKUP($B53,'[1]1718  Prog Access'!$F$7:$BF$318,8,FALSE)),"",VLOOKUP($B53,'[1]1718  Prog Access'!$F$7:$BF$318,8,FALSE))</f>
        <v>0</v>
      </c>
      <c r="P53" s="135">
        <f>IF(ISNA(VLOOKUP($B53,'[1]1718  Prog Access'!$F$7:$BF$318,9,FALSE)),"",VLOOKUP($B53,'[1]1718  Prog Access'!$F$7:$BF$318,9,FALSE))</f>
        <v>0</v>
      </c>
      <c r="Q53" s="135">
        <f>IF(ISNA(VLOOKUP($B53,'[1]1718  Prog Access'!$F$7:$BF$318,10,FALSE)),"",VLOOKUP($B53,'[1]1718  Prog Access'!$F$7:$BF$318,10,FALSE))</f>
        <v>0</v>
      </c>
      <c r="R53" s="128">
        <f t="shared" si="6"/>
        <v>0</v>
      </c>
      <c r="S53" s="136">
        <f t="shared" si="7"/>
        <v>0</v>
      </c>
      <c r="T53" s="137">
        <f t="shared" si="8"/>
        <v>0</v>
      </c>
      <c r="U53" s="135">
        <f>IF(ISNA(VLOOKUP($B53,'[1]1718  Prog Access'!$F$7:$BF$318,11,FALSE)),"",VLOOKUP($B53,'[1]1718  Prog Access'!$F$7:$BF$318,11,FALSE))</f>
        <v>4157306.85</v>
      </c>
      <c r="V53" s="135">
        <f>IF(ISNA(VLOOKUP($B53,'[1]1718  Prog Access'!$F$7:$BF$318,12,FALSE)),"",VLOOKUP($B53,'[1]1718  Prog Access'!$F$7:$BF$318,12,FALSE))</f>
        <v>119196.99</v>
      </c>
      <c r="W53" s="135">
        <f>IF(ISNA(VLOOKUP($B53,'[1]1718  Prog Access'!$F$7:$BF$318,13,FALSE)),"",VLOOKUP($B53,'[1]1718  Prog Access'!$F$7:$BF$318,13,FALSE))</f>
        <v>903865.11</v>
      </c>
      <c r="X53" s="135">
        <f>IF(ISNA(VLOOKUP($B53,'[1]1718  Prog Access'!$F$7:$BF$318,14,FALSE)),"",VLOOKUP($B53,'[1]1718  Prog Access'!$F$7:$BF$318,14,FALSE))</f>
        <v>0</v>
      </c>
      <c r="Y53" s="135">
        <f>IF(ISNA(VLOOKUP($B53,'[1]1718  Prog Access'!$F$7:$BF$318,15,FALSE)),"",VLOOKUP($B53,'[1]1718  Prog Access'!$F$7:$BF$318,15,FALSE))</f>
        <v>0</v>
      </c>
      <c r="Z53" s="135">
        <f>IF(ISNA(VLOOKUP($B53,'[1]1718  Prog Access'!$F$7:$BF$318,16,FALSE)),"",VLOOKUP($B53,'[1]1718  Prog Access'!$F$7:$BF$318,16,FALSE))</f>
        <v>0</v>
      </c>
      <c r="AA53" s="138">
        <f t="shared" si="9"/>
        <v>5180368.95</v>
      </c>
      <c r="AB53" s="133">
        <f t="shared" si="10"/>
        <v>0.13540217415521361</v>
      </c>
      <c r="AC53" s="134">
        <f t="shared" si="11"/>
        <v>1614.5363213633445</v>
      </c>
      <c r="AD53" s="135">
        <f>IF(ISNA(VLOOKUP($B53,'[1]1718  Prog Access'!$F$7:$BF$318,17,FALSE)),"",VLOOKUP($B53,'[1]1718  Prog Access'!$F$7:$BF$318,17,FALSE))</f>
        <v>1241752.1299999997</v>
      </c>
      <c r="AE53" s="135">
        <f>IF(ISNA(VLOOKUP($B53,'[1]1718  Prog Access'!$F$7:$BF$318,18,FALSE)),"",VLOOKUP($B53,'[1]1718  Prog Access'!$F$7:$BF$318,18,FALSE))</f>
        <v>351617.68</v>
      </c>
      <c r="AF53" s="135">
        <f>IF(ISNA(VLOOKUP($B53,'[1]1718  Prog Access'!$F$7:$BF$318,19,FALSE)),"",VLOOKUP($B53,'[1]1718  Prog Access'!$F$7:$BF$318,19,FALSE))</f>
        <v>0</v>
      </c>
      <c r="AG53" s="135">
        <f>IF(ISNA(VLOOKUP($B53,'[1]1718  Prog Access'!$F$7:$BF$318,20,FALSE)),"",VLOOKUP($B53,'[1]1718  Prog Access'!$F$7:$BF$318,20,FALSE))</f>
        <v>0</v>
      </c>
      <c r="AH53" s="134">
        <f t="shared" si="12"/>
        <v>1593369.8099999996</v>
      </c>
      <c r="AI53" s="133">
        <f t="shared" si="13"/>
        <v>4.1646789753706552E-2</v>
      </c>
      <c r="AJ53" s="134">
        <f t="shared" si="14"/>
        <v>496.596566082192</v>
      </c>
      <c r="AK53" s="135">
        <f>IF(ISNA(VLOOKUP($B53,'[1]1718  Prog Access'!$F$7:$BF$318,21,FALSE)),"",VLOOKUP($B53,'[1]1718  Prog Access'!$F$7:$BF$318,21,FALSE))</f>
        <v>0</v>
      </c>
      <c r="AL53" s="135">
        <f>IF(ISNA(VLOOKUP($B53,'[1]1718  Prog Access'!$F$7:$BF$318,22,FALSE)),"",VLOOKUP($B53,'[1]1718  Prog Access'!$F$7:$BF$318,22,FALSE))</f>
        <v>0</v>
      </c>
      <c r="AM53" s="138">
        <f t="shared" si="15"/>
        <v>0</v>
      </c>
      <c r="AN53" s="133">
        <f t="shared" si="16"/>
        <v>0</v>
      </c>
      <c r="AO53" s="139">
        <f t="shared" si="17"/>
        <v>0</v>
      </c>
      <c r="AP53" s="135">
        <f>IF(ISNA(VLOOKUP($B53,'[1]1718  Prog Access'!$F$7:$BF$318,23,FALSE)),"",VLOOKUP($B53,'[1]1718  Prog Access'!$F$7:$BF$318,23,FALSE))</f>
        <v>451176.4</v>
      </c>
      <c r="AQ53" s="135">
        <f>IF(ISNA(VLOOKUP($B53,'[1]1718  Prog Access'!$F$7:$BF$318,24,FALSE)),"",VLOOKUP($B53,'[1]1718  Prog Access'!$F$7:$BF$318,24,FALSE))</f>
        <v>81838.960000000006</v>
      </c>
      <c r="AR53" s="135">
        <f>IF(ISNA(VLOOKUP($B53,'[1]1718  Prog Access'!$F$7:$BF$318,25,FALSE)),"",VLOOKUP($B53,'[1]1718  Prog Access'!$F$7:$BF$318,25,FALSE))</f>
        <v>0</v>
      </c>
      <c r="AS53" s="135">
        <f>IF(ISNA(VLOOKUP($B53,'[1]1718  Prog Access'!$F$7:$BF$318,26,FALSE)),"",VLOOKUP($B53,'[1]1718  Prog Access'!$F$7:$BF$318,26,FALSE))</f>
        <v>0</v>
      </c>
      <c r="AT53" s="135">
        <f>IF(ISNA(VLOOKUP($B53,'[1]1718  Prog Access'!$F$7:$BF$318,27,FALSE)),"",VLOOKUP($B53,'[1]1718  Prog Access'!$F$7:$BF$318,27,FALSE))</f>
        <v>554957.31000000006</v>
      </c>
      <c r="AU53" s="135">
        <f>IF(ISNA(VLOOKUP($B53,'[1]1718  Prog Access'!$F$7:$BF$318,28,FALSE)),"",VLOOKUP($B53,'[1]1718  Prog Access'!$F$7:$BF$318,28,FALSE))</f>
        <v>0</v>
      </c>
      <c r="AV53" s="135">
        <f>IF(ISNA(VLOOKUP($B53,'[1]1718  Prog Access'!$F$7:$BF$318,29,FALSE)),"",VLOOKUP($B53,'[1]1718  Prog Access'!$F$7:$BF$318,29,FALSE))</f>
        <v>0</v>
      </c>
      <c r="AW53" s="135">
        <f>IF(ISNA(VLOOKUP($B53,'[1]1718  Prog Access'!$F$7:$BF$318,30,FALSE)),"",VLOOKUP($B53,'[1]1718  Prog Access'!$F$7:$BF$318,30,FALSE))</f>
        <v>51627.11</v>
      </c>
      <c r="AX53" s="135">
        <f>IF(ISNA(VLOOKUP($B53,'[1]1718  Prog Access'!$F$7:$BF$318,31,FALSE)),"",VLOOKUP($B53,'[1]1718  Prog Access'!$F$7:$BF$318,31,FALSE))</f>
        <v>0</v>
      </c>
      <c r="AY53" s="135">
        <f>IF(ISNA(VLOOKUP($B53,'[1]1718  Prog Access'!$F$7:$BF$318,32,FALSE)),"",VLOOKUP($B53,'[1]1718  Prog Access'!$F$7:$BF$318,32,FALSE))</f>
        <v>0</v>
      </c>
      <c r="AZ53" s="135">
        <f>IF(ISNA(VLOOKUP($B53,'[1]1718  Prog Access'!$F$7:$BF$318,33,FALSE)),"",VLOOKUP($B53,'[1]1718  Prog Access'!$F$7:$BF$318,33,FALSE))</f>
        <v>0</v>
      </c>
      <c r="BA53" s="135">
        <f>IF(ISNA(VLOOKUP($B53,'[1]1718  Prog Access'!$F$7:$BF$318,34,FALSE)),"",VLOOKUP($B53,'[1]1718  Prog Access'!$F$7:$BF$318,34,FALSE))</f>
        <v>0</v>
      </c>
      <c r="BB53" s="135">
        <f>IF(ISNA(VLOOKUP($B53,'[1]1718  Prog Access'!$F$7:$BF$318,35,FALSE)),"",VLOOKUP($B53,'[1]1718  Prog Access'!$F$7:$BF$318,35,FALSE))</f>
        <v>142651.79999999999</v>
      </c>
      <c r="BC53" s="135">
        <f>IF(ISNA(VLOOKUP($B53,'[1]1718  Prog Access'!$F$7:$BF$318,36,FALSE)),"",VLOOKUP($B53,'[1]1718  Prog Access'!$F$7:$BF$318,36,FALSE))</f>
        <v>0</v>
      </c>
      <c r="BD53" s="135">
        <f>IF(ISNA(VLOOKUP($B53,'[1]1718  Prog Access'!$F$7:$BF$318,37,FALSE)),"",VLOOKUP($B53,'[1]1718  Prog Access'!$F$7:$BF$318,37,FALSE))</f>
        <v>0</v>
      </c>
      <c r="BE53" s="135">
        <f>IF(ISNA(VLOOKUP($B53,'[1]1718  Prog Access'!$F$7:$BF$318,38,FALSE)),"",VLOOKUP($B53,'[1]1718  Prog Access'!$F$7:$BF$318,38,FALSE))</f>
        <v>0</v>
      </c>
      <c r="BF53" s="134">
        <f t="shared" si="18"/>
        <v>1282251.58</v>
      </c>
      <c r="BG53" s="133">
        <f t="shared" si="19"/>
        <v>3.3514920157560947E-2</v>
      </c>
      <c r="BH53" s="137">
        <f t="shared" si="20"/>
        <v>399.63210516801826</v>
      </c>
      <c r="BI53" s="140">
        <f>IF(ISNA(VLOOKUP($B53,'[1]1718  Prog Access'!$F$7:$BF$318,39,FALSE)),"",VLOOKUP($B53,'[1]1718  Prog Access'!$F$7:$BF$318,39,FALSE))</f>
        <v>0</v>
      </c>
      <c r="BJ53" s="135">
        <f>IF(ISNA(VLOOKUP($B53,'[1]1718  Prog Access'!$F$7:$BF$318,40,FALSE)),"",VLOOKUP($B53,'[1]1718  Prog Access'!$F$7:$BF$318,40,FALSE))</f>
        <v>5890.03</v>
      </c>
      <c r="BK53" s="135">
        <f>IF(ISNA(VLOOKUP($B53,'[1]1718  Prog Access'!$F$7:$BF$318,41,FALSE)),"",VLOOKUP($B53,'[1]1718  Prog Access'!$F$7:$BF$318,41,FALSE))</f>
        <v>53428.15</v>
      </c>
      <c r="BL53" s="135">
        <f>IF(ISNA(VLOOKUP($B53,'[1]1718  Prog Access'!$F$7:$BF$318,42,FALSE)),"",VLOOKUP($B53,'[1]1718  Prog Access'!$F$7:$BF$318,42,FALSE))</f>
        <v>0</v>
      </c>
      <c r="BM53" s="135">
        <f>IF(ISNA(VLOOKUP($B53,'[1]1718  Prog Access'!$F$7:$BF$318,43,FALSE)),"",VLOOKUP($B53,'[1]1718  Prog Access'!$F$7:$BF$318,43,FALSE))</f>
        <v>0</v>
      </c>
      <c r="BN53" s="135">
        <f>IF(ISNA(VLOOKUP($B53,'[1]1718  Prog Access'!$F$7:$BF$318,44,FALSE)),"",VLOOKUP($B53,'[1]1718  Prog Access'!$F$7:$BF$318,44,FALSE))</f>
        <v>0</v>
      </c>
      <c r="BO53" s="135">
        <f>IF(ISNA(VLOOKUP($B53,'[1]1718  Prog Access'!$F$7:$BF$318,45,FALSE)),"",VLOOKUP($B53,'[1]1718  Prog Access'!$F$7:$BF$318,45,FALSE))</f>
        <v>52855.32</v>
      </c>
      <c r="BP53" s="137">
        <f t="shared" si="21"/>
        <v>112173.5</v>
      </c>
      <c r="BQ53" s="133">
        <f t="shared" si="22"/>
        <v>2.9319409349405226E-3</v>
      </c>
      <c r="BR53" s="134">
        <f t="shared" si="23"/>
        <v>34.96048096042486</v>
      </c>
      <c r="BS53" s="140">
        <f>IF(ISNA(VLOOKUP($B53,'[1]1718  Prog Access'!$F$7:$BF$318,46,FALSE)),"",VLOOKUP($B53,'[1]1718  Prog Access'!$F$7:$BF$318,46,FALSE))</f>
        <v>0</v>
      </c>
      <c r="BT53" s="135">
        <f>IF(ISNA(VLOOKUP($B53,'[1]1718  Prog Access'!$F$7:$BF$318,47,FALSE)),"",VLOOKUP($B53,'[1]1718  Prog Access'!$F$7:$BF$318,47,FALSE))</f>
        <v>0</v>
      </c>
      <c r="BU53" s="135">
        <f>IF(ISNA(VLOOKUP($B53,'[1]1718  Prog Access'!$F$7:$BF$318,48,FALSE)),"",VLOOKUP($B53,'[1]1718  Prog Access'!$F$7:$BF$318,48,FALSE))</f>
        <v>0</v>
      </c>
      <c r="BV53" s="135">
        <f>IF(ISNA(VLOOKUP($B53,'[1]1718  Prog Access'!$F$7:$BF$318,49,FALSE)),"",VLOOKUP($B53,'[1]1718  Prog Access'!$F$7:$BF$318,49,FALSE))</f>
        <v>679966.66000000015</v>
      </c>
      <c r="BW53" s="137">
        <f t="shared" si="24"/>
        <v>679966.66000000015</v>
      </c>
      <c r="BX53" s="133">
        <f t="shared" si="25"/>
        <v>1.7772665423195184E-2</v>
      </c>
      <c r="BY53" s="134">
        <f t="shared" si="26"/>
        <v>211.92136708450471</v>
      </c>
      <c r="BZ53" s="135">
        <f>IF(ISNA(VLOOKUP($B53,'[1]1718  Prog Access'!$F$7:$BF$318,50,FALSE)),"",VLOOKUP($B53,'[1]1718  Prog Access'!$F$7:$BF$318,50,FALSE))</f>
        <v>5424795.7000000002</v>
      </c>
      <c r="CA53" s="133">
        <f t="shared" si="27"/>
        <v>0.14179089157884284</v>
      </c>
      <c r="CB53" s="134">
        <f t="shared" si="28"/>
        <v>1690.7154255153371</v>
      </c>
      <c r="CC53" s="135">
        <f>IF(ISNA(VLOOKUP($B53,'[1]1718  Prog Access'!$F$7:$BF$318,51,FALSE)),"",VLOOKUP($B53,'[1]1718  Prog Access'!$F$7:$BF$318,51,FALSE))</f>
        <v>1011410.0800000001</v>
      </c>
      <c r="CD53" s="133">
        <f t="shared" si="29"/>
        <v>2.6435785774389396E-2</v>
      </c>
      <c r="CE53" s="134">
        <f t="shared" si="30"/>
        <v>315.22046512787591</v>
      </c>
      <c r="CF53" s="141">
        <f>IF(ISNA(VLOOKUP($B53,'[1]1718  Prog Access'!$F$7:$BF$318,52,FALSE)),"",VLOOKUP($B53,'[1]1718  Prog Access'!$F$7:$BF$318,52,FALSE))</f>
        <v>1845476.5000000002</v>
      </c>
      <c r="CG53" s="88">
        <f t="shared" si="31"/>
        <v>4.8236242025262333E-2</v>
      </c>
      <c r="CH53" s="89">
        <f t="shared" si="32"/>
        <v>575.16923374202929</v>
      </c>
      <c r="CI53" s="90">
        <f t="shared" si="96"/>
        <v>38259126.799999997</v>
      </c>
      <c r="CJ53" s="73">
        <f t="shared" si="97"/>
        <v>0</v>
      </c>
    </row>
    <row r="54" spans="1:88" x14ac:dyDescent="0.3">
      <c r="A54" s="21"/>
      <c r="B54" s="105" t="s">
        <v>114</v>
      </c>
      <c r="C54" s="120" t="s">
        <v>115</v>
      </c>
      <c r="D54" s="85">
        <f>IF(ISNA(VLOOKUP($B54,'[1]1718 enrollment_Rev_Exp by size'!$A$6:$C$339,3,FALSE)),"",VLOOKUP($B54,'[1]1718 enrollment_Rev_Exp by size'!$A$6:$C$339,3,FALSE))</f>
        <v>26256.27</v>
      </c>
      <c r="E54" s="86">
        <f>IF(ISNA(VLOOKUP($B54,'[1]1718 Enroll_Rev_Exp Access'!$A$6:$D$316,4,FALSE)),"",VLOOKUP($B54,'[1]1718 Enroll_Rev_Exp Access'!$A$6:$D$316,4,FALSE))</f>
        <v>339644899.27999997</v>
      </c>
      <c r="F54" s="87">
        <f>IF(ISNA(VLOOKUP($B54,'[1]1718  Prog Access'!$F$7:$BF$318,2,FALSE)),"",VLOOKUP($B54,'[1]1718  Prog Access'!$F$7:$BF$318,2,FALSE))</f>
        <v>180423736.62</v>
      </c>
      <c r="G54" s="87">
        <f>IF(ISNA(VLOOKUP($B54,'[1]1718  Prog Access'!$F$7:$BF$318,3,FALSE)),"",VLOOKUP($B54,'[1]1718  Prog Access'!$F$7:$BF$318,3,FALSE))</f>
        <v>3589291.68</v>
      </c>
      <c r="H54" s="87">
        <f>IF(ISNA(VLOOKUP($B54,'[1]1718  Prog Access'!$F$7:$BF$318,4,FALSE)),"",VLOOKUP($B54,'[1]1718  Prog Access'!$F$7:$BF$318,4,FALSE))</f>
        <v>56177.1</v>
      </c>
      <c r="I54" s="130">
        <f t="shared" si="93"/>
        <v>184069205.40000001</v>
      </c>
      <c r="J54" s="151">
        <f t="shared" si="94"/>
        <v>0.54194603184149437</v>
      </c>
      <c r="K54" s="152">
        <f t="shared" si="95"/>
        <v>7010.4857011296735</v>
      </c>
      <c r="L54" s="135">
        <f>IF(ISNA(VLOOKUP($B54,'[1]1718  Prog Access'!$F$7:$BF$318,5,FALSE)),"",VLOOKUP($B54,'[1]1718  Prog Access'!$F$7:$BF$318,5,FALSE))</f>
        <v>0</v>
      </c>
      <c r="M54" s="135">
        <f>IF(ISNA(VLOOKUP($B54,'[1]1718  Prog Access'!$F$7:$BF$318,6,FALSE)),"",VLOOKUP($B54,'[1]1718  Prog Access'!$F$7:$BF$318,6,FALSE))</f>
        <v>0</v>
      </c>
      <c r="N54" s="135">
        <f>IF(ISNA(VLOOKUP($B54,'[1]1718  Prog Access'!$F$7:$BF$318,7,FALSE)),"",VLOOKUP($B54,'[1]1718  Prog Access'!$F$7:$BF$318,7,FALSE))</f>
        <v>0</v>
      </c>
      <c r="O54" s="135">
        <f>IF(ISNA(VLOOKUP($B54,'[1]1718  Prog Access'!$F$7:$BF$318,8,FALSE)),"",VLOOKUP($B54,'[1]1718  Prog Access'!$F$7:$BF$318,8,FALSE))</f>
        <v>0</v>
      </c>
      <c r="P54" s="135">
        <f>IF(ISNA(VLOOKUP($B54,'[1]1718  Prog Access'!$F$7:$BF$318,9,FALSE)),"",VLOOKUP($B54,'[1]1718  Prog Access'!$F$7:$BF$318,9,FALSE))</f>
        <v>0</v>
      </c>
      <c r="Q54" s="135">
        <f>IF(ISNA(VLOOKUP($B54,'[1]1718  Prog Access'!$F$7:$BF$318,10,FALSE)),"",VLOOKUP($B54,'[1]1718  Prog Access'!$F$7:$BF$318,10,FALSE))</f>
        <v>0</v>
      </c>
      <c r="R54" s="128">
        <f t="shared" si="6"/>
        <v>0</v>
      </c>
      <c r="S54" s="136">
        <f t="shared" si="7"/>
        <v>0</v>
      </c>
      <c r="T54" s="137">
        <f t="shared" si="8"/>
        <v>0</v>
      </c>
      <c r="U54" s="135">
        <f>IF(ISNA(VLOOKUP($B54,'[1]1718  Prog Access'!$F$7:$BF$318,11,FALSE)),"",VLOOKUP($B54,'[1]1718  Prog Access'!$F$7:$BF$318,11,FALSE))</f>
        <v>39451789.869999997</v>
      </c>
      <c r="V54" s="135">
        <f>IF(ISNA(VLOOKUP($B54,'[1]1718  Prog Access'!$F$7:$BF$318,12,FALSE)),"",VLOOKUP($B54,'[1]1718  Prog Access'!$F$7:$BF$318,12,FALSE))</f>
        <v>846769.73</v>
      </c>
      <c r="W54" s="135">
        <f>IF(ISNA(VLOOKUP($B54,'[1]1718  Prog Access'!$F$7:$BF$318,13,FALSE)),"",VLOOKUP($B54,'[1]1718  Prog Access'!$F$7:$BF$318,13,FALSE))</f>
        <v>4561080.0600000005</v>
      </c>
      <c r="X54" s="135">
        <f>IF(ISNA(VLOOKUP($B54,'[1]1718  Prog Access'!$F$7:$BF$318,14,FALSE)),"",VLOOKUP($B54,'[1]1718  Prog Access'!$F$7:$BF$318,14,FALSE))</f>
        <v>0</v>
      </c>
      <c r="Y54" s="135">
        <f>IF(ISNA(VLOOKUP($B54,'[1]1718  Prog Access'!$F$7:$BF$318,15,FALSE)),"",VLOOKUP($B54,'[1]1718  Prog Access'!$F$7:$BF$318,15,FALSE))</f>
        <v>0</v>
      </c>
      <c r="Z54" s="135">
        <f>IF(ISNA(VLOOKUP($B54,'[1]1718  Prog Access'!$F$7:$BF$318,16,FALSE)),"",VLOOKUP($B54,'[1]1718  Prog Access'!$F$7:$BF$318,16,FALSE))</f>
        <v>0</v>
      </c>
      <c r="AA54" s="138">
        <f t="shared" si="9"/>
        <v>44859639.659999996</v>
      </c>
      <c r="AB54" s="133">
        <f t="shared" si="10"/>
        <v>0.13207806080732024</v>
      </c>
      <c r="AC54" s="134">
        <f t="shared" si="11"/>
        <v>1708.530558986482</v>
      </c>
      <c r="AD54" s="135">
        <f>IF(ISNA(VLOOKUP($B54,'[1]1718  Prog Access'!$F$7:$BF$318,17,FALSE)),"",VLOOKUP($B54,'[1]1718  Prog Access'!$F$7:$BF$318,17,FALSE))</f>
        <v>13568825.370000003</v>
      </c>
      <c r="AE54" s="135">
        <f>IF(ISNA(VLOOKUP($B54,'[1]1718  Prog Access'!$F$7:$BF$318,18,FALSE)),"",VLOOKUP($B54,'[1]1718  Prog Access'!$F$7:$BF$318,18,FALSE))</f>
        <v>838655.81999999983</v>
      </c>
      <c r="AF54" s="135">
        <f>IF(ISNA(VLOOKUP($B54,'[1]1718  Prog Access'!$F$7:$BF$318,19,FALSE)),"",VLOOKUP($B54,'[1]1718  Prog Access'!$F$7:$BF$318,19,FALSE))</f>
        <v>131336.37</v>
      </c>
      <c r="AG54" s="135">
        <f>IF(ISNA(VLOOKUP($B54,'[1]1718  Prog Access'!$F$7:$BF$318,20,FALSE)),"",VLOOKUP($B54,'[1]1718  Prog Access'!$F$7:$BF$318,20,FALSE))</f>
        <v>0</v>
      </c>
      <c r="AH54" s="134">
        <f t="shared" si="12"/>
        <v>14538817.560000002</v>
      </c>
      <c r="AI54" s="133">
        <f t="shared" si="13"/>
        <v>4.2805935230649059E-2</v>
      </c>
      <c r="AJ54" s="134">
        <f t="shared" si="14"/>
        <v>553.7274548136503</v>
      </c>
      <c r="AK54" s="135">
        <f>IF(ISNA(VLOOKUP($B54,'[1]1718  Prog Access'!$F$7:$BF$318,21,FALSE)),"",VLOOKUP($B54,'[1]1718  Prog Access'!$F$7:$BF$318,21,FALSE))</f>
        <v>5409136.9500000011</v>
      </c>
      <c r="AL54" s="135">
        <f>IF(ISNA(VLOOKUP($B54,'[1]1718  Prog Access'!$F$7:$BF$318,22,FALSE)),"",VLOOKUP($B54,'[1]1718  Prog Access'!$F$7:$BF$318,22,FALSE))</f>
        <v>59312.369999999995</v>
      </c>
      <c r="AM54" s="138">
        <f t="shared" si="15"/>
        <v>5468449.3200000012</v>
      </c>
      <c r="AN54" s="133">
        <f t="shared" si="16"/>
        <v>1.6100490045904869E-2</v>
      </c>
      <c r="AO54" s="139">
        <f t="shared" si="17"/>
        <v>208.27213157085913</v>
      </c>
      <c r="AP54" s="135">
        <f>IF(ISNA(VLOOKUP($B54,'[1]1718  Prog Access'!$F$7:$BF$318,23,FALSE)),"",VLOOKUP($B54,'[1]1718  Prog Access'!$F$7:$BF$318,23,FALSE))</f>
        <v>5627551.3199999994</v>
      </c>
      <c r="AQ54" s="135">
        <f>IF(ISNA(VLOOKUP($B54,'[1]1718  Prog Access'!$F$7:$BF$318,24,FALSE)),"",VLOOKUP($B54,'[1]1718  Prog Access'!$F$7:$BF$318,24,FALSE))</f>
        <v>736904.65</v>
      </c>
      <c r="AR54" s="135">
        <f>IF(ISNA(VLOOKUP($B54,'[1]1718  Prog Access'!$F$7:$BF$318,25,FALSE)),"",VLOOKUP($B54,'[1]1718  Prog Access'!$F$7:$BF$318,25,FALSE))</f>
        <v>0</v>
      </c>
      <c r="AS54" s="135">
        <f>IF(ISNA(VLOOKUP($B54,'[1]1718  Prog Access'!$F$7:$BF$318,26,FALSE)),"",VLOOKUP($B54,'[1]1718  Prog Access'!$F$7:$BF$318,26,FALSE))</f>
        <v>0</v>
      </c>
      <c r="AT54" s="135">
        <f>IF(ISNA(VLOOKUP($B54,'[1]1718  Prog Access'!$F$7:$BF$318,27,FALSE)),"",VLOOKUP($B54,'[1]1718  Prog Access'!$F$7:$BF$318,27,FALSE))</f>
        <v>8945322.5700000003</v>
      </c>
      <c r="AU54" s="135">
        <f>IF(ISNA(VLOOKUP($B54,'[1]1718  Prog Access'!$F$7:$BF$318,28,FALSE)),"",VLOOKUP($B54,'[1]1718  Prog Access'!$F$7:$BF$318,28,FALSE))</f>
        <v>0</v>
      </c>
      <c r="AV54" s="135">
        <f>IF(ISNA(VLOOKUP($B54,'[1]1718  Prog Access'!$F$7:$BF$318,29,FALSE)),"",VLOOKUP($B54,'[1]1718  Prog Access'!$F$7:$BF$318,29,FALSE))</f>
        <v>0</v>
      </c>
      <c r="AW54" s="135">
        <f>IF(ISNA(VLOOKUP($B54,'[1]1718  Prog Access'!$F$7:$BF$318,30,FALSE)),"",VLOOKUP($B54,'[1]1718  Prog Access'!$F$7:$BF$318,30,FALSE))</f>
        <v>2478055.4199999995</v>
      </c>
      <c r="AX54" s="135">
        <f>IF(ISNA(VLOOKUP($B54,'[1]1718  Prog Access'!$F$7:$BF$318,31,FALSE)),"",VLOOKUP($B54,'[1]1718  Prog Access'!$F$7:$BF$318,31,FALSE))</f>
        <v>0</v>
      </c>
      <c r="AY54" s="135">
        <f>IF(ISNA(VLOOKUP($B54,'[1]1718  Prog Access'!$F$7:$BF$318,32,FALSE)),"",VLOOKUP($B54,'[1]1718  Prog Access'!$F$7:$BF$318,32,FALSE))</f>
        <v>0</v>
      </c>
      <c r="AZ54" s="135">
        <f>IF(ISNA(VLOOKUP($B54,'[1]1718  Prog Access'!$F$7:$BF$318,33,FALSE)),"",VLOOKUP($B54,'[1]1718  Prog Access'!$F$7:$BF$318,33,FALSE))</f>
        <v>0</v>
      </c>
      <c r="BA54" s="135">
        <f>IF(ISNA(VLOOKUP($B54,'[1]1718  Prog Access'!$F$7:$BF$318,34,FALSE)),"",VLOOKUP($B54,'[1]1718  Prog Access'!$F$7:$BF$318,34,FALSE))</f>
        <v>610902.27</v>
      </c>
      <c r="BB54" s="135">
        <f>IF(ISNA(VLOOKUP($B54,'[1]1718  Prog Access'!$F$7:$BF$318,35,FALSE)),"",VLOOKUP($B54,'[1]1718  Prog Access'!$F$7:$BF$318,35,FALSE))</f>
        <v>6064484.0500000007</v>
      </c>
      <c r="BC54" s="135">
        <f>IF(ISNA(VLOOKUP($B54,'[1]1718  Prog Access'!$F$7:$BF$318,36,FALSE)),"",VLOOKUP($B54,'[1]1718  Prog Access'!$F$7:$BF$318,36,FALSE))</f>
        <v>0</v>
      </c>
      <c r="BD54" s="135">
        <f>IF(ISNA(VLOOKUP($B54,'[1]1718  Prog Access'!$F$7:$BF$318,37,FALSE)),"",VLOOKUP($B54,'[1]1718  Prog Access'!$F$7:$BF$318,37,FALSE))</f>
        <v>0</v>
      </c>
      <c r="BE54" s="135">
        <f>IF(ISNA(VLOOKUP($B54,'[1]1718  Prog Access'!$F$7:$BF$318,38,FALSE)),"",VLOOKUP($B54,'[1]1718  Prog Access'!$F$7:$BF$318,38,FALSE))</f>
        <v>0</v>
      </c>
      <c r="BF54" s="134">
        <f t="shared" si="18"/>
        <v>24463220.279999997</v>
      </c>
      <c r="BG54" s="133">
        <f t="shared" si="19"/>
        <v>7.2025872703693261E-2</v>
      </c>
      <c r="BH54" s="137">
        <f t="shared" si="20"/>
        <v>931.70965563653931</v>
      </c>
      <c r="BI54" s="140">
        <f>IF(ISNA(VLOOKUP($B54,'[1]1718  Prog Access'!$F$7:$BF$318,39,FALSE)),"",VLOOKUP($B54,'[1]1718  Prog Access'!$F$7:$BF$318,39,FALSE))</f>
        <v>97623.71</v>
      </c>
      <c r="BJ54" s="135">
        <f>IF(ISNA(VLOOKUP($B54,'[1]1718  Prog Access'!$F$7:$BF$318,40,FALSE)),"",VLOOKUP($B54,'[1]1718  Prog Access'!$F$7:$BF$318,40,FALSE))</f>
        <v>73750.959999999992</v>
      </c>
      <c r="BK54" s="135">
        <f>IF(ISNA(VLOOKUP($B54,'[1]1718  Prog Access'!$F$7:$BF$318,41,FALSE)),"",VLOOKUP($B54,'[1]1718  Prog Access'!$F$7:$BF$318,41,FALSE))</f>
        <v>3097900.95</v>
      </c>
      <c r="BL54" s="135">
        <f>IF(ISNA(VLOOKUP($B54,'[1]1718  Prog Access'!$F$7:$BF$318,42,FALSE)),"",VLOOKUP($B54,'[1]1718  Prog Access'!$F$7:$BF$318,42,FALSE))</f>
        <v>0</v>
      </c>
      <c r="BM54" s="135">
        <f>IF(ISNA(VLOOKUP($B54,'[1]1718  Prog Access'!$F$7:$BF$318,43,FALSE)),"",VLOOKUP($B54,'[1]1718  Prog Access'!$F$7:$BF$318,43,FALSE))</f>
        <v>0</v>
      </c>
      <c r="BN54" s="135">
        <f>IF(ISNA(VLOOKUP($B54,'[1]1718  Prog Access'!$F$7:$BF$318,44,FALSE)),"",VLOOKUP($B54,'[1]1718  Prog Access'!$F$7:$BF$318,44,FALSE))</f>
        <v>0</v>
      </c>
      <c r="BO54" s="135">
        <f>IF(ISNA(VLOOKUP($B54,'[1]1718  Prog Access'!$F$7:$BF$318,45,FALSE)),"",VLOOKUP($B54,'[1]1718  Prog Access'!$F$7:$BF$318,45,FALSE))</f>
        <v>897985.41999999993</v>
      </c>
      <c r="BP54" s="137">
        <f t="shared" si="21"/>
        <v>4167261.04</v>
      </c>
      <c r="BQ54" s="133">
        <f t="shared" si="22"/>
        <v>1.2269464516717357E-2</v>
      </c>
      <c r="BR54" s="134">
        <f t="shared" si="23"/>
        <v>158.71489133833558</v>
      </c>
      <c r="BS54" s="140">
        <f>IF(ISNA(VLOOKUP($B54,'[1]1718  Prog Access'!$F$7:$BF$318,46,FALSE)),"",VLOOKUP($B54,'[1]1718  Prog Access'!$F$7:$BF$318,46,FALSE))</f>
        <v>0</v>
      </c>
      <c r="BT54" s="135">
        <f>IF(ISNA(VLOOKUP($B54,'[1]1718  Prog Access'!$F$7:$BF$318,47,FALSE)),"",VLOOKUP($B54,'[1]1718  Prog Access'!$F$7:$BF$318,47,FALSE))</f>
        <v>0</v>
      </c>
      <c r="BU54" s="135">
        <f>IF(ISNA(VLOOKUP($B54,'[1]1718  Prog Access'!$F$7:$BF$318,48,FALSE)),"",VLOOKUP($B54,'[1]1718  Prog Access'!$F$7:$BF$318,48,FALSE))</f>
        <v>314532.54000000004</v>
      </c>
      <c r="BV54" s="135">
        <f>IF(ISNA(VLOOKUP($B54,'[1]1718  Prog Access'!$F$7:$BF$318,49,FALSE)),"",VLOOKUP($B54,'[1]1718  Prog Access'!$F$7:$BF$318,49,FALSE))</f>
        <v>623369.71</v>
      </c>
      <c r="BW54" s="137">
        <f t="shared" si="24"/>
        <v>937902.25</v>
      </c>
      <c r="BX54" s="133">
        <f t="shared" si="25"/>
        <v>2.7614200948938806E-3</v>
      </c>
      <c r="BY54" s="134">
        <f t="shared" si="26"/>
        <v>35.721077289348408</v>
      </c>
      <c r="BZ54" s="135">
        <f>IF(ISNA(VLOOKUP($B54,'[1]1718  Prog Access'!$F$7:$BF$318,50,FALSE)),"",VLOOKUP($B54,'[1]1718  Prog Access'!$F$7:$BF$318,50,FALSE))</f>
        <v>38561459.979999997</v>
      </c>
      <c r="CA54" s="133">
        <f t="shared" si="27"/>
        <v>0.11353463591458296</v>
      </c>
      <c r="CB54" s="134">
        <f t="shared" si="28"/>
        <v>1468.6571999754724</v>
      </c>
      <c r="CC54" s="135">
        <f>IF(ISNA(VLOOKUP($B54,'[1]1718  Prog Access'!$F$7:$BF$318,51,FALSE)),"",VLOOKUP($B54,'[1]1718  Prog Access'!$F$7:$BF$318,51,FALSE))</f>
        <v>8057666.379999999</v>
      </c>
      <c r="CD54" s="133">
        <f t="shared" si="29"/>
        <v>2.3723796226827291E-2</v>
      </c>
      <c r="CE54" s="134">
        <f t="shared" si="30"/>
        <v>306.88541746409521</v>
      </c>
      <c r="CF54" s="141">
        <f>IF(ISNA(VLOOKUP($B54,'[1]1718  Prog Access'!$F$7:$BF$318,52,FALSE)),"",VLOOKUP($B54,'[1]1718  Prog Access'!$F$7:$BF$318,52,FALSE))</f>
        <v>14521277.41</v>
      </c>
      <c r="CG54" s="88">
        <f t="shared" si="31"/>
        <v>4.2754292617916807E-2</v>
      </c>
      <c r="CH54" s="89">
        <f t="shared" si="32"/>
        <v>553.05941818849362</v>
      </c>
      <c r="CI54" s="90">
        <f t="shared" si="96"/>
        <v>339644899.27999997</v>
      </c>
      <c r="CJ54" s="73">
        <f t="shared" si="97"/>
        <v>0</v>
      </c>
    </row>
    <row r="55" spans="1:88" x14ac:dyDescent="0.3">
      <c r="A55" s="21"/>
      <c r="B55" s="84" t="s">
        <v>116</v>
      </c>
      <c r="C55" s="117" t="s">
        <v>117</v>
      </c>
      <c r="D55" s="85">
        <f>IF(ISNA(VLOOKUP($B55,'[1]1718 enrollment_Rev_Exp by size'!$A$6:$C$339,3,FALSE)),"",VLOOKUP($B55,'[1]1718 enrollment_Rev_Exp by size'!$A$6:$C$339,3,FALSE))</f>
        <v>7151.4599999999991</v>
      </c>
      <c r="E55" s="86">
        <f>IF(ISNA(VLOOKUP($B55,'[1]1718 Enroll_Rev_Exp Access'!$A$6:$D$316,4,FALSE)),"",VLOOKUP($B55,'[1]1718 Enroll_Rev_Exp Access'!$A$6:$D$316,4,FALSE))</f>
        <v>84021369.060000002</v>
      </c>
      <c r="F55" s="87">
        <f>IF(ISNA(VLOOKUP($B55,'[1]1718  Prog Access'!$F$7:$BF$318,2,FALSE)),"",VLOOKUP($B55,'[1]1718  Prog Access'!$F$7:$BF$318,2,FALSE))</f>
        <v>50471415.420000017</v>
      </c>
      <c r="G55" s="87">
        <f>IF(ISNA(VLOOKUP($B55,'[1]1718  Prog Access'!$F$7:$BF$318,3,FALSE)),"",VLOOKUP($B55,'[1]1718  Prog Access'!$F$7:$BF$318,3,FALSE))</f>
        <v>0</v>
      </c>
      <c r="H55" s="87">
        <f>IF(ISNA(VLOOKUP($B55,'[1]1718  Prog Access'!$F$7:$BF$318,4,FALSE)),"",VLOOKUP($B55,'[1]1718  Prog Access'!$F$7:$BF$318,4,FALSE))</f>
        <v>0</v>
      </c>
      <c r="I55" s="130">
        <f t="shared" si="93"/>
        <v>50471415.420000017</v>
      </c>
      <c r="J55" s="151">
        <f t="shared" si="94"/>
        <v>0.60069737002212109</v>
      </c>
      <c r="K55" s="152">
        <f t="shared" si="95"/>
        <v>7057.4981080786329</v>
      </c>
      <c r="L55" s="135">
        <f>IF(ISNA(VLOOKUP($B55,'[1]1718  Prog Access'!$F$7:$BF$318,5,FALSE)),"",VLOOKUP($B55,'[1]1718  Prog Access'!$F$7:$BF$318,5,FALSE))</f>
        <v>0</v>
      </c>
      <c r="M55" s="135">
        <f>IF(ISNA(VLOOKUP($B55,'[1]1718  Prog Access'!$F$7:$BF$318,6,FALSE)),"",VLOOKUP($B55,'[1]1718  Prog Access'!$F$7:$BF$318,6,FALSE))</f>
        <v>0</v>
      </c>
      <c r="N55" s="135">
        <f>IF(ISNA(VLOOKUP($B55,'[1]1718  Prog Access'!$F$7:$BF$318,7,FALSE)),"",VLOOKUP($B55,'[1]1718  Prog Access'!$F$7:$BF$318,7,FALSE))</f>
        <v>0</v>
      </c>
      <c r="O55" s="135">
        <f>IF(ISNA(VLOOKUP($B55,'[1]1718  Prog Access'!$F$7:$BF$318,8,FALSE)),"",VLOOKUP($B55,'[1]1718  Prog Access'!$F$7:$BF$318,8,FALSE))</f>
        <v>0</v>
      </c>
      <c r="P55" s="135">
        <f>IF(ISNA(VLOOKUP($B55,'[1]1718  Prog Access'!$F$7:$BF$318,9,FALSE)),"",VLOOKUP($B55,'[1]1718  Prog Access'!$F$7:$BF$318,9,FALSE))</f>
        <v>0</v>
      </c>
      <c r="Q55" s="135">
        <f>IF(ISNA(VLOOKUP($B55,'[1]1718  Prog Access'!$F$7:$BF$318,10,FALSE)),"",VLOOKUP($B55,'[1]1718  Prog Access'!$F$7:$BF$318,10,FALSE))</f>
        <v>0</v>
      </c>
      <c r="R55" s="128">
        <f t="shared" si="6"/>
        <v>0</v>
      </c>
      <c r="S55" s="136">
        <f t="shared" si="7"/>
        <v>0</v>
      </c>
      <c r="T55" s="137">
        <f t="shared" si="8"/>
        <v>0</v>
      </c>
      <c r="U55" s="135">
        <f>IF(ISNA(VLOOKUP($B55,'[1]1718  Prog Access'!$F$7:$BF$318,11,FALSE)),"",VLOOKUP($B55,'[1]1718  Prog Access'!$F$7:$BF$318,11,FALSE))</f>
        <v>9805082.2899999991</v>
      </c>
      <c r="V55" s="135">
        <f>IF(ISNA(VLOOKUP($B55,'[1]1718  Prog Access'!$F$7:$BF$318,12,FALSE)),"",VLOOKUP($B55,'[1]1718  Prog Access'!$F$7:$BF$318,12,FALSE))</f>
        <v>176347.4</v>
      </c>
      <c r="W55" s="135">
        <f>IF(ISNA(VLOOKUP($B55,'[1]1718  Prog Access'!$F$7:$BF$318,13,FALSE)),"",VLOOKUP($B55,'[1]1718  Prog Access'!$F$7:$BF$318,13,FALSE))</f>
        <v>1031602.77</v>
      </c>
      <c r="X55" s="135">
        <f>IF(ISNA(VLOOKUP($B55,'[1]1718  Prog Access'!$F$7:$BF$318,14,FALSE)),"",VLOOKUP($B55,'[1]1718  Prog Access'!$F$7:$BF$318,14,FALSE))</f>
        <v>0</v>
      </c>
      <c r="Y55" s="135">
        <f>IF(ISNA(VLOOKUP($B55,'[1]1718  Prog Access'!$F$7:$BF$318,15,FALSE)),"",VLOOKUP($B55,'[1]1718  Prog Access'!$F$7:$BF$318,15,FALSE))</f>
        <v>0</v>
      </c>
      <c r="Z55" s="135">
        <f>IF(ISNA(VLOOKUP($B55,'[1]1718  Prog Access'!$F$7:$BF$318,16,FALSE)),"",VLOOKUP($B55,'[1]1718  Prog Access'!$F$7:$BF$318,16,FALSE))</f>
        <v>0</v>
      </c>
      <c r="AA55" s="138">
        <f t="shared" si="9"/>
        <v>11013032.459999999</v>
      </c>
      <c r="AB55" s="133">
        <f t="shared" si="10"/>
        <v>0.13107418485570674</v>
      </c>
      <c r="AC55" s="134">
        <f t="shared" si="11"/>
        <v>1539.9698047671386</v>
      </c>
      <c r="AD55" s="135">
        <f>IF(ISNA(VLOOKUP($B55,'[1]1718  Prog Access'!$F$7:$BF$318,17,FALSE)),"",VLOOKUP($B55,'[1]1718  Prog Access'!$F$7:$BF$318,17,FALSE))</f>
        <v>2555009.5399999996</v>
      </c>
      <c r="AE55" s="135">
        <f>IF(ISNA(VLOOKUP($B55,'[1]1718  Prog Access'!$F$7:$BF$318,18,FALSE)),"",VLOOKUP($B55,'[1]1718  Prog Access'!$F$7:$BF$318,18,FALSE))</f>
        <v>271665.98</v>
      </c>
      <c r="AF55" s="135">
        <f>IF(ISNA(VLOOKUP($B55,'[1]1718  Prog Access'!$F$7:$BF$318,19,FALSE)),"",VLOOKUP($B55,'[1]1718  Prog Access'!$F$7:$BF$318,19,FALSE))</f>
        <v>18502.09</v>
      </c>
      <c r="AG55" s="135">
        <f>IF(ISNA(VLOOKUP($B55,'[1]1718  Prog Access'!$F$7:$BF$318,20,FALSE)),"",VLOOKUP($B55,'[1]1718  Prog Access'!$F$7:$BF$318,20,FALSE))</f>
        <v>0</v>
      </c>
      <c r="AH55" s="134">
        <f t="shared" si="12"/>
        <v>2845177.6099999994</v>
      </c>
      <c r="AI55" s="133">
        <f t="shared" si="13"/>
        <v>3.3862547609385493E-2</v>
      </c>
      <c r="AJ55" s="134">
        <f t="shared" si="14"/>
        <v>397.84570003887313</v>
      </c>
      <c r="AK55" s="135">
        <f>IF(ISNA(VLOOKUP($B55,'[1]1718  Prog Access'!$F$7:$BF$318,21,FALSE)),"",VLOOKUP($B55,'[1]1718  Prog Access'!$F$7:$BF$318,21,FALSE))</f>
        <v>0</v>
      </c>
      <c r="AL55" s="135">
        <f>IF(ISNA(VLOOKUP($B55,'[1]1718  Prog Access'!$F$7:$BF$318,22,FALSE)),"",VLOOKUP($B55,'[1]1718  Prog Access'!$F$7:$BF$318,22,FALSE))</f>
        <v>0</v>
      </c>
      <c r="AM55" s="138">
        <f t="shared" si="15"/>
        <v>0</v>
      </c>
      <c r="AN55" s="133">
        <f t="shared" si="16"/>
        <v>0</v>
      </c>
      <c r="AO55" s="139">
        <f t="shared" si="17"/>
        <v>0</v>
      </c>
      <c r="AP55" s="135">
        <f>IF(ISNA(VLOOKUP($B55,'[1]1718  Prog Access'!$F$7:$BF$318,23,FALSE)),"",VLOOKUP($B55,'[1]1718  Prog Access'!$F$7:$BF$318,23,FALSE))</f>
        <v>391656.99</v>
      </c>
      <c r="AQ55" s="135">
        <f>IF(ISNA(VLOOKUP($B55,'[1]1718  Prog Access'!$F$7:$BF$318,24,FALSE)),"",VLOOKUP($B55,'[1]1718  Prog Access'!$F$7:$BF$318,24,FALSE))</f>
        <v>125142.42000000001</v>
      </c>
      <c r="AR55" s="135">
        <f>IF(ISNA(VLOOKUP($B55,'[1]1718  Prog Access'!$F$7:$BF$318,25,FALSE)),"",VLOOKUP($B55,'[1]1718  Prog Access'!$F$7:$BF$318,25,FALSE))</f>
        <v>0</v>
      </c>
      <c r="AS55" s="135">
        <f>IF(ISNA(VLOOKUP($B55,'[1]1718  Prog Access'!$F$7:$BF$318,26,FALSE)),"",VLOOKUP($B55,'[1]1718  Prog Access'!$F$7:$BF$318,26,FALSE))</f>
        <v>0</v>
      </c>
      <c r="AT55" s="135">
        <f>IF(ISNA(VLOOKUP($B55,'[1]1718  Prog Access'!$F$7:$BF$318,27,FALSE)),"",VLOOKUP($B55,'[1]1718  Prog Access'!$F$7:$BF$318,27,FALSE))</f>
        <v>530271.07000000007</v>
      </c>
      <c r="AU55" s="135">
        <f>IF(ISNA(VLOOKUP($B55,'[1]1718  Prog Access'!$F$7:$BF$318,28,FALSE)),"",VLOOKUP($B55,'[1]1718  Prog Access'!$F$7:$BF$318,28,FALSE))</f>
        <v>0</v>
      </c>
      <c r="AV55" s="135">
        <f>IF(ISNA(VLOOKUP($B55,'[1]1718  Prog Access'!$F$7:$BF$318,29,FALSE)),"",VLOOKUP($B55,'[1]1718  Prog Access'!$F$7:$BF$318,29,FALSE))</f>
        <v>0</v>
      </c>
      <c r="AW55" s="135">
        <f>IF(ISNA(VLOOKUP($B55,'[1]1718  Prog Access'!$F$7:$BF$318,30,FALSE)),"",VLOOKUP($B55,'[1]1718  Prog Access'!$F$7:$BF$318,30,FALSE))</f>
        <v>472554.79000000015</v>
      </c>
      <c r="AX55" s="135">
        <f>IF(ISNA(VLOOKUP($B55,'[1]1718  Prog Access'!$F$7:$BF$318,31,FALSE)),"",VLOOKUP($B55,'[1]1718  Prog Access'!$F$7:$BF$318,31,FALSE))</f>
        <v>0</v>
      </c>
      <c r="AY55" s="135">
        <f>IF(ISNA(VLOOKUP($B55,'[1]1718  Prog Access'!$F$7:$BF$318,32,FALSE)),"",VLOOKUP($B55,'[1]1718  Prog Access'!$F$7:$BF$318,32,FALSE))</f>
        <v>0</v>
      </c>
      <c r="AZ55" s="135">
        <f>IF(ISNA(VLOOKUP($B55,'[1]1718  Prog Access'!$F$7:$BF$318,33,FALSE)),"",VLOOKUP($B55,'[1]1718  Prog Access'!$F$7:$BF$318,33,FALSE))</f>
        <v>0</v>
      </c>
      <c r="BA55" s="135">
        <f>IF(ISNA(VLOOKUP($B55,'[1]1718  Prog Access'!$F$7:$BF$318,34,FALSE)),"",VLOOKUP($B55,'[1]1718  Prog Access'!$F$7:$BF$318,34,FALSE))</f>
        <v>0</v>
      </c>
      <c r="BB55" s="135">
        <f>IF(ISNA(VLOOKUP($B55,'[1]1718  Prog Access'!$F$7:$BF$318,35,FALSE)),"",VLOOKUP($B55,'[1]1718  Prog Access'!$F$7:$BF$318,35,FALSE))</f>
        <v>278509.17999999993</v>
      </c>
      <c r="BC55" s="135">
        <f>IF(ISNA(VLOOKUP($B55,'[1]1718  Prog Access'!$F$7:$BF$318,36,FALSE)),"",VLOOKUP($B55,'[1]1718  Prog Access'!$F$7:$BF$318,36,FALSE))</f>
        <v>0</v>
      </c>
      <c r="BD55" s="135">
        <f>IF(ISNA(VLOOKUP($B55,'[1]1718  Prog Access'!$F$7:$BF$318,37,FALSE)),"",VLOOKUP($B55,'[1]1718  Prog Access'!$F$7:$BF$318,37,FALSE))</f>
        <v>0</v>
      </c>
      <c r="BE55" s="135">
        <f>IF(ISNA(VLOOKUP($B55,'[1]1718  Prog Access'!$F$7:$BF$318,38,FALSE)),"",VLOOKUP($B55,'[1]1718  Prog Access'!$F$7:$BF$318,38,FALSE))</f>
        <v>0</v>
      </c>
      <c r="BF55" s="134">
        <f t="shared" si="18"/>
        <v>1798134.4500000002</v>
      </c>
      <c r="BG55" s="133">
        <f t="shared" si="19"/>
        <v>2.1400918243976066E-2</v>
      </c>
      <c r="BH55" s="137">
        <f t="shared" si="20"/>
        <v>251.43599348944139</v>
      </c>
      <c r="BI55" s="140">
        <f>IF(ISNA(VLOOKUP($B55,'[1]1718  Prog Access'!$F$7:$BF$318,39,FALSE)),"",VLOOKUP($B55,'[1]1718  Prog Access'!$F$7:$BF$318,39,FALSE))</f>
        <v>0</v>
      </c>
      <c r="BJ55" s="135">
        <f>IF(ISNA(VLOOKUP($B55,'[1]1718  Prog Access'!$F$7:$BF$318,40,FALSE)),"",VLOOKUP($B55,'[1]1718  Prog Access'!$F$7:$BF$318,40,FALSE))</f>
        <v>12449.99</v>
      </c>
      <c r="BK55" s="135">
        <f>IF(ISNA(VLOOKUP($B55,'[1]1718  Prog Access'!$F$7:$BF$318,41,FALSE)),"",VLOOKUP($B55,'[1]1718  Prog Access'!$F$7:$BF$318,41,FALSE))</f>
        <v>168146.01</v>
      </c>
      <c r="BL55" s="135">
        <f>IF(ISNA(VLOOKUP($B55,'[1]1718  Prog Access'!$F$7:$BF$318,42,FALSE)),"",VLOOKUP($B55,'[1]1718  Prog Access'!$F$7:$BF$318,42,FALSE))</f>
        <v>0</v>
      </c>
      <c r="BM55" s="135">
        <f>IF(ISNA(VLOOKUP($B55,'[1]1718  Prog Access'!$F$7:$BF$318,43,FALSE)),"",VLOOKUP($B55,'[1]1718  Prog Access'!$F$7:$BF$318,43,FALSE))</f>
        <v>0</v>
      </c>
      <c r="BN55" s="135">
        <f>IF(ISNA(VLOOKUP($B55,'[1]1718  Prog Access'!$F$7:$BF$318,44,FALSE)),"",VLOOKUP($B55,'[1]1718  Prog Access'!$F$7:$BF$318,44,FALSE))</f>
        <v>0</v>
      </c>
      <c r="BO55" s="135">
        <f>IF(ISNA(VLOOKUP($B55,'[1]1718  Prog Access'!$F$7:$BF$318,45,FALSE)),"",VLOOKUP($B55,'[1]1718  Prog Access'!$F$7:$BF$318,45,FALSE))</f>
        <v>180388.94999999995</v>
      </c>
      <c r="BP55" s="137">
        <f t="shared" si="21"/>
        <v>360984.94999999995</v>
      </c>
      <c r="BQ55" s="133">
        <f t="shared" si="22"/>
        <v>4.2963469179158357E-3</v>
      </c>
      <c r="BR55" s="134">
        <f t="shared" si="23"/>
        <v>50.477098382707865</v>
      </c>
      <c r="BS55" s="140">
        <f>IF(ISNA(VLOOKUP($B55,'[1]1718  Prog Access'!$F$7:$BF$318,46,FALSE)),"",VLOOKUP($B55,'[1]1718  Prog Access'!$F$7:$BF$318,46,FALSE))</f>
        <v>0</v>
      </c>
      <c r="BT55" s="135">
        <f>IF(ISNA(VLOOKUP($B55,'[1]1718  Prog Access'!$F$7:$BF$318,47,FALSE)),"",VLOOKUP($B55,'[1]1718  Prog Access'!$F$7:$BF$318,47,FALSE))</f>
        <v>0</v>
      </c>
      <c r="BU55" s="135">
        <f>IF(ISNA(VLOOKUP($B55,'[1]1718  Prog Access'!$F$7:$BF$318,48,FALSE)),"",VLOOKUP($B55,'[1]1718  Prog Access'!$F$7:$BF$318,48,FALSE))</f>
        <v>0</v>
      </c>
      <c r="BV55" s="135">
        <f>IF(ISNA(VLOOKUP($B55,'[1]1718  Prog Access'!$F$7:$BF$318,49,FALSE)),"",VLOOKUP($B55,'[1]1718  Prog Access'!$F$7:$BF$318,49,FALSE))</f>
        <v>1723951.3399999999</v>
      </c>
      <c r="BW55" s="137">
        <f t="shared" si="24"/>
        <v>1723951.3399999999</v>
      </c>
      <c r="BX55" s="133">
        <f t="shared" si="25"/>
        <v>2.0518010588103118E-2</v>
      </c>
      <c r="BY55" s="134">
        <f t="shared" si="26"/>
        <v>241.06285150165141</v>
      </c>
      <c r="BZ55" s="135">
        <f>IF(ISNA(VLOOKUP($B55,'[1]1718  Prog Access'!$F$7:$BF$318,50,FALSE)),"",VLOOKUP($B55,'[1]1718  Prog Access'!$F$7:$BF$318,50,FALSE))</f>
        <v>10333092.84</v>
      </c>
      <c r="CA55" s="133">
        <f t="shared" si="27"/>
        <v>0.12298172423995014</v>
      </c>
      <c r="CB55" s="134">
        <f t="shared" si="28"/>
        <v>1444.8927687493185</v>
      </c>
      <c r="CC55" s="135">
        <f>IF(ISNA(VLOOKUP($B55,'[1]1718  Prog Access'!$F$7:$BF$318,51,FALSE)),"",VLOOKUP($B55,'[1]1718  Prog Access'!$F$7:$BF$318,51,FALSE))</f>
        <v>1953140.9700000002</v>
      </c>
      <c r="CD55" s="133">
        <f t="shared" si="29"/>
        <v>2.3245764641198055E-2</v>
      </c>
      <c r="CE55" s="134">
        <f t="shared" si="30"/>
        <v>273.11080115109371</v>
      </c>
      <c r="CF55" s="141">
        <f>IF(ISNA(VLOOKUP($B55,'[1]1718  Prog Access'!$F$7:$BF$318,52,FALSE)),"",VLOOKUP($B55,'[1]1718  Prog Access'!$F$7:$BF$318,52,FALSE))</f>
        <v>3522439.0199999996</v>
      </c>
      <c r="CG55" s="88">
        <f t="shared" si="31"/>
        <v>4.1923132881643614E-2</v>
      </c>
      <c r="CH55" s="89">
        <f t="shared" si="32"/>
        <v>492.54823770251107</v>
      </c>
      <c r="CI55" s="90">
        <f t="shared" si="96"/>
        <v>84021369.060000017</v>
      </c>
      <c r="CJ55" s="73">
        <f t="shared" si="97"/>
        <v>0</v>
      </c>
    </row>
    <row r="56" spans="1:88" x14ac:dyDescent="0.3">
      <c r="A56" s="21"/>
      <c r="B56" s="84" t="s">
        <v>118</v>
      </c>
      <c r="C56" s="117" t="s">
        <v>119</v>
      </c>
      <c r="D56" s="85">
        <f>IF(ISNA(VLOOKUP($B56,'[1]1718 enrollment_Rev_Exp by size'!$A$6:$C$339,3,FALSE)),"",VLOOKUP($B56,'[1]1718 enrollment_Rev_Exp by size'!$A$6:$C$339,3,FALSE))</f>
        <v>13377.86</v>
      </c>
      <c r="E56" s="86">
        <f>IF(ISNA(VLOOKUP($B56,'[1]1718 Enroll_Rev_Exp Access'!$A$6:$D$316,4,FALSE)),"",VLOOKUP($B56,'[1]1718 Enroll_Rev_Exp Access'!$A$6:$D$316,4,FALSE))</f>
        <v>157257088.40000001</v>
      </c>
      <c r="F56" s="87">
        <f>IF(ISNA(VLOOKUP($B56,'[1]1718  Prog Access'!$F$7:$BF$318,2,FALSE)),"",VLOOKUP($B56,'[1]1718  Prog Access'!$F$7:$BF$318,2,FALSE))</f>
        <v>80366733.320000008</v>
      </c>
      <c r="G56" s="87">
        <f>IF(ISNA(VLOOKUP($B56,'[1]1718  Prog Access'!$F$7:$BF$318,3,FALSE)),"",VLOOKUP($B56,'[1]1718  Prog Access'!$F$7:$BF$318,3,FALSE))</f>
        <v>10034083.550000001</v>
      </c>
      <c r="H56" s="87">
        <f>IF(ISNA(VLOOKUP($B56,'[1]1718  Prog Access'!$F$7:$BF$318,4,FALSE)),"",VLOOKUP($B56,'[1]1718  Prog Access'!$F$7:$BF$318,4,FALSE))</f>
        <v>83017.27</v>
      </c>
      <c r="I56" s="130">
        <f t="shared" si="93"/>
        <v>90483834.140000001</v>
      </c>
      <c r="J56" s="151">
        <f t="shared" si="94"/>
        <v>0.57538795268703447</v>
      </c>
      <c r="K56" s="152">
        <f t="shared" si="95"/>
        <v>6763.7001837364123</v>
      </c>
      <c r="L56" s="135">
        <f>IF(ISNA(VLOOKUP($B56,'[1]1718  Prog Access'!$F$7:$BF$318,5,FALSE)),"",VLOOKUP($B56,'[1]1718  Prog Access'!$F$7:$BF$318,5,FALSE))</f>
        <v>0</v>
      </c>
      <c r="M56" s="135">
        <f>IF(ISNA(VLOOKUP($B56,'[1]1718  Prog Access'!$F$7:$BF$318,6,FALSE)),"",VLOOKUP($B56,'[1]1718  Prog Access'!$F$7:$BF$318,6,FALSE))</f>
        <v>0</v>
      </c>
      <c r="N56" s="135">
        <f>IF(ISNA(VLOOKUP($B56,'[1]1718  Prog Access'!$F$7:$BF$318,7,FALSE)),"",VLOOKUP($B56,'[1]1718  Prog Access'!$F$7:$BF$318,7,FALSE))</f>
        <v>0</v>
      </c>
      <c r="O56" s="135">
        <f>IF(ISNA(VLOOKUP($B56,'[1]1718  Prog Access'!$F$7:$BF$318,8,FALSE)),"",VLOOKUP($B56,'[1]1718  Prog Access'!$F$7:$BF$318,8,FALSE))</f>
        <v>0</v>
      </c>
      <c r="P56" s="135">
        <f>IF(ISNA(VLOOKUP($B56,'[1]1718  Prog Access'!$F$7:$BF$318,9,FALSE)),"",VLOOKUP($B56,'[1]1718  Prog Access'!$F$7:$BF$318,9,FALSE))</f>
        <v>0</v>
      </c>
      <c r="Q56" s="135">
        <f>IF(ISNA(VLOOKUP($B56,'[1]1718  Prog Access'!$F$7:$BF$318,10,FALSE)),"",VLOOKUP($B56,'[1]1718  Prog Access'!$F$7:$BF$318,10,FALSE))</f>
        <v>0</v>
      </c>
      <c r="R56" s="128">
        <f t="shared" si="6"/>
        <v>0</v>
      </c>
      <c r="S56" s="136">
        <f t="shared" si="7"/>
        <v>0</v>
      </c>
      <c r="T56" s="137">
        <f t="shared" si="8"/>
        <v>0</v>
      </c>
      <c r="U56" s="135">
        <f>IF(ISNA(VLOOKUP($B56,'[1]1718  Prog Access'!$F$7:$BF$318,11,FALSE)),"",VLOOKUP($B56,'[1]1718  Prog Access'!$F$7:$BF$318,11,FALSE))</f>
        <v>16501462.219999999</v>
      </c>
      <c r="V56" s="135">
        <f>IF(ISNA(VLOOKUP($B56,'[1]1718  Prog Access'!$F$7:$BF$318,12,FALSE)),"",VLOOKUP($B56,'[1]1718  Prog Access'!$F$7:$BF$318,12,FALSE))</f>
        <v>398961</v>
      </c>
      <c r="W56" s="135">
        <f>IF(ISNA(VLOOKUP($B56,'[1]1718  Prog Access'!$F$7:$BF$318,13,FALSE)),"",VLOOKUP($B56,'[1]1718  Prog Access'!$F$7:$BF$318,13,FALSE))</f>
        <v>2639894.5499999998</v>
      </c>
      <c r="X56" s="135">
        <f>IF(ISNA(VLOOKUP($B56,'[1]1718  Prog Access'!$F$7:$BF$318,14,FALSE)),"",VLOOKUP($B56,'[1]1718  Prog Access'!$F$7:$BF$318,14,FALSE))</f>
        <v>0</v>
      </c>
      <c r="Y56" s="135">
        <f>IF(ISNA(VLOOKUP($B56,'[1]1718  Prog Access'!$F$7:$BF$318,15,FALSE)),"",VLOOKUP($B56,'[1]1718  Prog Access'!$F$7:$BF$318,15,FALSE))</f>
        <v>0</v>
      </c>
      <c r="Z56" s="135">
        <f>IF(ISNA(VLOOKUP($B56,'[1]1718  Prog Access'!$F$7:$BF$318,16,FALSE)),"",VLOOKUP($B56,'[1]1718  Prog Access'!$F$7:$BF$318,16,FALSE))</f>
        <v>0</v>
      </c>
      <c r="AA56" s="138">
        <f t="shared" si="9"/>
        <v>19540317.77</v>
      </c>
      <c r="AB56" s="133">
        <f t="shared" si="10"/>
        <v>0.12425715094188403</v>
      </c>
      <c r="AC56" s="134">
        <f t="shared" si="11"/>
        <v>1460.6460054149168</v>
      </c>
      <c r="AD56" s="135">
        <f>IF(ISNA(VLOOKUP($B56,'[1]1718  Prog Access'!$F$7:$BF$318,17,FALSE)),"",VLOOKUP($B56,'[1]1718  Prog Access'!$F$7:$BF$318,17,FALSE))</f>
        <v>6179378.6799999997</v>
      </c>
      <c r="AE56" s="135">
        <f>IF(ISNA(VLOOKUP($B56,'[1]1718  Prog Access'!$F$7:$BF$318,18,FALSE)),"",VLOOKUP($B56,'[1]1718  Prog Access'!$F$7:$BF$318,18,FALSE))</f>
        <v>512154.46</v>
      </c>
      <c r="AF56" s="135">
        <f>IF(ISNA(VLOOKUP($B56,'[1]1718  Prog Access'!$F$7:$BF$318,19,FALSE)),"",VLOOKUP($B56,'[1]1718  Prog Access'!$F$7:$BF$318,19,FALSE))</f>
        <v>53141.94</v>
      </c>
      <c r="AG56" s="135">
        <f>IF(ISNA(VLOOKUP($B56,'[1]1718  Prog Access'!$F$7:$BF$318,20,FALSE)),"",VLOOKUP($B56,'[1]1718  Prog Access'!$F$7:$BF$318,20,FALSE))</f>
        <v>0</v>
      </c>
      <c r="AH56" s="134">
        <f t="shared" si="12"/>
        <v>6744675.0800000001</v>
      </c>
      <c r="AI56" s="133">
        <f t="shared" si="13"/>
        <v>4.2889482112527778E-2</v>
      </c>
      <c r="AJ56" s="134">
        <f t="shared" si="14"/>
        <v>504.1669654189833</v>
      </c>
      <c r="AK56" s="135">
        <f>IF(ISNA(VLOOKUP($B56,'[1]1718  Prog Access'!$F$7:$BF$318,21,FALSE)),"",VLOOKUP($B56,'[1]1718  Prog Access'!$F$7:$BF$318,21,FALSE))</f>
        <v>0</v>
      </c>
      <c r="AL56" s="135">
        <f>IF(ISNA(VLOOKUP($B56,'[1]1718  Prog Access'!$F$7:$BF$318,22,FALSE)),"",VLOOKUP($B56,'[1]1718  Prog Access'!$F$7:$BF$318,22,FALSE))</f>
        <v>0</v>
      </c>
      <c r="AM56" s="138">
        <f t="shared" si="15"/>
        <v>0</v>
      </c>
      <c r="AN56" s="133">
        <f t="shared" si="16"/>
        <v>0</v>
      </c>
      <c r="AO56" s="139">
        <f t="shared" si="17"/>
        <v>0</v>
      </c>
      <c r="AP56" s="135">
        <f>IF(ISNA(VLOOKUP($B56,'[1]1718  Prog Access'!$F$7:$BF$318,23,FALSE)),"",VLOOKUP($B56,'[1]1718  Prog Access'!$F$7:$BF$318,23,FALSE))</f>
        <v>1422239.59</v>
      </c>
      <c r="AQ56" s="135">
        <f>IF(ISNA(VLOOKUP($B56,'[1]1718  Prog Access'!$F$7:$BF$318,24,FALSE)),"",VLOOKUP($B56,'[1]1718  Prog Access'!$F$7:$BF$318,24,FALSE))</f>
        <v>231648.87</v>
      </c>
      <c r="AR56" s="135">
        <f>IF(ISNA(VLOOKUP($B56,'[1]1718  Prog Access'!$F$7:$BF$318,25,FALSE)),"",VLOOKUP($B56,'[1]1718  Prog Access'!$F$7:$BF$318,25,FALSE))</f>
        <v>0</v>
      </c>
      <c r="AS56" s="135">
        <f>IF(ISNA(VLOOKUP($B56,'[1]1718  Prog Access'!$F$7:$BF$318,26,FALSE)),"",VLOOKUP($B56,'[1]1718  Prog Access'!$F$7:$BF$318,26,FALSE))</f>
        <v>0</v>
      </c>
      <c r="AT56" s="135">
        <f>IF(ISNA(VLOOKUP($B56,'[1]1718  Prog Access'!$F$7:$BF$318,27,FALSE)),"",VLOOKUP($B56,'[1]1718  Prog Access'!$F$7:$BF$318,27,FALSE))</f>
        <v>2123024.48</v>
      </c>
      <c r="AU56" s="135">
        <f>IF(ISNA(VLOOKUP($B56,'[1]1718  Prog Access'!$F$7:$BF$318,28,FALSE)),"",VLOOKUP($B56,'[1]1718  Prog Access'!$F$7:$BF$318,28,FALSE))</f>
        <v>0</v>
      </c>
      <c r="AV56" s="135">
        <f>IF(ISNA(VLOOKUP($B56,'[1]1718  Prog Access'!$F$7:$BF$318,29,FALSE)),"",VLOOKUP($B56,'[1]1718  Prog Access'!$F$7:$BF$318,29,FALSE))</f>
        <v>0</v>
      </c>
      <c r="AW56" s="135">
        <f>IF(ISNA(VLOOKUP($B56,'[1]1718  Prog Access'!$F$7:$BF$318,30,FALSE)),"",VLOOKUP($B56,'[1]1718  Prog Access'!$F$7:$BF$318,30,FALSE))</f>
        <v>381017.59</v>
      </c>
      <c r="AX56" s="135">
        <f>IF(ISNA(VLOOKUP($B56,'[1]1718  Prog Access'!$F$7:$BF$318,31,FALSE)),"",VLOOKUP($B56,'[1]1718  Prog Access'!$F$7:$BF$318,31,FALSE))</f>
        <v>0</v>
      </c>
      <c r="AY56" s="135">
        <f>IF(ISNA(VLOOKUP($B56,'[1]1718  Prog Access'!$F$7:$BF$318,32,FALSE)),"",VLOOKUP($B56,'[1]1718  Prog Access'!$F$7:$BF$318,32,FALSE))</f>
        <v>0</v>
      </c>
      <c r="AZ56" s="135">
        <f>IF(ISNA(VLOOKUP($B56,'[1]1718  Prog Access'!$F$7:$BF$318,33,FALSE)),"",VLOOKUP($B56,'[1]1718  Prog Access'!$F$7:$BF$318,33,FALSE))</f>
        <v>0</v>
      </c>
      <c r="BA56" s="135">
        <f>IF(ISNA(VLOOKUP($B56,'[1]1718  Prog Access'!$F$7:$BF$318,34,FALSE)),"",VLOOKUP($B56,'[1]1718  Prog Access'!$F$7:$BF$318,34,FALSE))</f>
        <v>88260.42</v>
      </c>
      <c r="BB56" s="135">
        <f>IF(ISNA(VLOOKUP($B56,'[1]1718  Prog Access'!$F$7:$BF$318,35,FALSE)),"",VLOOKUP($B56,'[1]1718  Prog Access'!$F$7:$BF$318,35,FALSE))</f>
        <v>1032281.35</v>
      </c>
      <c r="BC56" s="135">
        <f>IF(ISNA(VLOOKUP($B56,'[1]1718  Prog Access'!$F$7:$BF$318,36,FALSE)),"",VLOOKUP($B56,'[1]1718  Prog Access'!$F$7:$BF$318,36,FALSE))</f>
        <v>0</v>
      </c>
      <c r="BD56" s="135">
        <f>IF(ISNA(VLOOKUP($B56,'[1]1718  Prog Access'!$F$7:$BF$318,37,FALSE)),"",VLOOKUP($B56,'[1]1718  Prog Access'!$F$7:$BF$318,37,FALSE))</f>
        <v>0</v>
      </c>
      <c r="BE56" s="135">
        <f>IF(ISNA(VLOOKUP($B56,'[1]1718  Prog Access'!$F$7:$BF$318,38,FALSE)),"",VLOOKUP($B56,'[1]1718  Prog Access'!$F$7:$BF$318,38,FALSE))</f>
        <v>0</v>
      </c>
      <c r="BF56" s="134">
        <f t="shared" si="18"/>
        <v>5278472.3</v>
      </c>
      <c r="BG56" s="133">
        <f t="shared" si="19"/>
        <v>3.3565878356933893E-2</v>
      </c>
      <c r="BH56" s="137">
        <f t="shared" si="20"/>
        <v>394.56776345394553</v>
      </c>
      <c r="BI56" s="140">
        <f>IF(ISNA(VLOOKUP($B56,'[1]1718  Prog Access'!$F$7:$BF$318,39,FALSE)),"",VLOOKUP($B56,'[1]1718  Prog Access'!$F$7:$BF$318,39,FALSE))</f>
        <v>0</v>
      </c>
      <c r="BJ56" s="135">
        <f>IF(ISNA(VLOOKUP($B56,'[1]1718  Prog Access'!$F$7:$BF$318,40,FALSE)),"",VLOOKUP($B56,'[1]1718  Prog Access'!$F$7:$BF$318,40,FALSE))</f>
        <v>0</v>
      </c>
      <c r="BK56" s="135">
        <f>IF(ISNA(VLOOKUP($B56,'[1]1718  Prog Access'!$F$7:$BF$318,41,FALSE)),"",VLOOKUP($B56,'[1]1718  Prog Access'!$F$7:$BF$318,41,FALSE))</f>
        <v>263066.14</v>
      </c>
      <c r="BL56" s="135">
        <f>IF(ISNA(VLOOKUP($B56,'[1]1718  Prog Access'!$F$7:$BF$318,42,FALSE)),"",VLOOKUP($B56,'[1]1718  Prog Access'!$F$7:$BF$318,42,FALSE))</f>
        <v>0</v>
      </c>
      <c r="BM56" s="135">
        <f>IF(ISNA(VLOOKUP($B56,'[1]1718  Prog Access'!$F$7:$BF$318,43,FALSE)),"",VLOOKUP($B56,'[1]1718  Prog Access'!$F$7:$BF$318,43,FALSE))</f>
        <v>0</v>
      </c>
      <c r="BN56" s="135">
        <f>IF(ISNA(VLOOKUP($B56,'[1]1718  Prog Access'!$F$7:$BF$318,44,FALSE)),"",VLOOKUP($B56,'[1]1718  Prog Access'!$F$7:$BF$318,44,FALSE))</f>
        <v>0</v>
      </c>
      <c r="BO56" s="135">
        <f>IF(ISNA(VLOOKUP($B56,'[1]1718  Prog Access'!$F$7:$BF$318,45,FALSE)),"",VLOOKUP($B56,'[1]1718  Prog Access'!$F$7:$BF$318,45,FALSE))</f>
        <v>1365653.4200000002</v>
      </c>
      <c r="BP56" s="137">
        <f t="shared" si="21"/>
        <v>1628719.56</v>
      </c>
      <c r="BQ56" s="133">
        <f t="shared" si="22"/>
        <v>1.0357050207219784E-2</v>
      </c>
      <c r="BR56" s="134">
        <f t="shared" si="23"/>
        <v>121.74739158579922</v>
      </c>
      <c r="BS56" s="140">
        <f>IF(ISNA(VLOOKUP($B56,'[1]1718  Prog Access'!$F$7:$BF$318,46,FALSE)),"",VLOOKUP($B56,'[1]1718  Prog Access'!$F$7:$BF$318,46,FALSE))</f>
        <v>0</v>
      </c>
      <c r="BT56" s="135">
        <f>IF(ISNA(VLOOKUP($B56,'[1]1718  Prog Access'!$F$7:$BF$318,47,FALSE)),"",VLOOKUP($B56,'[1]1718  Prog Access'!$F$7:$BF$318,47,FALSE))</f>
        <v>441655.03000000009</v>
      </c>
      <c r="BU56" s="135">
        <f>IF(ISNA(VLOOKUP($B56,'[1]1718  Prog Access'!$F$7:$BF$318,48,FALSE)),"",VLOOKUP($B56,'[1]1718  Prog Access'!$F$7:$BF$318,48,FALSE))</f>
        <v>0</v>
      </c>
      <c r="BV56" s="135">
        <f>IF(ISNA(VLOOKUP($B56,'[1]1718  Prog Access'!$F$7:$BF$318,49,FALSE)),"",VLOOKUP($B56,'[1]1718  Prog Access'!$F$7:$BF$318,49,FALSE))</f>
        <v>56654.920000000006</v>
      </c>
      <c r="BW56" s="137">
        <f t="shared" si="24"/>
        <v>498309.95000000007</v>
      </c>
      <c r="BX56" s="133">
        <f t="shared" si="25"/>
        <v>3.16875986367302E-3</v>
      </c>
      <c r="BY56" s="134">
        <f t="shared" si="26"/>
        <v>37.248853703058636</v>
      </c>
      <c r="BZ56" s="135">
        <f>IF(ISNA(VLOOKUP($B56,'[1]1718  Prog Access'!$F$7:$BF$318,50,FALSE)),"",VLOOKUP($B56,'[1]1718  Prog Access'!$F$7:$BF$318,50,FALSE))</f>
        <v>20746841.309999999</v>
      </c>
      <c r="CA56" s="133">
        <f t="shared" si="27"/>
        <v>0.13192945081895588</v>
      </c>
      <c r="CB56" s="134">
        <f t="shared" si="28"/>
        <v>1550.8340878137458</v>
      </c>
      <c r="CC56" s="135">
        <f>IF(ISNA(VLOOKUP($B56,'[1]1718  Prog Access'!$F$7:$BF$318,51,FALSE)),"",VLOOKUP($B56,'[1]1718  Prog Access'!$F$7:$BF$318,51,FALSE))</f>
        <v>3110788.4700000007</v>
      </c>
      <c r="CD56" s="133">
        <f t="shared" si="29"/>
        <v>1.9781546902912138E-2</v>
      </c>
      <c r="CE56" s="134">
        <f t="shared" si="30"/>
        <v>232.53259265682257</v>
      </c>
      <c r="CF56" s="141">
        <f>IF(ISNA(VLOOKUP($B56,'[1]1718  Prog Access'!$F$7:$BF$318,52,FALSE)),"",VLOOKUP($B56,'[1]1718  Prog Access'!$F$7:$BF$318,52,FALSE))</f>
        <v>9225129.8200000003</v>
      </c>
      <c r="CG56" s="88">
        <f t="shared" si="31"/>
        <v>5.8662728108858968E-2</v>
      </c>
      <c r="CH56" s="89">
        <f t="shared" si="32"/>
        <v>689.58187781902336</v>
      </c>
      <c r="CI56" s="90">
        <f t="shared" si="96"/>
        <v>157257088.40000001</v>
      </c>
      <c r="CJ56" s="73">
        <f t="shared" si="97"/>
        <v>0</v>
      </c>
    </row>
    <row r="57" spans="1:88" x14ac:dyDescent="0.3">
      <c r="A57" s="91"/>
      <c r="B57" s="84" t="s">
        <v>120</v>
      </c>
      <c r="C57" s="117" t="s">
        <v>121</v>
      </c>
      <c r="D57" s="85">
        <f>IF(ISNA(VLOOKUP($B57,'[1]1718 enrollment_Rev_Exp by size'!$A$6:$C$339,3,FALSE)),"",VLOOKUP($B57,'[1]1718 enrollment_Rev_Exp by size'!$A$6:$C$339,3,FALSE))</f>
        <v>3018.2999999999997</v>
      </c>
      <c r="E57" s="86">
        <f>IF(ISNA(VLOOKUP($B57,'[1]1718 Enroll_Rev_Exp Access'!$A$6:$D$316,4,FALSE)),"",VLOOKUP($B57,'[1]1718 Enroll_Rev_Exp Access'!$A$6:$D$316,4,FALSE))</f>
        <v>31716795.390000001</v>
      </c>
      <c r="F57" s="87">
        <f>IF(ISNA(VLOOKUP($B57,'[1]1718  Prog Access'!$F$7:$BF$318,2,FALSE)),"",VLOOKUP($B57,'[1]1718  Prog Access'!$F$7:$BF$318,2,FALSE))</f>
        <v>18091710.469999991</v>
      </c>
      <c r="G57" s="87">
        <f>IF(ISNA(VLOOKUP($B57,'[1]1718  Prog Access'!$F$7:$BF$318,3,FALSE)),"",VLOOKUP($B57,'[1]1718  Prog Access'!$F$7:$BF$318,3,FALSE))</f>
        <v>41359.040000000001</v>
      </c>
      <c r="H57" s="87">
        <f>IF(ISNA(VLOOKUP($B57,'[1]1718  Prog Access'!$F$7:$BF$318,4,FALSE)),"",VLOOKUP($B57,'[1]1718  Prog Access'!$F$7:$BF$318,4,FALSE))</f>
        <v>36055.14</v>
      </c>
      <c r="I57" s="130">
        <f t="shared" si="93"/>
        <v>18169124.649999991</v>
      </c>
      <c r="J57" s="151">
        <f t="shared" si="94"/>
        <v>0.57285499454111122</v>
      </c>
      <c r="K57" s="152">
        <f t="shared" si="95"/>
        <v>6019.6549879070972</v>
      </c>
      <c r="L57" s="135">
        <f>IF(ISNA(VLOOKUP($B57,'[1]1718  Prog Access'!$F$7:$BF$318,5,FALSE)),"",VLOOKUP($B57,'[1]1718  Prog Access'!$F$7:$BF$318,5,FALSE))</f>
        <v>0</v>
      </c>
      <c r="M57" s="135">
        <f>IF(ISNA(VLOOKUP($B57,'[1]1718  Prog Access'!$F$7:$BF$318,6,FALSE)),"",VLOOKUP($B57,'[1]1718  Prog Access'!$F$7:$BF$318,6,FALSE))</f>
        <v>0</v>
      </c>
      <c r="N57" s="135">
        <f>IF(ISNA(VLOOKUP($B57,'[1]1718  Prog Access'!$F$7:$BF$318,7,FALSE)),"",VLOOKUP($B57,'[1]1718  Prog Access'!$F$7:$BF$318,7,FALSE))</f>
        <v>0</v>
      </c>
      <c r="O57" s="135">
        <f>IF(ISNA(VLOOKUP($B57,'[1]1718  Prog Access'!$F$7:$BF$318,8,FALSE)),"",VLOOKUP($B57,'[1]1718  Prog Access'!$F$7:$BF$318,8,FALSE))</f>
        <v>0</v>
      </c>
      <c r="P57" s="135">
        <f>IF(ISNA(VLOOKUP($B57,'[1]1718  Prog Access'!$F$7:$BF$318,9,FALSE)),"",VLOOKUP($B57,'[1]1718  Prog Access'!$F$7:$BF$318,9,FALSE))</f>
        <v>0</v>
      </c>
      <c r="Q57" s="135">
        <f>IF(ISNA(VLOOKUP($B57,'[1]1718  Prog Access'!$F$7:$BF$318,10,FALSE)),"",VLOOKUP($B57,'[1]1718  Prog Access'!$F$7:$BF$318,10,FALSE))</f>
        <v>0</v>
      </c>
      <c r="R57" s="128">
        <f t="shared" si="6"/>
        <v>0</v>
      </c>
      <c r="S57" s="136">
        <f t="shared" si="7"/>
        <v>0</v>
      </c>
      <c r="T57" s="137">
        <f t="shared" si="8"/>
        <v>0</v>
      </c>
      <c r="U57" s="135">
        <f>IF(ISNA(VLOOKUP($B57,'[1]1718  Prog Access'!$F$7:$BF$318,11,FALSE)),"",VLOOKUP($B57,'[1]1718  Prog Access'!$F$7:$BF$318,11,FALSE))</f>
        <v>3295070.5300000003</v>
      </c>
      <c r="V57" s="135">
        <f>IF(ISNA(VLOOKUP($B57,'[1]1718  Prog Access'!$F$7:$BF$318,12,FALSE)),"",VLOOKUP($B57,'[1]1718  Prog Access'!$F$7:$BF$318,12,FALSE))</f>
        <v>80798.69</v>
      </c>
      <c r="W57" s="135">
        <f>IF(ISNA(VLOOKUP($B57,'[1]1718  Prog Access'!$F$7:$BF$318,13,FALSE)),"",VLOOKUP($B57,'[1]1718  Prog Access'!$F$7:$BF$318,13,FALSE))</f>
        <v>437899</v>
      </c>
      <c r="X57" s="135">
        <f>IF(ISNA(VLOOKUP($B57,'[1]1718  Prog Access'!$F$7:$BF$318,14,FALSE)),"",VLOOKUP($B57,'[1]1718  Prog Access'!$F$7:$BF$318,14,FALSE))</f>
        <v>0</v>
      </c>
      <c r="Y57" s="135">
        <f>IF(ISNA(VLOOKUP($B57,'[1]1718  Prog Access'!$F$7:$BF$318,15,FALSE)),"",VLOOKUP($B57,'[1]1718  Prog Access'!$F$7:$BF$318,15,FALSE))</f>
        <v>0</v>
      </c>
      <c r="Z57" s="135">
        <f>IF(ISNA(VLOOKUP($B57,'[1]1718  Prog Access'!$F$7:$BF$318,16,FALSE)),"",VLOOKUP($B57,'[1]1718  Prog Access'!$F$7:$BF$318,16,FALSE))</f>
        <v>0</v>
      </c>
      <c r="AA57" s="138">
        <f t="shared" si="9"/>
        <v>3813768.22</v>
      </c>
      <c r="AB57" s="133">
        <f t="shared" si="10"/>
        <v>0.12024443746931773</v>
      </c>
      <c r="AC57" s="134">
        <f t="shared" si="11"/>
        <v>1263.5484279230031</v>
      </c>
      <c r="AD57" s="135">
        <f>IF(ISNA(VLOOKUP($B57,'[1]1718  Prog Access'!$F$7:$BF$318,17,FALSE)),"",VLOOKUP($B57,'[1]1718  Prog Access'!$F$7:$BF$318,17,FALSE))</f>
        <v>767042.26</v>
      </c>
      <c r="AE57" s="135">
        <f>IF(ISNA(VLOOKUP($B57,'[1]1718  Prog Access'!$F$7:$BF$318,18,FALSE)),"",VLOOKUP($B57,'[1]1718  Prog Access'!$F$7:$BF$318,18,FALSE))</f>
        <v>366284.13</v>
      </c>
      <c r="AF57" s="135">
        <f>IF(ISNA(VLOOKUP($B57,'[1]1718  Prog Access'!$F$7:$BF$318,19,FALSE)),"",VLOOKUP($B57,'[1]1718  Prog Access'!$F$7:$BF$318,19,FALSE))</f>
        <v>0</v>
      </c>
      <c r="AG57" s="135">
        <f>IF(ISNA(VLOOKUP($B57,'[1]1718  Prog Access'!$F$7:$BF$318,20,FALSE)),"",VLOOKUP($B57,'[1]1718  Prog Access'!$F$7:$BF$318,20,FALSE))</f>
        <v>0</v>
      </c>
      <c r="AH57" s="134">
        <f t="shared" si="12"/>
        <v>1133326.3900000001</v>
      </c>
      <c r="AI57" s="133">
        <f t="shared" si="13"/>
        <v>3.5732689134077116E-2</v>
      </c>
      <c r="AJ57" s="134">
        <f t="shared" si="14"/>
        <v>375.48500480402885</v>
      </c>
      <c r="AK57" s="135">
        <f>IF(ISNA(VLOOKUP($B57,'[1]1718  Prog Access'!$F$7:$BF$318,21,FALSE)),"",VLOOKUP($B57,'[1]1718  Prog Access'!$F$7:$BF$318,21,FALSE))</f>
        <v>0</v>
      </c>
      <c r="AL57" s="135">
        <f>IF(ISNA(VLOOKUP($B57,'[1]1718  Prog Access'!$F$7:$BF$318,22,FALSE)),"",VLOOKUP($B57,'[1]1718  Prog Access'!$F$7:$BF$318,22,FALSE))</f>
        <v>0</v>
      </c>
      <c r="AM57" s="138">
        <f t="shared" si="15"/>
        <v>0</v>
      </c>
      <c r="AN57" s="133">
        <f t="shared" si="16"/>
        <v>0</v>
      </c>
      <c r="AO57" s="139">
        <f t="shared" si="17"/>
        <v>0</v>
      </c>
      <c r="AP57" s="135">
        <f>IF(ISNA(VLOOKUP($B57,'[1]1718  Prog Access'!$F$7:$BF$318,23,FALSE)),"",VLOOKUP($B57,'[1]1718  Prog Access'!$F$7:$BF$318,23,FALSE))</f>
        <v>182052.39999999997</v>
      </c>
      <c r="AQ57" s="135">
        <f>IF(ISNA(VLOOKUP($B57,'[1]1718  Prog Access'!$F$7:$BF$318,24,FALSE)),"",VLOOKUP($B57,'[1]1718  Prog Access'!$F$7:$BF$318,24,FALSE))</f>
        <v>13953.17</v>
      </c>
      <c r="AR57" s="135">
        <f>IF(ISNA(VLOOKUP($B57,'[1]1718  Prog Access'!$F$7:$BF$318,25,FALSE)),"",VLOOKUP($B57,'[1]1718  Prog Access'!$F$7:$BF$318,25,FALSE))</f>
        <v>0</v>
      </c>
      <c r="AS57" s="135">
        <f>IF(ISNA(VLOOKUP($B57,'[1]1718  Prog Access'!$F$7:$BF$318,26,FALSE)),"",VLOOKUP($B57,'[1]1718  Prog Access'!$F$7:$BF$318,26,FALSE))</f>
        <v>0</v>
      </c>
      <c r="AT57" s="135">
        <f>IF(ISNA(VLOOKUP($B57,'[1]1718  Prog Access'!$F$7:$BF$318,27,FALSE)),"",VLOOKUP($B57,'[1]1718  Prog Access'!$F$7:$BF$318,27,FALSE))</f>
        <v>336040.41</v>
      </c>
      <c r="AU57" s="135">
        <f>IF(ISNA(VLOOKUP($B57,'[1]1718  Prog Access'!$F$7:$BF$318,28,FALSE)),"",VLOOKUP($B57,'[1]1718  Prog Access'!$F$7:$BF$318,28,FALSE))</f>
        <v>0</v>
      </c>
      <c r="AV57" s="135">
        <f>IF(ISNA(VLOOKUP($B57,'[1]1718  Prog Access'!$F$7:$BF$318,29,FALSE)),"",VLOOKUP($B57,'[1]1718  Prog Access'!$F$7:$BF$318,29,FALSE))</f>
        <v>0</v>
      </c>
      <c r="AW57" s="135">
        <f>IF(ISNA(VLOOKUP($B57,'[1]1718  Prog Access'!$F$7:$BF$318,30,FALSE)),"",VLOOKUP($B57,'[1]1718  Prog Access'!$F$7:$BF$318,30,FALSE))</f>
        <v>123391.89000000001</v>
      </c>
      <c r="AX57" s="135">
        <f>IF(ISNA(VLOOKUP($B57,'[1]1718  Prog Access'!$F$7:$BF$318,31,FALSE)),"",VLOOKUP($B57,'[1]1718  Prog Access'!$F$7:$BF$318,31,FALSE))</f>
        <v>0</v>
      </c>
      <c r="AY57" s="135">
        <f>IF(ISNA(VLOOKUP($B57,'[1]1718  Prog Access'!$F$7:$BF$318,32,FALSE)),"",VLOOKUP($B57,'[1]1718  Prog Access'!$F$7:$BF$318,32,FALSE))</f>
        <v>0</v>
      </c>
      <c r="AZ57" s="135">
        <f>IF(ISNA(VLOOKUP($B57,'[1]1718  Prog Access'!$F$7:$BF$318,33,FALSE)),"",VLOOKUP($B57,'[1]1718  Prog Access'!$F$7:$BF$318,33,FALSE))</f>
        <v>0</v>
      </c>
      <c r="BA57" s="135">
        <f>IF(ISNA(VLOOKUP($B57,'[1]1718  Prog Access'!$F$7:$BF$318,34,FALSE)),"",VLOOKUP($B57,'[1]1718  Prog Access'!$F$7:$BF$318,34,FALSE))</f>
        <v>10933.56</v>
      </c>
      <c r="BB57" s="135">
        <f>IF(ISNA(VLOOKUP($B57,'[1]1718  Prog Access'!$F$7:$BF$318,35,FALSE)),"",VLOOKUP($B57,'[1]1718  Prog Access'!$F$7:$BF$318,35,FALSE))</f>
        <v>137057.97</v>
      </c>
      <c r="BC57" s="135">
        <f>IF(ISNA(VLOOKUP($B57,'[1]1718  Prog Access'!$F$7:$BF$318,36,FALSE)),"",VLOOKUP($B57,'[1]1718  Prog Access'!$F$7:$BF$318,36,FALSE))</f>
        <v>0</v>
      </c>
      <c r="BD57" s="135">
        <f>IF(ISNA(VLOOKUP($B57,'[1]1718  Prog Access'!$F$7:$BF$318,37,FALSE)),"",VLOOKUP($B57,'[1]1718  Prog Access'!$F$7:$BF$318,37,FALSE))</f>
        <v>0</v>
      </c>
      <c r="BE57" s="135">
        <f>IF(ISNA(VLOOKUP($B57,'[1]1718  Prog Access'!$F$7:$BF$318,38,FALSE)),"",VLOOKUP($B57,'[1]1718  Prog Access'!$F$7:$BF$318,38,FALSE))</f>
        <v>0</v>
      </c>
      <c r="BF57" s="134">
        <f t="shared" si="18"/>
        <v>803429.4</v>
      </c>
      <c r="BG57" s="133">
        <f t="shared" si="19"/>
        <v>2.5331354890075482E-2</v>
      </c>
      <c r="BH57" s="137">
        <f t="shared" si="20"/>
        <v>266.1860650034788</v>
      </c>
      <c r="BI57" s="140">
        <f>IF(ISNA(VLOOKUP($B57,'[1]1718  Prog Access'!$F$7:$BF$318,39,FALSE)),"",VLOOKUP($B57,'[1]1718  Prog Access'!$F$7:$BF$318,39,FALSE))</f>
        <v>0</v>
      </c>
      <c r="BJ57" s="135">
        <f>IF(ISNA(VLOOKUP($B57,'[1]1718  Prog Access'!$F$7:$BF$318,40,FALSE)),"",VLOOKUP($B57,'[1]1718  Prog Access'!$F$7:$BF$318,40,FALSE))</f>
        <v>4471.43</v>
      </c>
      <c r="BK57" s="135">
        <f>IF(ISNA(VLOOKUP($B57,'[1]1718  Prog Access'!$F$7:$BF$318,41,FALSE)),"",VLOOKUP($B57,'[1]1718  Prog Access'!$F$7:$BF$318,41,FALSE))</f>
        <v>63913.05</v>
      </c>
      <c r="BL57" s="135">
        <f>IF(ISNA(VLOOKUP($B57,'[1]1718  Prog Access'!$F$7:$BF$318,42,FALSE)),"",VLOOKUP($B57,'[1]1718  Prog Access'!$F$7:$BF$318,42,FALSE))</f>
        <v>0</v>
      </c>
      <c r="BM57" s="135">
        <f>IF(ISNA(VLOOKUP($B57,'[1]1718  Prog Access'!$F$7:$BF$318,43,FALSE)),"",VLOOKUP($B57,'[1]1718  Prog Access'!$F$7:$BF$318,43,FALSE))</f>
        <v>0</v>
      </c>
      <c r="BN57" s="135">
        <f>IF(ISNA(VLOOKUP($B57,'[1]1718  Prog Access'!$F$7:$BF$318,44,FALSE)),"",VLOOKUP($B57,'[1]1718  Prog Access'!$F$7:$BF$318,44,FALSE))</f>
        <v>0</v>
      </c>
      <c r="BO57" s="135">
        <f>IF(ISNA(VLOOKUP($B57,'[1]1718  Prog Access'!$F$7:$BF$318,45,FALSE)),"",VLOOKUP($B57,'[1]1718  Prog Access'!$F$7:$BF$318,45,FALSE))</f>
        <v>114468.42000000001</v>
      </c>
      <c r="BP57" s="137">
        <f t="shared" si="21"/>
        <v>182852.90000000002</v>
      </c>
      <c r="BQ57" s="133">
        <f t="shared" si="22"/>
        <v>5.7651757610307558E-3</v>
      </c>
      <c r="BR57" s="134">
        <f t="shared" si="23"/>
        <v>60.581420004638389</v>
      </c>
      <c r="BS57" s="140">
        <f>IF(ISNA(VLOOKUP($B57,'[1]1718  Prog Access'!$F$7:$BF$318,46,FALSE)),"",VLOOKUP($B57,'[1]1718  Prog Access'!$F$7:$BF$318,46,FALSE))</f>
        <v>0</v>
      </c>
      <c r="BT57" s="135">
        <f>IF(ISNA(VLOOKUP($B57,'[1]1718  Prog Access'!$F$7:$BF$318,47,FALSE)),"",VLOOKUP($B57,'[1]1718  Prog Access'!$F$7:$BF$318,47,FALSE))</f>
        <v>168755.07</v>
      </c>
      <c r="BU57" s="135">
        <f>IF(ISNA(VLOOKUP($B57,'[1]1718  Prog Access'!$F$7:$BF$318,48,FALSE)),"",VLOOKUP($B57,'[1]1718  Prog Access'!$F$7:$BF$318,48,FALSE))</f>
        <v>0</v>
      </c>
      <c r="BV57" s="135">
        <f>IF(ISNA(VLOOKUP($B57,'[1]1718  Prog Access'!$F$7:$BF$318,49,FALSE)),"",VLOOKUP($B57,'[1]1718  Prog Access'!$F$7:$BF$318,49,FALSE))</f>
        <v>138816.24</v>
      </c>
      <c r="BW57" s="137">
        <f t="shared" si="24"/>
        <v>307571.31</v>
      </c>
      <c r="BX57" s="133">
        <f t="shared" si="25"/>
        <v>9.6974270640524506E-3</v>
      </c>
      <c r="BY57" s="134">
        <f t="shared" si="26"/>
        <v>101.90216678262598</v>
      </c>
      <c r="BZ57" s="135">
        <f>IF(ISNA(VLOOKUP($B57,'[1]1718  Prog Access'!$F$7:$BF$318,50,FALSE)),"",VLOOKUP($B57,'[1]1718  Prog Access'!$F$7:$BF$318,50,FALSE))</f>
        <v>4950719.58</v>
      </c>
      <c r="CA57" s="133">
        <f t="shared" si="27"/>
        <v>0.15609141841489177</v>
      </c>
      <c r="CB57" s="134">
        <f t="shared" si="28"/>
        <v>1640.2344299771396</v>
      </c>
      <c r="CC57" s="135">
        <f>IF(ISNA(VLOOKUP($B57,'[1]1718  Prog Access'!$F$7:$BF$318,51,FALSE)),"",VLOOKUP($B57,'[1]1718  Prog Access'!$F$7:$BF$318,51,FALSE))</f>
        <v>637740.93999999994</v>
      </c>
      <c r="CD57" s="133">
        <f t="shared" si="29"/>
        <v>2.0107357384569612E-2</v>
      </c>
      <c r="CE57" s="134">
        <f t="shared" si="30"/>
        <v>211.29143557631781</v>
      </c>
      <c r="CF57" s="141">
        <f>IF(ISNA(VLOOKUP($B57,'[1]1718  Prog Access'!$F$7:$BF$318,52,FALSE)),"",VLOOKUP($B57,'[1]1718  Prog Access'!$F$7:$BF$318,52,FALSE))</f>
        <v>1718262</v>
      </c>
      <c r="CG57" s="88">
        <f t="shared" si="31"/>
        <v>5.4175145340873608E-2</v>
      </c>
      <c r="CH57" s="89">
        <f t="shared" si="32"/>
        <v>569.28138356028228</v>
      </c>
      <c r="CI57" s="90"/>
      <c r="CJ57" s="73"/>
    </row>
    <row r="58" spans="1:88" s="100" customFormat="1" x14ac:dyDescent="0.3">
      <c r="A58" s="91"/>
      <c r="B58" s="92"/>
      <c r="C58" s="119" t="s">
        <v>56</v>
      </c>
      <c r="D58" s="93">
        <f>SUM(D49:D57)</f>
        <v>80334.660000000018</v>
      </c>
      <c r="E58" s="94">
        <f>SUM(E49:E57)</f>
        <v>988786750.3599999</v>
      </c>
      <c r="F58" s="95">
        <f>SUM(F49:F57)</f>
        <v>538491395.73000002</v>
      </c>
      <c r="G58" s="95">
        <f t="shared" ref="G58:H58" si="98">SUM(G49:G57)</f>
        <v>17274923.050000001</v>
      </c>
      <c r="H58" s="95">
        <f t="shared" si="98"/>
        <v>669869.66999999993</v>
      </c>
      <c r="I58" s="131">
        <f t="shared" si="93"/>
        <v>556436188.44999993</v>
      </c>
      <c r="J58" s="153">
        <f t="shared" si="94"/>
        <v>0.56274640436617029</v>
      </c>
      <c r="K58" s="132">
        <f t="shared" si="95"/>
        <v>6926.4771700035799</v>
      </c>
      <c r="L58" s="144">
        <f>SUM(L49:L57)</f>
        <v>0</v>
      </c>
      <c r="M58" s="144">
        <f t="shared" ref="M58:Q58" si="99">SUM(M49:M57)</f>
        <v>0</v>
      </c>
      <c r="N58" s="144">
        <f t="shared" si="99"/>
        <v>0</v>
      </c>
      <c r="O58" s="144">
        <f t="shared" si="99"/>
        <v>0</v>
      </c>
      <c r="P58" s="144">
        <f t="shared" si="99"/>
        <v>0</v>
      </c>
      <c r="Q58" s="144">
        <f t="shared" si="99"/>
        <v>0</v>
      </c>
      <c r="R58" s="129">
        <f t="shared" si="6"/>
        <v>0</v>
      </c>
      <c r="S58" s="145">
        <f t="shared" si="7"/>
        <v>0</v>
      </c>
      <c r="T58" s="146">
        <f t="shared" si="8"/>
        <v>0</v>
      </c>
      <c r="U58" s="144">
        <f>SUM(U49:U57)</f>
        <v>108677393.16</v>
      </c>
      <c r="V58" s="144">
        <f t="shared" ref="V58:Z58" si="100">SUM(V49:V57)</f>
        <v>2630374.1</v>
      </c>
      <c r="W58" s="144">
        <f t="shared" si="100"/>
        <v>14566896.260000002</v>
      </c>
      <c r="X58" s="144">
        <f t="shared" si="100"/>
        <v>0</v>
      </c>
      <c r="Y58" s="144">
        <f t="shared" si="100"/>
        <v>0</v>
      </c>
      <c r="Z58" s="144">
        <f t="shared" si="100"/>
        <v>0</v>
      </c>
      <c r="AA58" s="147">
        <f t="shared" si="9"/>
        <v>125874663.52</v>
      </c>
      <c r="AB58" s="142">
        <f t="shared" si="10"/>
        <v>0.12730213412970112</v>
      </c>
      <c r="AC58" s="143">
        <f t="shared" si="11"/>
        <v>1566.8786488920221</v>
      </c>
      <c r="AD58" s="144">
        <f>SUM(AD49:AD57)</f>
        <v>33919392.339999996</v>
      </c>
      <c r="AE58" s="144">
        <f t="shared" ref="AE58:AG58" si="101">SUM(AE49:AE57)</f>
        <v>3975734.98</v>
      </c>
      <c r="AF58" s="144">
        <f t="shared" si="101"/>
        <v>349931.57999999996</v>
      </c>
      <c r="AG58" s="144">
        <f t="shared" si="101"/>
        <v>0</v>
      </c>
      <c r="AH58" s="143">
        <f t="shared" si="12"/>
        <v>38245058.899999991</v>
      </c>
      <c r="AI58" s="142">
        <f t="shared" si="13"/>
        <v>3.8678773644646468E-2</v>
      </c>
      <c r="AJ58" s="143">
        <f t="shared" si="14"/>
        <v>476.07170927218692</v>
      </c>
      <c r="AK58" s="144">
        <f>SUM(AK49:AK57)</f>
        <v>5409136.9500000011</v>
      </c>
      <c r="AL58" s="144">
        <f>SUM(AL49:AL57)</f>
        <v>59312.369999999995</v>
      </c>
      <c r="AM58" s="147">
        <f t="shared" si="15"/>
        <v>5468449.3200000012</v>
      </c>
      <c r="AN58" s="142">
        <f t="shared" si="16"/>
        <v>5.5304637911147521E-3</v>
      </c>
      <c r="AO58" s="148">
        <f t="shared" si="17"/>
        <v>68.070859078758787</v>
      </c>
      <c r="AP58" s="144">
        <f>SUM(AP49:AP57)</f>
        <v>13355967.719999999</v>
      </c>
      <c r="AQ58" s="144">
        <f t="shared" ref="AQ58:BE58" si="102">SUM(AQ49:AQ57)</f>
        <v>2718783.3</v>
      </c>
      <c r="AR58" s="144">
        <f t="shared" si="102"/>
        <v>0</v>
      </c>
      <c r="AS58" s="144">
        <f t="shared" si="102"/>
        <v>0</v>
      </c>
      <c r="AT58" s="144">
        <f t="shared" si="102"/>
        <v>20774898.869999997</v>
      </c>
      <c r="AU58" s="144">
        <f t="shared" si="102"/>
        <v>0</v>
      </c>
      <c r="AV58" s="144">
        <f t="shared" si="102"/>
        <v>0</v>
      </c>
      <c r="AW58" s="144">
        <f t="shared" si="102"/>
        <v>5038896.9299999988</v>
      </c>
      <c r="AX58" s="144">
        <f t="shared" si="102"/>
        <v>0</v>
      </c>
      <c r="AY58" s="144">
        <f t="shared" si="102"/>
        <v>0</v>
      </c>
      <c r="AZ58" s="144">
        <f t="shared" si="102"/>
        <v>0</v>
      </c>
      <c r="BA58" s="144">
        <f t="shared" si="102"/>
        <v>1122661.1000000001</v>
      </c>
      <c r="BB58" s="144">
        <f t="shared" si="102"/>
        <v>10990619.720000001</v>
      </c>
      <c r="BC58" s="144">
        <f t="shared" si="102"/>
        <v>0</v>
      </c>
      <c r="BD58" s="144">
        <f t="shared" si="102"/>
        <v>0</v>
      </c>
      <c r="BE58" s="144">
        <f t="shared" si="102"/>
        <v>0</v>
      </c>
      <c r="BF58" s="143">
        <f t="shared" si="18"/>
        <v>54001827.640000001</v>
      </c>
      <c r="BG58" s="142">
        <f t="shared" si="19"/>
        <v>5.4614230642086259E-2</v>
      </c>
      <c r="BH58" s="146">
        <f t="shared" si="20"/>
        <v>672.21081958895434</v>
      </c>
      <c r="BI58" s="149">
        <f>SUM(BI49:BI57)</f>
        <v>97623.71</v>
      </c>
      <c r="BJ58" s="149">
        <f t="shared" ref="BJ58:BO58" si="103">SUM(BJ49:BJ57)</f>
        <v>98766.049999999988</v>
      </c>
      <c r="BK58" s="149">
        <f t="shared" si="103"/>
        <v>4201339.74</v>
      </c>
      <c r="BL58" s="149">
        <f t="shared" si="103"/>
        <v>0</v>
      </c>
      <c r="BM58" s="149">
        <f t="shared" si="103"/>
        <v>0</v>
      </c>
      <c r="BN58" s="149">
        <f t="shared" si="103"/>
        <v>0</v>
      </c>
      <c r="BO58" s="149">
        <f t="shared" si="103"/>
        <v>3382729.48</v>
      </c>
      <c r="BP58" s="146">
        <f t="shared" si="21"/>
        <v>7780458.9800000004</v>
      </c>
      <c r="BQ58" s="142">
        <f t="shared" si="22"/>
        <v>7.8686925944014448E-3</v>
      </c>
      <c r="BR58" s="143">
        <f t="shared" si="23"/>
        <v>96.850587031799208</v>
      </c>
      <c r="BS58" s="149">
        <f>SUM(BS49:BS57)</f>
        <v>0</v>
      </c>
      <c r="BT58" s="149">
        <f t="shared" ref="BT58:BV58" si="104">SUM(BT49:BT57)</f>
        <v>758918.89000000013</v>
      </c>
      <c r="BU58" s="149">
        <f t="shared" si="104"/>
        <v>398498.65</v>
      </c>
      <c r="BV58" s="149">
        <f t="shared" si="104"/>
        <v>4268304.57</v>
      </c>
      <c r="BW58" s="146">
        <f t="shared" si="24"/>
        <v>5425722.1100000003</v>
      </c>
      <c r="BX58" s="142">
        <f t="shared" si="25"/>
        <v>5.487252036927669E-3</v>
      </c>
      <c r="BY58" s="143">
        <f t="shared" si="26"/>
        <v>67.53899387885626</v>
      </c>
      <c r="BZ58" s="144">
        <f>SUM(BZ49:BZ57)</f>
        <v>130183132.07000001</v>
      </c>
      <c r="CA58" s="142">
        <f t="shared" si="27"/>
        <v>0.13165946249037278</v>
      </c>
      <c r="CB58" s="143">
        <f t="shared" si="28"/>
        <v>1620.5101517825553</v>
      </c>
      <c r="CC58" s="144">
        <f>SUM(CC49:CC57)</f>
        <v>23173073.749999996</v>
      </c>
      <c r="CD58" s="142">
        <f t="shared" si="29"/>
        <v>2.3435865965601873E-2</v>
      </c>
      <c r="CE58" s="143">
        <f t="shared" si="30"/>
        <v>288.45673523731836</v>
      </c>
      <c r="CF58" s="150">
        <f>SUM(CF49:CF57)</f>
        <v>42198175.620000005</v>
      </c>
      <c r="CG58" s="96">
        <f t="shared" si="31"/>
        <v>4.2676720338977431E-2</v>
      </c>
      <c r="CH58" s="97">
        <f t="shared" si="32"/>
        <v>525.27981844947124</v>
      </c>
      <c r="CI58" s="98"/>
      <c r="CJ58" s="99"/>
    </row>
    <row r="59" spans="1:88" x14ac:dyDescent="0.3">
      <c r="A59" s="21"/>
      <c r="B59" s="84"/>
      <c r="C59" s="117"/>
      <c r="D59" s="85"/>
      <c r="E59" s="86"/>
      <c r="F59" s="87"/>
      <c r="G59" s="87"/>
      <c r="H59" s="87"/>
      <c r="I59" s="123"/>
      <c r="J59" s="122"/>
      <c r="K59" s="122"/>
      <c r="L59" s="135"/>
      <c r="M59" s="135"/>
      <c r="N59" s="135"/>
      <c r="O59" s="135"/>
      <c r="P59" s="135"/>
      <c r="Q59" s="135"/>
      <c r="R59" s="128"/>
      <c r="S59" s="136"/>
      <c r="T59" s="137"/>
      <c r="U59" s="135"/>
      <c r="V59" s="135"/>
      <c r="W59" s="135"/>
      <c r="X59" s="135"/>
      <c r="Y59" s="135"/>
      <c r="Z59" s="135"/>
      <c r="AA59" s="138"/>
      <c r="AB59" s="133"/>
      <c r="AC59" s="134"/>
      <c r="AD59" s="135"/>
      <c r="AE59" s="135"/>
      <c r="AF59" s="135"/>
      <c r="AG59" s="135"/>
      <c r="AH59" s="134"/>
      <c r="AI59" s="133"/>
      <c r="AJ59" s="134"/>
      <c r="AK59" s="135"/>
      <c r="AL59" s="135"/>
      <c r="AM59" s="138"/>
      <c r="AN59" s="133"/>
      <c r="AO59" s="139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4"/>
      <c r="BG59" s="133"/>
      <c r="BH59" s="137"/>
      <c r="BI59" s="140"/>
      <c r="BJ59" s="135"/>
      <c r="BK59" s="135"/>
      <c r="BL59" s="135"/>
      <c r="BM59" s="135"/>
      <c r="BN59" s="135"/>
      <c r="BO59" s="135"/>
      <c r="BP59" s="137"/>
      <c r="BQ59" s="133"/>
      <c r="BR59" s="134"/>
      <c r="BS59" s="140"/>
      <c r="BT59" s="135"/>
      <c r="BU59" s="135"/>
      <c r="BV59" s="135"/>
      <c r="BW59" s="137"/>
      <c r="BX59" s="133"/>
      <c r="BY59" s="134"/>
      <c r="BZ59" s="135"/>
      <c r="CA59" s="133"/>
      <c r="CB59" s="134"/>
      <c r="CC59" s="135"/>
      <c r="CD59" s="133"/>
      <c r="CE59" s="134"/>
      <c r="CF59" s="141" t="str">
        <f>IF(ISNA(VLOOKUP($B59,'[1]1718  Prog Access'!$F$7:$BF$318,52,FALSE)),"",VLOOKUP($B59,'[1]1718  Prog Access'!$F$7:$BF$318,52,FALSE))</f>
        <v/>
      </c>
      <c r="CG59" s="88"/>
      <c r="CH59" s="89"/>
      <c r="CI59" s="90"/>
      <c r="CJ59" s="73"/>
    </row>
    <row r="60" spans="1:88" s="64" customFormat="1" x14ac:dyDescent="0.3">
      <c r="A60" s="91" t="s">
        <v>122</v>
      </c>
      <c r="B60" s="84"/>
      <c r="C60" s="117"/>
      <c r="D60" s="85"/>
      <c r="E60" s="86"/>
      <c r="F60" s="87"/>
      <c r="G60" s="87"/>
      <c r="H60" s="87"/>
      <c r="I60" s="126"/>
      <c r="J60" s="126"/>
      <c r="K60" s="126"/>
      <c r="L60" s="135"/>
      <c r="M60" s="135"/>
      <c r="N60" s="135"/>
      <c r="O60" s="135"/>
      <c r="P60" s="135"/>
      <c r="Q60" s="135"/>
      <c r="R60" s="128"/>
      <c r="S60" s="136"/>
      <c r="T60" s="137"/>
      <c r="U60" s="135"/>
      <c r="V60" s="135"/>
      <c r="W60" s="135"/>
      <c r="X60" s="135"/>
      <c r="Y60" s="135"/>
      <c r="Z60" s="135"/>
      <c r="AA60" s="138"/>
      <c r="AB60" s="133"/>
      <c r="AC60" s="134"/>
      <c r="AD60" s="135"/>
      <c r="AE60" s="135"/>
      <c r="AF60" s="135"/>
      <c r="AG60" s="135"/>
      <c r="AH60" s="134"/>
      <c r="AI60" s="133"/>
      <c r="AJ60" s="134"/>
      <c r="AK60" s="135"/>
      <c r="AL60" s="135"/>
      <c r="AM60" s="138"/>
      <c r="AN60" s="133"/>
      <c r="AO60" s="139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4"/>
      <c r="BG60" s="133"/>
      <c r="BH60" s="137"/>
      <c r="BI60" s="140"/>
      <c r="BJ60" s="135"/>
      <c r="BK60" s="135"/>
      <c r="BL60" s="135"/>
      <c r="BM60" s="135"/>
      <c r="BN60" s="135"/>
      <c r="BO60" s="135"/>
      <c r="BP60" s="137"/>
      <c r="BQ60" s="133"/>
      <c r="BR60" s="134"/>
      <c r="BS60" s="140"/>
      <c r="BT60" s="135"/>
      <c r="BU60" s="135"/>
      <c r="BV60" s="135"/>
      <c r="BW60" s="137"/>
      <c r="BX60" s="133"/>
      <c r="BY60" s="134"/>
      <c r="BZ60" s="135"/>
      <c r="CA60" s="133"/>
      <c r="CB60" s="134"/>
      <c r="CC60" s="135"/>
      <c r="CD60" s="133"/>
      <c r="CE60" s="134"/>
      <c r="CF60" s="141" t="str">
        <f>IF(ISNA(VLOOKUP($B60,'[1]1718  Prog Access'!$F$7:$BF$318,52,FALSE)),"",VLOOKUP($B60,'[1]1718  Prog Access'!$F$7:$BF$318,52,FALSE))</f>
        <v/>
      </c>
      <c r="CG60" s="88"/>
      <c r="CH60" s="89"/>
    </row>
    <row r="61" spans="1:88" x14ac:dyDescent="0.3">
      <c r="A61" s="21"/>
      <c r="B61" s="84" t="s">
        <v>123</v>
      </c>
      <c r="C61" s="117" t="s">
        <v>124</v>
      </c>
      <c r="D61" s="85">
        <f>IF(ISNA(VLOOKUP($B61,'[1]1718 enrollment_Rev_Exp by size'!$A$6:$C$339,3,FALSE)),"",VLOOKUP($B61,'[1]1718 enrollment_Rev_Exp by size'!$A$6:$C$339,3,FALSE))</f>
        <v>399.73999999999995</v>
      </c>
      <c r="E61" s="86">
        <f>IF(ISNA(VLOOKUP($B61,'[1]1718 Enroll_Rev_Exp Access'!$A$6:$D$316,4,FALSE)),"",VLOOKUP($B61,'[1]1718 Enroll_Rev_Exp Access'!$A$6:$D$316,4,FALSE))</f>
        <v>6417898.8399999999</v>
      </c>
      <c r="F61" s="87">
        <f>IF(ISNA(VLOOKUP($B61,'[1]1718  Prog Access'!$F$7:$BF$318,2,FALSE)),"",VLOOKUP($B61,'[1]1718  Prog Access'!$F$7:$BF$318,2,FALSE))</f>
        <v>3343369.6099999994</v>
      </c>
      <c r="G61" s="87">
        <f>IF(ISNA(VLOOKUP($B61,'[1]1718  Prog Access'!$F$7:$BF$318,3,FALSE)),"",VLOOKUP($B61,'[1]1718  Prog Access'!$F$7:$BF$318,3,FALSE))</f>
        <v>0</v>
      </c>
      <c r="H61" s="87">
        <f>IF(ISNA(VLOOKUP($B61,'[1]1718  Prog Access'!$F$7:$BF$318,4,FALSE)),"",VLOOKUP($B61,'[1]1718  Prog Access'!$F$7:$BF$318,4,FALSE))</f>
        <v>0</v>
      </c>
      <c r="I61" s="130">
        <f t="shared" ref="I61:I63" si="105">SUM(F61:H61)</f>
        <v>3343369.6099999994</v>
      </c>
      <c r="J61" s="151">
        <f t="shared" ref="J61:J63" si="106">I61/E61</f>
        <v>0.52094457911399539</v>
      </c>
      <c r="K61" s="152">
        <f t="shared" ref="K61:K63" si="107">I61/D61</f>
        <v>8363.8605343473246</v>
      </c>
      <c r="L61" s="135">
        <f>IF(ISNA(VLOOKUP($B61,'[1]1718  Prog Access'!$F$7:$BF$318,5,FALSE)),"",VLOOKUP($B61,'[1]1718  Prog Access'!$F$7:$BF$318,5,FALSE))</f>
        <v>0</v>
      </c>
      <c r="M61" s="135">
        <f>IF(ISNA(VLOOKUP($B61,'[1]1718  Prog Access'!$F$7:$BF$318,6,FALSE)),"",VLOOKUP($B61,'[1]1718  Prog Access'!$F$7:$BF$318,6,FALSE))</f>
        <v>0</v>
      </c>
      <c r="N61" s="135">
        <f>IF(ISNA(VLOOKUP($B61,'[1]1718  Prog Access'!$F$7:$BF$318,7,FALSE)),"",VLOOKUP($B61,'[1]1718  Prog Access'!$F$7:$BF$318,7,FALSE))</f>
        <v>0</v>
      </c>
      <c r="O61" s="135">
        <f>IF(ISNA(VLOOKUP($B61,'[1]1718  Prog Access'!$F$7:$BF$318,8,FALSE)),"",VLOOKUP($B61,'[1]1718  Prog Access'!$F$7:$BF$318,8,FALSE))</f>
        <v>0</v>
      </c>
      <c r="P61" s="135">
        <f>IF(ISNA(VLOOKUP($B61,'[1]1718  Prog Access'!$F$7:$BF$318,9,FALSE)),"",VLOOKUP($B61,'[1]1718  Prog Access'!$F$7:$BF$318,9,FALSE))</f>
        <v>0</v>
      </c>
      <c r="Q61" s="135">
        <f>IF(ISNA(VLOOKUP($B61,'[1]1718  Prog Access'!$F$7:$BF$318,10,FALSE)),"",VLOOKUP($B61,'[1]1718  Prog Access'!$F$7:$BF$318,10,FALSE))</f>
        <v>0</v>
      </c>
      <c r="R61" s="128">
        <f t="shared" si="6"/>
        <v>0</v>
      </c>
      <c r="S61" s="136">
        <f t="shared" si="7"/>
        <v>0</v>
      </c>
      <c r="T61" s="137">
        <f t="shared" si="8"/>
        <v>0</v>
      </c>
      <c r="U61" s="135">
        <f>IF(ISNA(VLOOKUP($B61,'[1]1718  Prog Access'!$F$7:$BF$318,11,FALSE)),"",VLOOKUP($B61,'[1]1718  Prog Access'!$F$7:$BF$318,11,FALSE))</f>
        <v>451692.25</v>
      </c>
      <c r="V61" s="135">
        <f>IF(ISNA(VLOOKUP($B61,'[1]1718  Prog Access'!$F$7:$BF$318,12,FALSE)),"",VLOOKUP($B61,'[1]1718  Prog Access'!$F$7:$BF$318,12,FALSE))</f>
        <v>25900.41</v>
      </c>
      <c r="W61" s="135">
        <f>IF(ISNA(VLOOKUP($B61,'[1]1718  Prog Access'!$F$7:$BF$318,13,FALSE)),"",VLOOKUP($B61,'[1]1718  Prog Access'!$F$7:$BF$318,13,FALSE))</f>
        <v>0</v>
      </c>
      <c r="X61" s="135">
        <f>IF(ISNA(VLOOKUP($B61,'[1]1718  Prog Access'!$F$7:$BF$318,14,FALSE)),"",VLOOKUP($B61,'[1]1718  Prog Access'!$F$7:$BF$318,14,FALSE))</f>
        <v>0</v>
      </c>
      <c r="Y61" s="135">
        <f>IF(ISNA(VLOOKUP($B61,'[1]1718  Prog Access'!$F$7:$BF$318,15,FALSE)),"",VLOOKUP($B61,'[1]1718  Prog Access'!$F$7:$BF$318,15,FALSE))</f>
        <v>0</v>
      </c>
      <c r="Z61" s="135">
        <f>IF(ISNA(VLOOKUP($B61,'[1]1718  Prog Access'!$F$7:$BF$318,16,FALSE)),"",VLOOKUP($B61,'[1]1718  Prog Access'!$F$7:$BF$318,16,FALSE))</f>
        <v>0</v>
      </c>
      <c r="AA61" s="138">
        <f t="shared" si="9"/>
        <v>477592.66</v>
      </c>
      <c r="AB61" s="133">
        <f t="shared" si="10"/>
        <v>7.4415735103733727E-2</v>
      </c>
      <c r="AC61" s="134">
        <f t="shared" si="11"/>
        <v>1194.7582428578578</v>
      </c>
      <c r="AD61" s="135">
        <f>IF(ISNA(VLOOKUP($B61,'[1]1718  Prog Access'!$F$7:$BF$318,17,FALSE)),"",VLOOKUP($B61,'[1]1718  Prog Access'!$F$7:$BF$318,17,FALSE))</f>
        <v>306540.34999999998</v>
      </c>
      <c r="AE61" s="135">
        <f>IF(ISNA(VLOOKUP($B61,'[1]1718  Prog Access'!$F$7:$BF$318,18,FALSE)),"",VLOOKUP($B61,'[1]1718  Prog Access'!$F$7:$BF$318,18,FALSE))</f>
        <v>29310.47</v>
      </c>
      <c r="AF61" s="135">
        <f>IF(ISNA(VLOOKUP($B61,'[1]1718  Prog Access'!$F$7:$BF$318,19,FALSE)),"",VLOOKUP($B61,'[1]1718  Prog Access'!$F$7:$BF$318,19,FALSE))</f>
        <v>22806.05</v>
      </c>
      <c r="AG61" s="135">
        <f>IF(ISNA(VLOOKUP($B61,'[1]1718  Prog Access'!$F$7:$BF$318,20,FALSE)),"",VLOOKUP($B61,'[1]1718  Prog Access'!$F$7:$BF$318,20,FALSE))</f>
        <v>0</v>
      </c>
      <c r="AH61" s="134">
        <f t="shared" si="12"/>
        <v>358656.86999999994</v>
      </c>
      <c r="AI61" s="133">
        <f t="shared" si="13"/>
        <v>5.5883845934848041E-2</v>
      </c>
      <c r="AJ61" s="134">
        <f t="shared" si="14"/>
        <v>897.22537149146945</v>
      </c>
      <c r="AK61" s="135">
        <f>IF(ISNA(VLOOKUP($B61,'[1]1718  Prog Access'!$F$7:$BF$318,21,FALSE)),"",VLOOKUP($B61,'[1]1718  Prog Access'!$F$7:$BF$318,21,FALSE))</f>
        <v>0</v>
      </c>
      <c r="AL61" s="135">
        <f>IF(ISNA(VLOOKUP($B61,'[1]1718  Prog Access'!$F$7:$BF$318,22,FALSE)),"",VLOOKUP($B61,'[1]1718  Prog Access'!$F$7:$BF$318,22,FALSE))</f>
        <v>0</v>
      </c>
      <c r="AM61" s="138">
        <f t="shared" si="15"/>
        <v>0</v>
      </c>
      <c r="AN61" s="133">
        <f t="shared" si="16"/>
        <v>0</v>
      </c>
      <c r="AO61" s="139">
        <f t="shared" si="17"/>
        <v>0</v>
      </c>
      <c r="AP61" s="135">
        <f>IF(ISNA(VLOOKUP($B61,'[1]1718  Prog Access'!$F$7:$BF$318,23,FALSE)),"",VLOOKUP($B61,'[1]1718  Prog Access'!$F$7:$BF$318,23,FALSE))</f>
        <v>134329.19</v>
      </c>
      <c r="AQ61" s="135">
        <f>IF(ISNA(VLOOKUP($B61,'[1]1718  Prog Access'!$F$7:$BF$318,24,FALSE)),"",VLOOKUP($B61,'[1]1718  Prog Access'!$F$7:$BF$318,24,FALSE))</f>
        <v>59314.600000000006</v>
      </c>
      <c r="AR61" s="135">
        <f>IF(ISNA(VLOOKUP($B61,'[1]1718  Prog Access'!$F$7:$BF$318,25,FALSE)),"",VLOOKUP($B61,'[1]1718  Prog Access'!$F$7:$BF$318,25,FALSE))</f>
        <v>0</v>
      </c>
      <c r="AS61" s="135">
        <f>IF(ISNA(VLOOKUP($B61,'[1]1718  Prog Access'!$F$7:$BF$318,26,FALSE)),"",VLOOKUP($B61,'[1]1718  Prog Access'!$F$7:$BF$318,26,FALSE))</f>
        <v>0</v>
      </c>
      <c r="AT61" s="135">
        <f>IF(ISNA(VLOOKUP($B61,'[1]1718  Prog Access'!$F$7:$BF$318,27,FALSE)),"",VLOOKUP($B61,'[1]1718  Prog Access'!$F$7:$BF$318,27,FALSE))</f>
        <v>205543.01</v>
      </c>
      <c r="AU61" s="135">
        <f>IF(ISNA(VLOOKUP($B61,'[1]1718  Prog Access'!$F$7:$BF$318,28,FALSE)),"",VLOOKUP($B61,'[1]1718  Prog Access'!$F$7:$BF$318,28,FALSE))</f>
        <v>0</v>
      </c>
      <c r="AV61" s="135">
        <f>IF(ISNA(VLOOKUP($B61,'[1]1718  Prog Access'!$F$7:$BF$318,29,FALSE)),"",VLOOKUP($B61,'[1]1718  Prog Access'!$F$7:$BF$318,29,FALSE))</f>
        <v>0</v>
      </c>
      <c r="AW61" s="135">
        <f>IF(ISNA(VLOOKUP($B61,'[1]1718  Prog Access'!$F$7:$BF$318,30,FALSE)),"",VLOOKUP($B61,'[1]1718  Prog Access'!$F$7:$BF$318,30,FALSE))</f>
        <v>18372.650000000001</v>
      </c>
      <c r="AX61" s="135">
        <f>IF(ISNA(VLOOKUP($B61,'[1]1718  Prog Access'!$F$7:$BF$318,31,FALSE)),"",VLOOKUP($B61,'[1]1718  Prog Access'!$F$7:$BF$318,31,FALSE))</f>
        <v>0</v>
      </c>
      <c r="AY61" s="135">
        <f>IF(ISNA(VLOOKUP($B61,'[1]1718  Prog Access'!$F$7:$BF$318,32,FALSE)),"",VLOOKUP($B61,'[1]1718  Prog Access'!$F$7:$BF$318,32,FALSE))</f>
        <v>0</v>
      </c>
      <c r="AZ61" s="135">
        <f>IF(ISNA(VLOOKUP($B61,'[1]1718  Prog Access'!$F$7:$BF$318,33,FALSE)),"",VLOOKUP($B61,'[1]1718  Prog Access'!$F$7:$BF$318,33,FALSE))</f>
        <v>0</v>
      </c>
      <c r="BA61" s="135">
        <f>IF(ISNA(VLOOKUP($B61,'[1]1718  Prog Access'!$F$7:$BF$318,34,FALSE)),"",VLOOKUP($B61,'[1]1718  Prog Access'!$F$7:$BF$318,34,FALSE))</f>
        <v>0</v>
      </c>
      <c r="BB61" s="135">
        <f>IF(ISNA(VLOOKUP($B61,'[1]1718  Prog Access'!$F$7:$BF$318,35,FALSE)),"",VLOOKUP($B61,'[1]1718  Prog Access'!$F$7:$BF$318,35,FALSE))</f>
        <v>4181.74</v>
      </c>
      <c r="BC61" s="135">
        <f>IF(ISNA(VLOOKUP($B61,'[1]1718  Prog Access'!$F$7:$BF$318,36,FALSE)),"",VLOOKUP($B61,'[1]1718  Prog Access'!$F$7:$BF$318,36,FALSE))</f>
        <v>0</v>
      </c>
      <c r="BD61" s="135">
        <f>IF(ISNA(VLOOKUP($B61,'[1]1718  Prog Access'!$F$7:$BF$318,37,FALSE)),"",VLOOKUP($B61,'[1]1718  Prog Access'!$F$7:$BF$318,37,FALSE))</f>
        <v>0</v>
      </c>
      <c r="BE61" s="135">
        <f>IF(ISNA(VLOOKUP($B61,'[1]1718  Prog Access'!$F$7:$BF$318,38,FALSE)),"",VLOOKUP($B61,'[1]1718  Prog Access'!$F$7:$BF$318,38,FALSE))</f>
        <v>0</v>
      </c>
      <c r="BF61" s="134">
        <f t="shared" si="18"/>
        <v>421741.19000000006</v>
      </c>
      <c r="BG61" s="133">
        <f t="shared" si="19"/>
        <v>6.5713281015192831E-2</v>
      </c>
      <c r="BH61" s="137">
        <f t="shared" si="20"/>
        <v>1055.0387501876223</v>
      </c>
      <c r="BI61" s="140">
        <f>IF(ISNA(VLOOKUP($B61,'[1]1718  Prog Access'!$F$7:$BF$318,39,FALSE)),"",VLOOKUP($B61,'[1]1718  Prog Access'!$F$7:$BF$318,39,FALSE))</f>
        <v>0</v>
      </c>
      <c r="BJ61" s="135">
        <f>IF(ISNA(VLOOKUP($B61,'[1]1718  Prog Access'!$F$7:$BF$318,40,FALSE)),"",VLOOKUP($B61,'[1]1718  Prog Access'!$F$7:$BF$318,40,FALSE))</f>
        <v>0</v>
      </c>
      <c r="BK61" s="135">
        <f>IF(ISNA(VLOOKUP($B61,'[1]1718  Prog Access'!$F$7:$BF$318,41,FALSE)),"",VLOOKUP($B61,'[1]1718  Prog Access'!$F$7:$BF$318,41,FALSE))</f>
        <v>9723.48</v>
      </c>
      <c r="BL61" s="135">
        <f>IF(ISNA(VLOOKUP($B61,'[1]1718  Prog Access'!$F$7:$BF$318,42,FALSE)),"",VLOOKUP($B61,'[1]1718  Prog Access'!$F$7:$BF$318,42,FALSE))</f>
        <v>0</v>
      </c>
      <c r="BM61" s="135">
        <f>IF(ISNA(VLOOKUP($B61,'[1]1718  Prog Access'!$F$7:$BF$318,43,FALSE)),"",VLOOKUP($B61,'[1]1718  Prog Access'!$F$7:$BF$318,43,FALSE))</f>
        <v>0</v>
      </c>
      <c r="BN61" s="135">
        <f>IF(ISNA(VLOOKUP($B61,'[1]1718  Prog Access'!$F$7:$BF$318,44,FALSE)),"",VLOOKUP($B61,'[1]1718  Prog Access'!$F$7:$BF$318,44,FALSE))</f>
        <v>0</v>
      </c>
      <c r="BO61" s="135">
        <f>IF(ISNA(VLOOKUP($B61,'[1]1718  Prog Access'!$F$7:$BF$318,45,FALSE)),"",VLOOKUP($B61,'[1]1718  Prog Access'!$F$7:$BF$318,45,FALSE))</f>
        <v>129402.45999999999</v>
      </c>
      <c r="BP61" s="137">
        <f t="shared" si="21"/>
        <v>139125.94</v>
      </c>
      <c r="BQ61" s="133">
        <f t="shared" si="22"/>
        <v>2.1677801951767755E-2</v>
      </c>
      <c r="BR61" s="134">
        <f t="shared" si="23"/>
        <v>348.04107669985495</v>
      </c>
      <c r="BS61" s="140">
        <f>IF(ISNA(VLOOKUP($B61,'[1]1718  Prog Access'!$F$7:$BF$318,46,FALSE)),"",VLOOKUP($B61,'[1]1718  Prog Access'!$F$7:$BF$318,46,FALSE))</f>
        <v>0</v>
      </c>
      <c r="BT61" s="135">
        <f>IF(ISNA(VLOOKUP($B61,'[1]1718  Prog Access'!$F$7:$BF$318,47,FALSE)),"",VLOOKUP($B61,'[1]1718  Prog Access'!$F$7:$BF$318,47,FALSE))</f>
        <v>0</v>
      </c>
      <c r="BU61" s="135">
        <f>IF(ISNA(VLOOKUP($B61,'[1]1718  Prog Access'!$F$7:$BF$318,48,FALSE)),"",VLOOKUP($B61,'[1]1718  Prog Access'!$F$7:$BF$318,48,FALSE))</f>
        <v>0</v>
      </c>
      <c r="BV61" s="135">
        <f>IF(ISNA(VLOOKUP($B61,'[1]1718  Prog Access'!$F$7:$BF$318,49,FALSE)),"",VLOOKUP($B61,'[1]1718  Prog Access'!$F$7:$BF$318,49,FALSE))</f>
        <v>0</v>
      </c>
      <c r="BW61" s="137">
        <f t="shared" si="24"/>
        <v>0</v>
      </c>
      <c r="BX61" s="133">
        <f t="shared" si="25"/>
        <v>0</v>
      </c>
      <c r="BY61" s="134">
        <f t="shared" si="26"/>
        <v>0</v>
      </c>
      <c r="BZ61" s="135">
        <f>IF(ISNA(VLOOKUP($B61,'[1]1718  Prog Access'!$F$7:$BF$318,50,FALSE)),"",VLOOKUP($B61,'[1]1718  Prog Access'!$F$7:$BF$318,50,FALSE))</f>
        <v>1242390.0699999998</v>
      </c>
      <c r="CA61" s="133">
        <f t="shared" si="27"/>
        <v>0.1935820587038109</v>
      </c>
      <c r="CB61" s="134">
        <f t="shared" si="28"/>
        <v>3107.9953719917944</v>
      </c>
      <c r="CC61" s="135">
        <f>IF(ISNA(VLOOKUP($B61,'[1]1718  Prog Access'!$F$7:$BF$318,51,FALSE)),"",VLOOKUP($B61,'[1]1718  Prog Access'!$F$7:$BF$318,51,FALSE))</f>
        <v>206981.46</v>
      </c>
      <c r="CD61" s="133">
        <f t="shared" si="29"/>
        <v>3.2250657911585282E-2</v>
      </c>
      <c r="CE61" s="134">
        <f t="shared" si="30"/>
        <v>517.79021363886534</v>
      </c>
      <c r="CF61" s="141">
        <f>IF(ISNA(VLOOKUP($B61,'[1]1718  Prog Access'!$F$7:$BF$318,52,FALSE)),"",VLOOKUP($B61,'[1]1718  Prog Access'!$F$7:$BF$318,52,FALSE))</f>
        <v>228041.03999999995</v>
      </c>
      <c r="CG61" s="88">
        <f t="shared" si="31"/>
        <v>3.5532040265065935E-2</v>
      </c>
      <c r="CH61" s="89">
        <f t="shared" si="32"/>
        <v>570.47340771501467</v>
      </c>
    </row>
    <row r="62" spans="1:88" x14ac:dyDescent="0.3">
      <c r="A62" s="104"/>
      <c r="B62" s="84" t="s">
        <v>125</v>
      </c>
      <c r="C62" s="117" t="s">
        <v>126</v>
      </c>
      <c r="D62" s="85">
        <f>IF(ISNA(VLOOKUP($B62,'[1]1718 enrollment_Rev_Exp by size'!$A$6:$C$339,3,FALSE)),"",VLOOKUP($B62,'[1]1718 enrollment_Rev_Exp by size'!$A$6:$C$339,3,FALSE))</f>
        <v>26.4</v>
      </c>
      <c r="E62" s="86">
        <f>IF(ISNA(VLOOKUP($B62,'[1]1718 Enroll_Rev_Exp Access'!$A$6:$D$316,4,FALSE)),"",VLOOKUP($B62,'[1]1718 Enroll_Rev_Exp Access'!$A$6:$D$316,4,FALSE))</f>
        <v>582233.75</v>
      </c>
      <c r="F62" s="87">
        <f>IF(ISNA(VLOOKUP($B62,'[1]1718  Prog Access'!$F$7:$BF$318,2,FALSE)),"",VLOOKUP($B62,'[1]1718  Prog Access'!$F$7:$BF$318,2,FALSE))</f>
        <v>293398.2</v>
      </c>
      <c r="G62" s="87">
        <f>IF(ISNA(VLOOKUP($B62,'[1]1718  Prog Access'!$F$7:$BF$318,3,FALSE)),"",VLOOKUP($B62,'[1]1718  Prog Access'!$F$7:$BF$318,3,FALSE))</f>
        <v>0</v>
      </c>
      <c r="H62" s="87">
        <f>IF(ISNA(VLOOKUP($B62,'[1]1718  Prog Access'!$F$7:$BF$318,4,FALSE)),"",VLOOKUP($B62,'[1]1718  Prog Access'!$F$7:$BF$318,4,FALSE))</f>
        <v>0</v>
      </c>
      <c r="I62" s="130">
        <f t="shared" si="105"/>
        <v>293398.2</v>
      </c>
      <c r="J62" s="151">
        <f t="shared" si="106"/>
        <v>0.50391822871827685</v>
      </c>
      <c r="K62" s="152">
        <f t="shared" si="107"/>
        <v>11113.568181818182</v>
      </c>
      <c r="L62" s="135">
        <f>IF(ISNA(VLOOKUP($B62,'[1]1718  Prog Access'!$F$7:$BF$318,5,FALSE)),"",VLOOKUP($B62,'[1]1718  Prog Access'!$F$7:$BF$318,5,FALSE))</f>
        <v>0</v>
      </c>
      <c r="M62" s="135">
        <f>IF(ISNA(VLOOKUP($B62,'[1]1718  Prog Access'!$F$7:$BF$318,6,FALSE)),"",VLOOKUP($B62,'[1]1718  Prog Access'!$F$7:$BF$318,6,FALSE))</f>
        <v>0</v>
      </c>
      <c r="N62" s="135">
        <f>IF(ISNA(VLOOKUP($B62,'[1]1718  Prog Access'!$F$7:$BF$318,7,FALSE)),"",VLOOKUP($B62,'[1]1718  Prog Access'!$F$7:$BF$318,7,FALSE))</f>
        <v>0</v>
      </c>
      <c r="O62" s="135">
        <f>IF(ISNA(VLOOKUP($B62,'[1]1718  Prog Access'!$F$7:$BF$318,8,FALSE)),"",VLOOKUP($B62,'[1]1718  Prog Access'!$F$7:$BF$318,8,FALSE))</f>
        <v>0</v>
      </c>
      <c r="P62" s="135">
        <f>IF(ISNA(VLOOKUP($B62,'[1]1718  Prog Access'!$F$7:$BF$318,9,FALSE)),"",VLOOKUP($B62,'[1]1718  Prog Access'!$F$7:$BF$318,9,FALSE))</f>
        <v>0</v>
      </c>
      <c r="Q62" s="135">
        <f>IF(ISNA(VLOOKUP($B62,'[1]1718  Prog Access'!$F$7:$BF$318,10,FALSE)),"",VLOOKUP($B62,'[1]1718  Prog Access'!$F$7:$BF$318,10,FALSE))</f>
        <v>0</v>
      </c>
      <c r="R62" s="128">
        <f t="shared" si="6"/>
        <v>0</v>
      </c>
      <c r="S62" s="136">
        <f t="shared" si="7"/>
        <v>0</v>
      </c>
      <c r="T62" s="137">
        <f t="shared" si="8"/>
        <v>0</v>
      </c>
      <c r="U62" s="135">
        <f>IF(ISNA(VLOOKUP($B62,'[1]1718  Prog Access'!$F$7:$BF$318,11,FALSE)),"",VLOOKUP($B62,'[1]1718  Prog Access'!$F$7:$BF$318,11,FALSE))</f>
        <v>1987.5</v>
      </c>
      <c r="V62" s="135">
        <f>IF(ISNA(VLOOKUP($B62,'[1]1718  Prog Access'!$F$7:$BF$318,12,FALSE)),"",VLOOKUP($B62,'[1]1718  Prog Access'!$F$7:$BF$318,12,FALSE))</f>
        <v>0</v>
      </c>
      <c r="W62" s="135">
        <f>IF(ISNA(VLOOKUP($B62,'[1]1718  Prog Access'!$F$7:$BF$318,13,FALSE)),"",VLOOKUP($B62,'[1]1718  Prog Access'!$F$7:$BF$318,13,FALSE))</f>
        <v>3032.86</v>
      </c>
      <c r="X62" s="135">
        <f>IF(ISNA(VLOOKUP($B62,'[1]1718  Prog Access'!$F$7:$BF$318,14,FALSE)),"",VLOOKUP($B62,'[1]1718  Prog Access'!$F$7:$BF$318,14,FALSE))</f>
        <v>0</v>
      </c>
      <c r="Y62" s="135">
        <f>IF(ISNA(VLOOKUP($B62,'[1]1718  Prog Access'!$F$7:$BF$318,15,FALSE)),"",VLOOKUP($B62,'[1]1718  Prog Access'!$F$7:$BF$318,15,FALSE))</f>
        <v>0</v>
      </c>
      <c r="Z62" s="135">
        <f>IF(ISNA(VLOOKUP($B62,'[1]1718  Prog Access'!$F$7:$BF$318,16,FALSE)),"",VLOOKUP($B62,'[1]1718  Prog Access'!$F$7:$BF$318,16,FALSE))</f>
        <v>0</v>
      </c>
      <c r="AA62" s="138">
        <f t="shared" si="9"/>
        <v>5020.3600000000006</v>
      </c>
      <c r="AB62" s="133">
        <f t="shared" si="10"/>
        <v>8.622585001298878E-3</v>
      </c>
      <c r="AC62" s="134">
        <f t="shared" si="11"/>
        <v>190.16515151515154</v>
      </c>
      <c r="AD62" s="135">
        <f>IF(ISNA(VLOOKUP($B62,'[1]1718  Prog Access'!$F$7:$BF$318,17,FALSE)),"",VLOOKUP($B62,'[1]1718  Prog Access'!$F$7:$BF$318,17,FALSE))</f>
        <v>0</v>
      </c>
      <c r="AE62" s="135">
        <f>IF(ISNA(VLOOKUP($B62,'[1]1718  Prog Access'!$F$7:$BF$318,18,FALSE)),"",VLOOKUP($B62,'[1]1718  Prog Access'!$F$7:$BF$318,18,FALSE))</f>
        <v>0</v>
      </c>
      <c r="AF62" s="135">
        <f>IF(ISNA(VLOOKUP($B62,'[1]1718  Prog Access'!$F$7:$BF$318,19,FALSE)),"",VLOOKUP($B62,'[1]1718  Prog Access'!$F$7:$BF$318,19,FALSE))</f>
        <v>0</v>
      </c>
      <c r="AG62" s="135">
        <f>IF(ISNA(VLOOKUP($B62,'[1]1718  Prog Access'!$F$7:$BF$318,20,FALSE)),"",VLOOKUP($B62,'[1]1718  Prog Access'!$F$7:$BF$318,20,FALSE))</f>
        <v>0</v>
      </c>
      <c r="AH62" s="134">
        <f t="shared" si="12"/>
        <v>0</v>
      </c>
      <c r="AI62" s="133">
        <f t="shared" si="13"/>
        <v>0</v>
      </c>
      <c r="AJ62" s="134">
        <f t="shared" si="14"/>
        <v>0</v>
      </c>
      <c r="AK62" s="135">
        <f>IF(ISNA(VLOOKUP($B62,'[1]1718  Prog Access'!$F$7:$BF$318,21,FALSE)),"",VLOOKUP($B62,'[1]1718  Prog Access'!$F$7:$BF$318,21,FALSE))</f>
        <v>0</v>
      </c>
      <c r="AL62" s="135">
        <f>IF(ISNA(VLOOKUP($B62,'[1]1718  Prog Access'!$F$7:$BF$318,22,FALSE)),"",VLOOKUP($B62,'[1]1718  Prog Access'!$F$7:$BF$318,22,FALSE))</f>
        <v>0</v>
      </c>
      <c r="AM62" s="138">
        <f t="shared" si="15"/>
        <v>0</v>
      </c>
      <c r="AN62" s="133">
        <f t="shared" si="16"/>
        <v>0</v>
      </c>
      <c r="AO62" s="139">
        <f t="shared" si="17"/>
        <v>0</v>
      </c>
      <c r="AP62" s="135">
        <f>IF(ISNA(VLOOKUP($B62,'[1]1718  Prog Access'!$F$7:$BF$318,23,FALSE)),"",VLOOKUP($B62,'[1]1718  Prog Access'!$F$7:$BF$318,23,FALSE))</f>
        <v>0</v>
      </c>
      <c r="AQ62" s="135">
        <f>IF(ISNA(VLOOKUP($B62,'[1]1718  Prog Access'!$F$7:$BF$318,24,FALSE)),"",VLOOKUP($B62,'[1]1718  Prog Access'!$F$7:$BF$318,24,FALSE))</f>
        <v>14611.41</v>
      </c>
      <c r="AR62" s="135">
        <f>IF(ISNA(VLOOKUP($B62,'[1]1718  Prog Access'!$F$7:$BF$318,25,FALSE)),"",VLOOKUP($B62,'[1]1718  Prog Access'!$F$7:$BF$318,25,FALSE))</f>
        <v>0</v>
      </c>
      <c r="AS62" s="135">
        <f>IF(ISNA(VLOOKUP($B62,'[1]1718  Prog Access'!$F$7:$BF$318,26,FALSE)),"",VLOOKUP($B62,'[1]1718  Prog Access'!$F$7:$BF$318,26,FALSE))</f>
        <v>0</v>
      </c>
      <c r="AT62" s="135">
        <f>IF(ISNA(VLOOKUP($B62,'[1]1718  Prog Access'!$F$7:$BF$318,27,FALSE)),"",VLOOKUP($B62,'[1]1718  Prog Access'!$F$7:$BF$318,27,FALSE))</f>
        <v>0</v>
      </c>
      <c r="AU62" s="135">
        <f>IF(ISNA(VLOOKUP($B62,'[1]1718  Prog Access'!$F$7:$BF$318,28,FALSE)),"",VLOOKUP($B62,'[1]1718  Prog Access'!$F$7:$BF$318,28,FALSE))</f>
        <v>0</v>
      </c>
      <c r="AV62" s="135">
        <f>IF(ISNA(VLOOKUP($B62,'[1]1718  Prog Access'!$F$7:$BF$318,29,FALSE)),"",VLOOKUP($B62,'[1]1718  Prog Access'!$F$7:$BF$318,29,FALSE))</f>
        <v>0</v>
      </c>
      <c r="AW62" s="135">
        <f>IF(ISNA(VLOOKUP($B62,'[1]1718  Prog Access'!$F$7:$BF$318,30,FALSE)),"",VLOOKUP($B62,'[1]1718  Prog Access'!$F$7:$BF$318,30,FALSE))</f>
        <v>3701.6</v>
      </c>
      <c r="AX62" s="135">
        <f>IF(ISNA(VLOOKUP($B62,'[1]1718  Prog Access'!$F$7:$BF$318,31,FALSE)),"",VLOOKUP($B62,'[1]1718  Prog Access'!$F$7:$BF$318,31,FALSE))</f>
        <v>0</v>
      </c>
      <c r="AY62" s="135">
        <f>IF(ISNA(VLOOKUP($B62,'[1]1718  Prog Access'!$F$7:$BF$318,32,FALSE)),"",VLOOKUP($B62,'[1]1718  Prog Access'!$F$7:$BF$318,32,FALSE))</f>
        <v>0</v>
      </c>
      <c r="AZ62" s="135">
        <f>IF(ISNA(VLOOKUP($B62,'[1]1718  Prog Access'!$F$7:$BF$318,33,FALSE)),"",VLOOKUP($B62,'[1]1718  Prog Access'!$F$7:$BF$318,33,FALSE))</f>
        <v>0</v>
      </c>
      <c r="BA62" s="135">
        <f>IF(ISNA(VLOOKUP($B62,'[1]1718  Prog Access'!$F$7:$BF$318,34,FALSE)),"",VLOOKUP($B62,'[1]1718  Prog Access'!$F$7:$BF$318,34,FALSE))</f>
        <v>0</v>
      </c>
      <c r="BB62" s="135">
        <f>IF(ISNA(VLOOKUP($B62,'[1]1718  Prog Access'!$F$7:$BF$318,35,FALSE)),"",VLOOKUP($B62,'[1]1718  Prog Access'!$F$7:$BF$318,35,FALSE))</f>
        <v>0</v>
      </c>
      <c r="BC62" s="135">
        <f>IF(ISNA(VLOOKUP($B62,'[1]1718  Prog Access'!$F$7:$BF$318,36,FALSE)),"",VLOOKUP($B62,'[1]1718  Prog Access'!$F$7:$BF$318,36,FALSE))</f>
        <v>0</v>
      </c>
      <c r="BD62" s="135">
        <f>IF(ISNA(VLOOKUP($B62,'[1]1718  Prog Access'!$F$7:$BF$318,37,FALSE)),"",VLOOKUP($B62,'[1]1718  Prog Access'!$F$7:$BF$318,37,FALSE))</f>
        <v>0</v>
      </c>
      <c r="BE62" s="135">
        <f>IF(ISNA(VLOOKUP($B62,'[1]1718  Prog Access'!$F$7:$BF$318,38,FALSE)),"",VLOOKUP($B62,'[1]1718  Prog Access'!$F$7:$BF$318,38,FALSE))</f>
        <v>0</v>
      </c>
      <c r="BF62" s="134">
        <f t="shared" si="18"/>
        <v>18313.009999999998</v>
      </c>
      <c r="BG62" s="133">
        <f t="shared" si="19"/>
        <v>3.1453020371972597E-2</v>
      </c>
      <c r="BH62" s="137">
        <f t="shared" si="20"/>
        <v>693.67462121212122</v>
      </c>
      <c r="BI62" s="140">
        <f>IF(ISNA(VLOOKUP($B62,'[1]1718  Prog Access'!$F$7:$BF$318,39,FALSE)),"",VLOOKUP($B62,'[1]1718  Prog Access'!$F$7:$BF$318,39,FALSE))</f>
        <v>0</v>
      </c>
      <c r="BJ62" s="135">
        <f>IF(ISNA(VLOOKUP($B62,'[1]1718  Prog Access'!$F$7:$BF$318,40,FALSE)),"",VLOOKUP($B62,'[1]1718  Prog Access'!$F$7:$BF$318,40,FALSE))</f>
        <v>0</v>
      </c>
      <c r="BK62" s="135">
        <f>IF(ISNA(VLOOKUP($B62,'[1]1718  Prog Access'!$F$7:$BF$318,41,FALSE)),"",VLOOKUP($B62,'[1]1718  Prog Access'!$F$7:$BF$318,41,FALSE))</f>
        <v>0</v>
      </c>
      <c r="BL62" s="135">
        <f>IF(ISNA(VLOOKUP($B62,'[1]1718  Prog Access'!$F$7:$BF$318,42,FALSE)),"",VLOOKUP($B62,'[1]1718  Prog Access'!$F$7:$BF$318,42,FALSE))</f>
        <v>0</v>
      </c>
      <c r="BM62" s="135">
        <f>IF(ISNA(VLOOKUP($B62,'[1]1718  Prog Access'!$F$7:$BF$318,43,FALSE)),"",VLOOKUP($B62,'[1]1718  Prog Access'!$F$7:$BF$318,43,FALSE))</f>
        <v>0</v>
      </c>
      <c r="BN62" s="135">
        <f>IF(ISNA(VLOOKUP($B62,'[1]1718  Prog Access'!$F$7:$BF$318,44,FALSE)),"",VLOOKUP($B62,'[1]1718  Prog Access'!$F$7:$BF$318,44,FALSE))</f>
        <v>0</v>
      </c>
      <c r="BO62" s="135">
        <f>IF(ISNA(VLOOKUP($B62,'[1]1718  Prog Access'!$F$7:$BF$318,45,FALSE)),"",VLOOKUP($B62,'[1]1718  Prog Access'!$F$7:$BF$318,45,FALSE))</f>
        <v>0</v>
      </c>
      <c r="BP62" s="137">
        <f t="shared" si="21"/>
        <v>0</v>
      </c>
      <c r="BQ62" s="133">
        <f t="shared" si="22"/>
        <v>0</v>
      </c>
      <c r="BR62" s="134">
        <f t="shared" si="23"/>
        <v>0</v>
      </c>
      <c r="BS62" s="140">
        <f>IF(ISNA(VLOOKUP($B62,'[1]1718  Prog Access'!$F$7:$BF$318,46,FALSE)),"",VLOOKUP($B62,'[1]1718  Prog Access'!$F$7:$BF$318,46,FALSE))</f>
        <v>0</v>
      </c>
      <c r="BT62" s="135">
        <f>IF(ISNA(VLOOKUP($B62,'[1]1718  Prog Access'!$F$7:$BF$318,47,FALSE)),"",VLOOKUP($B62,'[1]1718  Prog Access'!$F$7:$BF$318,47,FALSE))</f>
        <v>0</v>
      </c>
      <c r="BU62" s="135">
        <f>IF(ISNA(VLOOKUP($B62,'[1]1718  Prog Access'!$F$7:$BF$318,48,FALSE)),"",VLOOKUP($B62,'[1]1718  Prog Access'!$F$7:$BF$318,48,FALSE))</f>
        <v>0</v>
      </c>
      <c r="BV62" s="135">
        <f>IF(ISNA(VLOOKUP($B62,'[1]1718  Prog Access'!$F$7:$BF$318,49,FALSE)),"",VLOOKUP($B62,'[1]1718  Prog Access'!$F$7:$BF$318,49,FALSE))</f>
        <v>0</v>
      </c>
      <c r="BW62" s="137">
        <f t="shared" si="24"/>
        <v>0</v>
      </c>
      <c r="BX62" s="133">
        <f t="shared" si="25"/>
        <v>0</v>
      </c>
      <c r="BY62" s="134">
        <f t="shared" si="26"/>
        <v>0</v>
      </c>
      <c r="BZ62" s="135">
        <f>IF(ISNA(VLOOKUP($B62,'[1]1718  Prog Access'!$F$7:$BF$318,50,FALSE)),"",VLOOKUP($B62,'[1]1718  Prog Access'!$F$7:$BF$318,50,FALSE))</f>
        <v>182939.87999999998</v>
      </c>
      <c r="CA62" s="133">
        <f t="shared" si="27"/>
        <v>0.31420349644794721</v>
      </c>
      <c r="CB62" s="134">
        <f t="shared" si="28"/>
        <v>6929.5409090909088</v>
      </c>
      <c r="CC62" s="135">
        <f>IF(ISNA(VLOOKUP($B62,'[1]1718  Prog Access'!$F$7:$BF$318,51,FALSE)),"",VLOOKUP($B62,'[1]1718  Prog Access'!$F$7:$BF$318,51,FALSE))</f>
        <v>1025.6500000000001</v>
      </c>
      <c r="CD62" s="133">
        <f t="shared" si="29"/>
        <v>1.7615777168534118E-3</v>
      </c>
      <c r="CE62" s="134">
        <f t="shared" si="30"/>
        <v>38.850378787878796</v>
      </c>
      <c r="CF62" s="141">
        <f>IF(ISNA(VLOOKUP($B62,'[1]1718  Prog Access'!$F$7:$BF$318,52,FALSE)),"",VLOOKUP($B62,'[1]1718  Prog Access'!$F$7:$BF$318,52,FALSE))</f>
        <v>81536.650000000009</v>
      </c>
      <c r="CG62" s="88">
        <f t="shared" si="31"/>
        <v>0.14004109174365109</v>
      </c>
      <c r="CH62" s="89">
        <f t="shared" si="32"/>
        <v>3088.50946969697</v>
      </c>
      <c r="CI62" s="90">
        <f t="shared" ref="CI62:CI63" si="108">CF62+CC62+BZ62+BW62+BP62+BF62+AM62+AH62+AA62+R62+I62</f>
        <v>582233.75</v>
      </c>
      <c r="CJ62" s="73">
        <f t="shared" ref="CJ62:CJ63" si="109">CI62-E62</f>
        <v>0</v>
      </c>
    </row>
    <row r="63" spans="1:88" s="100" customFormat="1" x14ac:dyDescent="0.3">
      <c r="A63" s="91"/>
      <c r="B63" s="92"/>
      <c r="C63" s="119" t="s">
        <v>56</v>
      </c>
      <c r="D63" s="93">
        <f>SUM(D61:D62)</f>
        <v>426.13999999999993</v>
      </c>
      <c r="E63" s="94">
        <f>SUM(E61:E62)</f>
        <v>7000132.5899999999</v>
      </c>
      <c r="F63" s="95">
        <f>SUM(F61:F62)</f>
        <v>3636767.8099999996</v>
      </c>
      <c r="G63" s="95">
        <f t="shared" ref="G63:H63" si="110">SUM(G61:G62)</f>
        <v>0</v>
      </c>
      <c r="H63" s="95">
        <f t="shared" si="110"/>
        <v>0</v>
      </c>
      <c r="I63" s="131">
        <f t="shared" si="105"/>
        <v>3636767.8099999996</v>
      </c>
      <c r="J63" s="153">
        <f t="shared" si="106"/>
        <v>0.5195284179610089</v>
      </c>
      <c r="K63" s="132">
        <f t="shared" si="107"/>
        <v>8534.2089688834658</v>
      </c>
      <c r="L63" s="144">
        <f>SUM(L61:L62)</f>
        <v>0</v>
      </c>
      <c r="M63" s="144">
        <f t="shared" ref="M63:Q63" si="111">SUM(M61:M62)</f>
        <v>0</v>
      </c>
      <c r="N63" s="144">
        <f t="shared" si="111"/>
        <v>0</v>
      </c>
      <c r="O63" s="144">
        <f t="shared" si="111"/>
        <v>0</v>
      </c>
      <c r="P63" s="144">
        <f t="shared" si="111"/>
        <v>0</v>
      </c>
      <c r="Q63" s="144">
        <f t="shared" si="111"/>
        <v>0</v>
      </c>
      <c r="R63" s="129">
        <f t="shared" si="6"/>
        <v>0</v>
      </c>
      <c r="S63" s="145">
        <f t="shared" si="7"/>
        <v>0</v>
      </c>
      <c r="T63" s="146">
        <f t="shared" si="8"/>
        <v>0</v>
      </c>
      <c r="U63" s="144">
        <f>SUM(U61:U62)</f>
        <v>453679.75</v>
      </c>
      <c r="V63" s="144">
        <f t="shared" ref="V63:Z63" si="112">SUM(V61:V62)</f>
        <v>25900.41</v>
      </c>
      <c r="W63" s="144">
        <f t="shared" si="112"/>
        <v>3032.86</v>
      </c>
      <c r="X63" s="144">
        <f t="shared" si="112"/>
        <v>0</v>
      </c>
      <c r="Y63" s="144">
        <f t="shared" si="112"/>
        <v>0</v>
      </c>
      <c r="Z63" s="144">
        <f t="shared" si="112"/>
        <v>0</v>
      </c>
      <c r="AA63" s="147">
        <f t="shared" si="9"/>
        <v>482613.01999999996</v>
      </c>
      <c r="AB63" s="142">
        <f t="shared" si="10"/>
        <v>6.8943411256157355E-2</v>
      </c>
      <c r="AC63" s="143">
        <f t="shared" si="11"/>
        <v>1132.5222227436993</v>
      </c>
      <c r="AD63" s="144">
        <f>SUM(AD61:AD62)</f>
        <v>306540.34999999998</v>
      </c>
      <c r="AE63" s="144">
        <f t="shared" ref="AE63:AG63" si="113">SUM(AE61:AE62)</f>
        <v>29310.47</v>
      </c>
      <c r="AF63" s="144">
        <f t="shared" si="113"/>
        <v>22806.05</v>
      </c>
      <c r="AG63" s="144">
        <f t="shared" si="113"/>
        <v>0</v>
      </c>
      <c r="AH63" s="143">
        <f t="shared" si="12"/>
        <v>358656.86999999994</v>
      </c>
      <c r="AI63" s="142">
        <f t="shared" si="13"/>
        <v>5.1235725236455837E-2</v>
      </c>
      <c r="AJ63" s="143">
        <f t="shared" si="14"/>
        <v>841.64093959731542</v>
      </c>
      <c r="AK63" s="144">
        <f>SUM(AK61:AK62)</f>
        <v>0</v>
      </c>
      <c r="AL63" s="144">
        <f>SUM(AL61:AL62)</f>
        <v>0</v>
      </c>
      <c r="AM63" s="147">
        <f t="shared" si="15"/>
        <v>0</v>
      </c>
      <c r="AN63" s="142">
        <f t="shared" si="16"/>
        <v>0</v>
      </c>
      <c r="AO63" s="148">
        <f t="shared" si="17"/>
        <v>0</v>
      </c>
      <c r="AP63" s="144">
        <f>SUM(AP61:AP62)</f>
        <v>134329.19</v>
      </c>
      <c r="AQ63" s="144">
        <f t="shared" ref="AQ63:BE63" si="114">SUM(AQ61:AQ62)</f>
        <v>73926.010000000009</v>
      </c>
      <c r="AR63" s="144">
        <f t="shared" si="114"/>
        <v>0</v>
      </c>
      <c r="AS63" s="144">
        <f t="shared" si="114"/>
        <v>0</v>
      </c>
      <c r="AT63" s="144">
        <f t="shared" si="114"/>
        <v>205543.01</v>
      </c>
      <c r="AU63" s="144">
        <f t="shared" si="114"/>
        <v>0</v>
      </c>
      <c r="AV63" s="144">
        <f t="shared" si="114"/>
        <v>0</v>
      </c>
      <c r="AW63" s="144">
        <f t="shared" si="114"/>
        <v>22074.25</v>
      </c>
      <c r="AX63" s="144">
        <f t="shared" si="114"/>
        <v>0</v>
      </c>
      <c r="AY63" s="144">
        <f t="shared" si="114"/>
        <v>0</v>
      </c>
      <c r="AZ63" s="144">
        <f t="shared" si="114"/>
        <v>0</v>
      </c>
      <c r="BA63" s="144">
        <f t="shared" si="114"/>
        <v>0</v>
      </c>
      <c r="BB63" s="144">
        <f t="shared" si="114"/>
        <v>4181.74</v>
      </c>
      <c r="BC63" s="144">
        <f t="shared" si="114"/>
        <v>0</v>
      </c>
      <c r="BD63" s="144">
        <f t="shared" si="114"/>
        <v>0</v>
      </c>
      <c r="BE63" s="144">
        <f t="shared" si="114"/>
        <v>0</v>
      </c>
      <c r="BF63" s="143">
        <f t="shared" si="18"/>
        <v>440054.2</v>
      </c>
      <c r="BG63" s="142">
        <f t="shared" si="19"/>
        <v>6.2863694986097396E-2</v>
      </c>
      <c r="BH63" s="146">
        <f t="shared" si="20"/>
        <v>1032.6517107054021</v>
      </c>
      <c r="BI63" s="149">
        <f>SUM(BI61:BI62)</f>
        <v>0</v>
      </c>
      <c r="BJ63" s="149">
        <f t="shared" ref="BJ63:BO63" si="115">SUM(BJ61:BJ62)</f>
        <v>0</v>
      </c>
      <c r="BK63" s="149">
        <f t="shared" si="115"/>
        <v>9723.48</v>
      </c>
      <c r="BL63" s="149">
        <f t="shared" si="115"/>
        <v>0</v>
      </c>
      <c r="BM63" s="149">
        <f t="shared" si="115"/>
        <v>0</v>
      </c>
      <c r="BN63" s="149">
        <f t="shared" si="115"/>
        <v>0</v>
      </c>
      <c r="BO63" s="149">
        <f t="shared" si="115"/>
        <v>129402.45999999999</v>
      </c>
      <c r="BP63" s="146">
        <f t="shared" si="21"/>
        <v>139125.94</v>
      </c>
      <c r="BQ63" s="142">
        <f t="shared" si="22"/>
        <v>1.9874757829408486E-2</v>
      </c>
      <c r="BR63" s="143">
        <f t="shared" si="23"/>
        <v>326.47941990895015</v>
      </c>
      <c r="BS63" s="149">
        <f>SUM(BS61:BS62)</f>
        <v>0</v>
      </c>
      <c r="BT63" s="149">
        <f t="shared" ref="BT63:BV63" si="116">SUM(BT61:BT62)</f>
        <v>0</v>
      </c>
      <c r="BU63" s="149">
        <f t="shared" si="116"/>
        <v>0</v>
      </c>
      <c r="BV63" s="149">
        <f t="shared" si="116"/>
        <v>0</v>
      </c>
      <c r="BW63" s="146">
        <f t="shared" si="24"/>
        <v>0</v>
      </c>
      <c r="BX63" s="142">
        <f t="shared" si="25"/>
        <v>0</v>
      </c>
      <c r="BY63" s="143">
        <f t="shared" si="26"/>
        <v>0</v>
      </c>
      <c r="BZ63" s="144">
        <f>SUM(BZ61:BZ62)</f>
        <v>1425329.9499999997</v>
      </c>
      <c r="CA63" s="142">
        <f t="shared" si="27"/>
        <v>0.20361470753227542</v>
      </c>
      <c r="CB63" s="143">
        <f t="shared" si="28"/>
        <v>3344.7457408363448</v>
      </c>
      <c r="CC63" s="144">
        <f>SUM(CC61:CC62)</f>
        <v>208007.11</v>
      </c>
      <c r="CD63" s="142">
        <f t="shared" si="29"/>
        <v>2.9714738588972927E-2</v>
      </c>
      <c r="CE63" s="143">
        <f t="shared" si="30"/>
        <v>488.11918618294465</v>
      </c>
      <c r="CF63" s="150">
        <f>SUM(CF61:CF62)</f>
        <v>309577.68999999994</v>
      </c>
      <c r="CG63" s="96">
        <f t="shared" si="31"/>
        <v>4.422454660962357E-2</v>
      </c>
      <c r="CH63" s="97">
        <f t="shared" si="32"/>
        <v>726.46944666072181</v>
      </c>
      <c r="CI63" s="98">
        <f t="shared" si="108"/>
        <v>7000132.5899999999</v>
      </c>
      <c r="CJ63" s="99">
        <f t="shared" si="109"/>
        <v>0</v>
      </c>
    </row>
    <row r="64" spans="1:88" x14ac:dyDescent="0.3">
      <c r="A64" s="21"/>
      <c r="B64" s="84"/>
      <c r="C64" s="117"/>
      <c r="D64" s="85"/>
      <c r="E64" s="86"/>
      <c r="F64" s="87"/>
      <c r="G64" s="87"/>
      <c r="H64" s="87"/>
      <c r="I64" s="123"/>
      <c r="J64" s="123"/>
      <c r="K64" s="123"/>
      <c r="L64" s="135"/>
      <c r="M64" s="135"/>
      <c r="N64" s="135"/>
      <c r="O64" s="135"/>
      <c r="P64" s="135"/>
      <c r="Q64" s="135"/>
      <c r="R64" s="128"/>
      <c r="S64" s="136"/>
      <c r="T64" s="137"/>
      <c r="U64" s="135"/>
      <c r="V64" s="135"/>
      <c r="W64" s="135"/>
      <c r="X64" s="135"/>
      <c r="Y64" s="135"/>
      <c r="Z64" s="135"/>
      <c r="AA64" s="138"/>
      <c r="AB64" s="133"/>
      <c r="AC64" s="134"/>
      <c r="AD64" s="135"/>
      <c r="AE64" s="135"/>
      <c r="AF64" s="135"/>
      <c r="AG64" s="135"/>
      <c r="AH64" s="134"/>
      <c r="AI64" s="133"/>
      <c r="AJ64" s="134"/>
      <c r="AK64" s="135"/>
      <c r="AL64" s="135"/>
      <c r="AM64" s="138"/>
      <c r="AN64" s="133"/>
      <c r="AO64" s="139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4"/>
      <c r="BG64" s="133"/>
      <c r="BH64" s="137"/>
      <c r="BI64" s="140"/>
      <c r="BJ64" s="135"/>
      <c r="BK64" s="135"/>
      <c r="BL64" s="135"/>
      <c r="BM64" s="135"/>
      <c r="BN64" s="135"/>
      <c r="BO64" s="135"/>
      <c r="BP64" s="137"/>
      <c r="BQ64" s="133"/>
      <c r="BR64" s="134"/>
      <c r="BS64" s="140"/>
      <c r="BT64" s="135"/>
      <c r="BU64" s="135"/>
      <c r="BV64" s="135"/>
      <c r="BW64" s="137"/>
      <c r="BX64" s="133"/>
      <c r="BY64" s="134"/>
      <c r="BZ64" s="135"/>
      <c r="CA64" s="133"/>
      <c r="CB64" s="134"/>
      <c r="CC64" s="135"/>
      <c r="CD64" s="133"/>
      <c r="CE64" s="134"/>
      <c r="CF64" s="141" t="str">
        <f>IF(ISNA(VLOOKUP($B64,'[1]1718  Prog Access'!$F$7:$BF$318,52,FALSE)),"",VLOOKUP($B64,'[1]1718  Prog Access'!$F$7:$BF$318,52,FALSE))</f>
        <v/>
      </c>
      <c r="CG64" s="88"/>
      <c r="CH64" s="89"/>
      <c r="CI64" s="90"/>
      <c r="CJ64" s="73"/>
    </row>
    <row r="65" spans="1:88" s="64" customFormat="1" x14ac:dyDescent="0.3">
      <c r="A65" s="91" t="s">
        <v>122</v>
      </c>
      <c r="B65" s="84"/>
      <c r="C65" s="117"/>
      <c r="D65" s="85"/>
      <c r="E65" s="86"/>
      <c r="F65" s="87"/>
      <c r="G65" s="87"/>
      <c r="H65" s="87"/>
      <c r="I65" s="126"/>
      <c r="J65" s="126"/>
      <c r="K65" s="126"/>
      <c r="L65" s="135"/>
      <c r="M65" s="135"/>
      <c r="N65" s="135"/>
      <c r="O65" s="135"/>
      <c r="P65" s="135"/>
      <c r="Q65" s="135"/>
      <c r="R65" s="128"/>
      <c r="S65" s="136"/>
      <c r="T65" s="137"/>
      <c r="U65" s="135"/>
      <c r="V65" s="135"/>
      <c r="W65" s="135"/>
      <c r="X65" s="135"/>
      <c r="Y65" s="135"/>
      <c r="Z65" s="135"/>
      <c r="AA65" s="138"/>
      <c r="AB65" s="133"/>
      <c r="AC65" s="134"/>
      <c r="AD65" s="135"/>
      <c r="AE65" s="135"/>
      <c r="AF65" s="135"/>
      <c r="AG65" s="135"/>
      <c r="AH65" s="134"/>
      <c r="AI65" s="133"/>
      <c r="AJ65" s="134"/>
      <c r="AK65" s="135"/>
      <c r="AL65" s="135"/>
      <c r="AM65" s="138"/>
      <c r="AN65" s="133"/>
      <c r="AO65" s="139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4"/>
      <c r="BG65" s="133"/>
      <c r="BH65" s="137"/>
      <c r="BI65" s="140"/>
      <c r="BJ65" s="135"/>
      <c r="BK65" s="135"/>
      <c r="BL65" s="135"/>
      <c r="BM65" s="135"/>
      <c r="BN65" s="135"/>
      <c r="BO65" s="135"/>
      <c r="BP65" s="137"/>
      <c r="BQ65" s="133"/>
      <c r="BR65" s="134"/>
      <c r="BS65" s="140"/>
      <c r="BT65" s="135"/>
      <c r="BU65" s="135"/>
      <c r="BV65" s="135"/>
      <c r="BW65" s="137"/>
      <c r="BX65" s="133"/>
      <c r="BY65" s="134"/>
      <c r="BZ65" s="135"/>
      <c r="CA65" s="133"/>
      <c r="CB65" s="134"/>
      <c r="CC65" s="135"/>
      <c r="CD65" s="133"/>
      <c r="CE65" s="134"/>
      <c r="CF65" s="141" t="str">
        <f>IF(ISNA(VLOOKUP($B65,'[1]1718  Prog Access'!$F$7:$BF$318,52,FALSE)),"",VLOOKUP($B65,'[1]1718  Prog Access'!$F$7:$BF$318,52,FALSE))</f>
        <v/>
      </c>
      <c r="CG65" s="88"/>
      <c r="CH65" s="89"/>
    </row>
    <row r="66" spans="1:88" x14ac:dyDescent="0.3">
      <c r="A66" s="21"/>
      <c r="B66" s="84" t="s">
        <v>127</v>
      </c>
      <c r="C66" s="117" t="s">
        <v>128</v>
      </c>
      <c r="D66" s="85">
        <f>IF(ISNA(VLOOKUP($B66,'[1]1718 enrollment_Rev_Exp by size'!$A$6:$C$339,3,FALSE)),"",VLOOKUP($B66,'[1]1718 enrollment_Rev_Exp by size'!$A$6:$C$339,3,FALSE))</f>
        <v>6681.7999999999993</v>
      </c>
      <c r="E66" s="86">
        <f>IF(ISNA(VLOOKUP($B66,'[1]1718 Enroll_Rev_Exp Access'!$A$6:$D$316,4,FALSE)),"",VLOOKUP($B66,'[1]1718 Enroll_Rev_Exp Access'!$A$6:$D$316,4,FALSE))</f>
        <v>85493912.810000002</v>
      </c>
      <c r="F66" s="87">
        <f>IF(ISNA(VLOOKUP($B66,'[1]1718  Prog Access'!$F$7:$BF$318,2,FALSE)),"",VLOOKUP($B66,'[1]1718  Prog Access'!$F$7:$BF$318,2,FALSE))</f>
        <v>44699214.499999993</v>
      </c>
      <c r="G66" s="87">
        <f>IF(ISNA(VLOOKUP($B66,'[1]1718  Prog Access'!$F$7:$BF$318,3,FALSE)),"",VLOOKUP($B66,'[1]1718  Prog Access'!$F$7:$BF$318,3,FALSE))</f>
        <v>59397.17</v>
      </c>
      <c r="H66" s="87">
        <f>IF(ISNA(VLOOKUP($B66,'[1]1718  Prog Access'!$F$7:$BF$318,4,FALSE)),"",VLOOKUP($B66,'[1]1718  Prog Access'!$F$7:$BF$318,4,FALSE))</f>
        <v>157590.59</v>
      </c>
      <c r="I66" s="130">
        <f t="shared" ref="I66:I72" si="117">SUM(F66:H66)</f>
        <v>44916202.259999998</v>
      </c>
      <c r="J66" s="151">
        <f t="shared" ref="J66:J72" si="118">I66/E66</f>
        <v>0.52537310299296847</v>
      </c>
      <c r="K66" s="152">
        <f t="shared" ref="K66:K72" si="119">I66/D66</f>
        <v>6722.1710108054722</v>
      </c>
      <c r="L66" s="135">
        <f>IF(ISNA(VLOOKUP($B66,'[1]1718  Prog Access'!$F$7:$BF$318,5,FALSE)),"",VLOOKUP($B66,'[1]1718  Prog Access'!$F$7:$BF$318,5,FALSE))</f>
        <v>0</v>
      </c>
      <c r="M66" s="135">
        <f>IF(ISNA(VLOOKUP($B66,'[1]1718  Prog Access'!$F$7:$BF$318,6,FALSE)),"",VLOOKUP($B66,'[1]1718  Prog Access'!$F$7:$BF$318,6,FALSE))</f>
        <v>0</v>
      </c>
      <c r="N66" s="135">
        <f>IF(ISNA(VLOOKUP($B66,'[1]1718  Prog Access'!$F$7:$BF$318,7,FALSE)),"",VLOOKUP($B66,'[1]1718  Prog Access'!$F$7:$BF$318,7,FALSE))</f>
        <v>0</v>
      </c>
      <c r="O66" s="135">
        <f>IF(ISNA(VLOOKUP($B66,'[1]1718  Prog Access'!$F$7:$BF$318,8,FALSE)),"",VLOOKUP($B66,'[1]1718  Prog Access'!$F$7:$BF$318,8,FALSE))</f>
        <v>0</v>
      </c>
      <c r="P66" s="135">
        <f>IF(ISNA(VLOOKUP($B66,'[1]1718  Prog Access'!$F$7:$BF$318,9,FALSE)),"",VLOOKUP($B66,'[1]1718  Prog Access'!$F$7:$BF$318,9,FALSE))</f>
        <v>0</v>
      </c>
      <c r="Q66" s="135">
        <f>IF(ISNA(VLOOKUP($B66,'[1]1718  Prog Access'!$F$7:$BF$318,10,FALSE)),"",VLOOKUP($B66,'[1]1718  Prog Access'!$F$7:$BF$318,10,FALSE))</f>
        <v>0</v>
      </c>
      <c r="R66" s="128">
        <f t="shared" si="6"/>
        <v>0</v>
      </c>
      <c r="S66" s="136">
        <f t="shared" si="7"/>
        <v>0</v>
      </c>
      <c r="T66" s="137">
        <f t="shared" si="8"/>
        <v>0</v>
      </c>
      <c r="U66" s="135">
        <f>IF(ISNA(VLOOKUP($B66,'[1]1718  Prog Access'!$F$7:$BF$318,11,FALSE)),"",VLOOKUP($B66,'[1]1718  Prog Access'!$F$7:$BF$318,11,FALSE))</f>
        <v>10914491.439999999</v>
      </c>
      <c r="V66" s="135">
        <f>IF(ISNA(VLOOKUP($B66,'[1]1718  Prog Access'!$F$7:$BF$318,12,FALSE)),"",VLOOKUP($B66,'[1]1718  Prog Access'!$F$7:$BF$318,12,FALSE))</f>
        <v>515970</v>
      </c>
      <c r="W66" s="135">
        <f>IF(ISNA(VLOOKUP($B66,'[1]1718  Prog Access'!$F$7:$BF$318,13,FALSE)),"",VLOOKUP($B66,'[1]1718  Prog Access'!$F$7:$BF$318,13,FALSE))</f>
        <v>1533662.31</v>
      </c>
      <c r="X66" s="135">
        <f>IF(ISNA(VLOOKUP($B66,'[1]1718  Prog Access'!$F$7:$BF$318,14,FALSE)),"",VLOOKUP($B66,'[1]1718  Prog Access'!$F$7:$BF$318,14,FALSE))</f>
        <v>0</v>
      </c>
      <c r="Y66" s="135">
        <f>IF(ISNA(VLOOKUP($B66,'[1]1718  Prog Access'!$F$7:$BF$318,15,FALSE)),"",VLOOKUP($B66,'[1]1718  Prog Access'!$F$7:$BF$318,15,FALSE))</f>
        <v>0</v>
      </c>
      <c r="Z66" s="135">
        <f>IF(ISNA(VLOOKUP($B66,'[1]1718  Prog Access'!$F$7:$BF$318,16,FALSE)),"",VLOOKUP($B66,'[1]1718  Prog Access'!$F$7:$BF$318,16,FALSE))</f>
        <v>0</v>
      </c>
      <c r="AA66" s="138">
        <f t="shared" si="9"/>
        <v>12964123.75</v>
      </c>
      <c r="AB66" s="133">
        <f t="shared" si="10"/>
        <v>0.15163797425918749</v>
      </c>
      <c r="AC66" s="134">
        <f t="shared" si="11"/>
        <v>1940.2142760932684</v>
      </c>
      <c r="AD66" s="135">
        <f>IF(ISNA(VLOOKUP($B66,'[1]1718  Prog Access'!$F$7:$BF$318,17,FALSE)),"",VLOOKUP($B66,'[1]1718  Prog Access'!$F$7:$BF$318,17,FALSE))</f>
        <v>2414510.63</v>
      </c>
      <c r="AE66" s="135">
        <f>IF(ISNA(VLOOKUP($B66,'[1]1718  Prog Access'!$F$7:$BF$318,18,FALSE)),"",VLOOKUP($B66,'[1]1718  Prog Access'!$F$7:$BF$318,18,FALSE))</f>
        <v>543669.39999999991</v>
      </c>
      <c r="AF66" s="135">
        <f>IF(ISNA(VLOOKUP($B66,'[1]1718  Prog Access'!$F$7:$BF$318,19,FALSE)),"",VLOOKUP($B66,'[1]1718  Prog Access'!$F$7:$BF$318,19,FALSE))</f>
        <v>57622.43</v>
      </c>
      <c r="AG66" s="135">
        <f>IF(ISNA(VLOOKUP($B66,'[1]1718  Prog Access'!$F$7:$BF$318,20,FALSE)),"",VLOOKUP($B66,'[1]1718  Prog Access'!$F$7:$BF$318,20,FALSE))</f>
        <v>0</v>
      </c>
      <c r="AH66" s="134">
        <f t="shared" si="12"/>
        <v>3015802.46</v>
      </c>
      <c r="AI66" s="133">
        <f t="shared" si="13"/>
        <v>3.5275054806559861E-2</v>
      </c>
      <c r="AJ66" s="134">
        <f t="shared" si="14"/>
        <v>451.34581400221504</v>
      </c>
      <c r="AK66" s="135">
        <f>IF(ISNA(VLOOKUP($B66,'[1]1718  Prog Access'!$F$7:$BF$318,21,FALSE)),"",VLOOKUP($B66,'[1]1718  Prog Access'!$F$7:$BF$318,21,FALSE))</f>
        <v>0</v>
      </c>
      <c r="AL66" s="135">
        <f>IF(ISNA(VLOOKUP($B66,'[1]1718  Prog Access'!$F$7:$BF$318,22,FALSE)),"",VLOOKUP($B66,'[1]1718  Prog Access'!$F$7:$BF$318,22,FALSE))</f>
        <v>0</v>
      </c>
      <c r="AM66" s="138">
        <f t="shared" si="15"/>
        <v>0</v>
      </c>
      <c r="AN66" s="133">
        <f t="shared" si="16"/>
        <v>0</v>
      </c>
      <c r="AO66" s="139">
        <f t="shared" si="17"/>
        <v>0</v>
      </c>
      <c r="AP66" s="135">
        <f>IF(ISNA(VLOOKUP($B66,'[1]1718  Prog Access'!$F$7:$BF$318,23,FALSE)),"",VLOOKUP($B66,'[1]1718  Prog Access'!$F$7:$BF$318,23,FALSE))</f>
        <v>2121519.98</v>
      </c>
      <c r="AQ66" s="135">
        <f>IF(ISNA(VLOOKUP($B66,'[1]1718  Prog Access'!$F$7:$BF$318,24,FALSE)),"",VLOOKUP($B66,'[1]1718  Prog Access'!$F$7:$BF$318,24,FALSE))</f>
        <v>272089.48000000004</v>
      </c>
      <c r="AR66" s="135">
        <f>IF(ISNA(VLOOKUP($B66,'[1]1718  Prog Access'!$F$7:$BF$318,25,FALSE)),"",VLOOKUP($B66,'[1]1718  Prog Access'!$F$7:$BF$318,25,FALSE))</f>
        <v>0</v>
      </c>
      <c r="AS66" s="135">
        <f>IF(ISNA(VLOOKUP($B66,'[1]1718  Prog Access'!$F$7:$BF$318,26,FALSE)),"",VLOOKUP($B66,'[1]1718  Prog Access'!$F$7:$BF$318,26,FALSE))</f>
        <v>0</v>
      </c>
      <c r="AT66" s="135">
        <f>IF(ISNA(VLOOKUP($B66,'[1]1718  Prog Access'!$F$7:$BF$318,27,FALSE)),"",VLOOKUP($B66,'[1]1718  Prog Access'!$F$7:$BF$318,27,FALSE))</f>
        <v>2325900.94</v>
      </c>
      <c r="AU66" s="135">
        <f>IF(ISNA(VLOOKUP($B66,'[1]1718  Prog Access'!$F$7:$BF$318,28,FALSE)),"",VLOOKUP($B66,'[1]1718  Prog Access'!$F$7:$BF$318,28,FALSE))</f>
        <v>0</v>
      </c>
      <c r="AV66" s="135">
        <f>IF(ISNA(VLOOKUP($B66,'[1]1718  Prog Access'!$F$7:$BF$318,29,FALSE)),"",VLOOKUP($B66,'[1]1718  Prog Access'!$F$7:$BF$318,29,FALSE))</f>
        <v>0</v>
      </c>
      <c r="AW66" s="135">
        <f>IF(ISNA(VLOOKUP($B66,'[1]1718  Prog Access'!$F$7:$BF$318,30,FALSE)),"",VLOOKUP($B66,'[1]1718  Prog Access'!$F$7:$BF$318,30,FALSE))</f>
        <v>480633.35000000003</v>
      </c>
      <c r="AX66" s="135">
        <f>IF(ISNA(VLOOKUP($B66,'[1]1718  Prog Access'!$F$7:$BF$318,31,FALSE)),"",VLOOKUP($B66,'[1]1718  Prog Access'!$F$7:$BF$318,31,FALSE))</f>
        <v>0</v>
      </c>
      <c r="AY66" s="135">
        <f>IF(ISNA(VLOOKUP($B66,'[1]1718  Prog Access'!$F$7:$BF$318,32,FALSE)),"",VLOOKUP($B66,'[1]1718  Prog Access'!$F$7:$BF$318,32,FALSE))</f>
        <v>0</v>
      </c>
      <c r="AZ66" s="135">
        <f>IF(ISNA(VLOOKUP($B66,'[1]1718  Prog Access'!$F$7:$BF$318,33,FALSE)),"",VLOOKUP($B66,'[1]1718  Prog Access'!$F$7:$BF$318,33,FALSE))</f>
        <v>0</v>
      </c>
      <c r="BA66" s="135">
        <f>IF(ISNA(VLOOKUP($B66,'[1]1718  Prog Access'!$F$7:$BF$318,34,FALSE)),"",VLOOKUP($B66,'[1]1718  Prog Access'!$F$7:$BF$318,34,FALSE))</f>
        <v>59238.280000000006</v>
      </c>
      <c r="BB66" s="135">
        <f>IF(ISNA(VLOOKUP($B66,'[1]1718  Prog Access'!$F$7:$BF$318,35,FALSE)),"",VLOOKUP($B66,'[1]1718  Prog Access'!$F$7:$BF$318,35,FALSE))</f>
        <v>457621.91000000009</v>
      </c>
      <c r="BC66" s="135">
        <f>IF(ISNA(VLOOKUP($B66,'[1]1718  Prog Access'!$F$7:$BF$318,36,FALSE)),"",VLOOKUP($B66,'[1]1718  Prog Access'!$F$7:$BF$318,36,FALSE))</f>
        <v>0</v>
      </c>
      <c r="BD66" s="135">
        <f>IF(ISNA(VLOOKUP($B66,'[1]1718  Prog Access'!$F$7:$BF$318,37,FALSE)),"",VLOOKUP($B66,'[1]1718  Prog Access'!$F$7:$BF$318,37,FALSE))</f>
        <v>31246.38</v>
      </c>
      <c r="BE66" s="135">
        <f>IF(ISNA(VLOOKUP($B66,'[1]1718  Prog Access'!$F$7:$BF$318,38,FALSE)),"",VLOOKUP($B66,'[1]1718  Prog Access'!$F$7:$BF$318,38,FALSE))</f>
        <v>0</v>
      </c>
      <c r="BF66" s="134">
        <f t="shared" si="18"/>
        <v>5748250.3200000003</v>
      </c>
      <c r="BG66" s="133">
        <f t="shared" si="19"/>
        <v>6.7235784760194553E-2</v>
      </c>
      <c r="BH66" s="137">
        <f t="shared" si="20"/>
        <v>860.28470172707966</v>
      </c>
      <c r="BI66" s="140">
        <f>IF(ISNA(VLOOKUP($B66,'[1]1718  Prog Access'!$F$7:$BF$318,39,FALSE)),"",VLOOKUP($B66,'[1]1718  Prog Access'!$F$7:$BF$318,39,FALSE))</f>
        <v>0</v>
      </c>
      <c r="BJ66" s="135">
        <f>IF(ISNA(VLOOKUP($B66,'[1]1718  Prog Access'!$F$7:$BF$318,40,FALSE)),"",VLOOKUP($B66,'[1]1718  Prog Access'!$F$7:$BF$318,40,FALSE))</f>
        <v>0</v>
      </c>
      <c r="BK66" s="135">
        <f>IF(ISNA(VLOOKUP($B66,'[1]1718  Prog Access'!$F$7:$BF$318,41,FALSE)),"",VLOOKUP($B66,'[1]1718  Prog Access'!$F$7:$BF$318,41,FALSE))</f>
        <v>132580.08000000002</v>
      </c>
      <c r="BL66" s="135">
        <f>IF(ISNA(VLOOKUP($B66,'[1]1718  Prog Access'!$F$7:$BF$318,42,FALSE)),"",VLOOKUP($B66,'[1]1718  Prog Access'!$F$7:$BF$318,42,FALSE))</f>
        <v>0</v>
      </c>
      <c r="BM66" s="135">
        <f>IF(ISNA(VLOOKUP($B66,'[1]1718  Prog Access'!$F$7:$BF$318,43,FALSE)),"",VLOOKUP($B66,'[1]1718  Prog Access'!$F$7:$BF$318,43,FALSE))</f>
        <v>0</v>
      </c>
      <c r="BN66" s="135">
        <f>IF(ISNA(VLOOKUP($B66,'[1]1718  Prog Access'!$F$7:$BF$318,44,FALSE)),"",VLOOKUP($B66,'[1]1718  Prog Access'!$F$7:$BF$318,44,FALSE))</f>
        <v>0</v>
      </c>
      <c r="BO66" s="135">
        <f>IF(ISNA(VLOOKUP($B66,'[1]1718  Prog Access'!$F$7:$BF$318,45,FALSE)),"",VLOOKUP($B66,'[1]1718  Prog Access'!$F$7:$BF$318,45,FALSE))</f>
        <v>118778.74</v>
      </c>
      <c r="BP66" s="137">
        <f t="shared" si="21"/>
        <v>251358.82</v>
      </c>
      <c r="BQ66" s="133">
        <f t="shared" si="22"/>
        <v>2.940078559260879E-3</v>
      </c>
      <c r="BR66" s="134">
        <f t="shared" si="23"/>
        <v>37.618429165793657</v>
      </c>
      <c r="BS66" s="140">
        <f>IF(ISNA(VLOOKUP($B66,'[1]1718  Prog Access'!$F$7:$BF$318,46,FALSE)),"",VLOOKUP($B66,'[1]1718  Prog Access'!$F$7:$BF$318,46,FALSE))</f>
        <v>0</v>
      </c>
      <c r="BT66" s="135">
        <f>IF(ISNA(VLOOKUP($B66,'[1]1718  Prog Access'!$F$7:$BF$318,47,FALSE)),"",VLOOKUP($B66,'[1]1718  Prog Access'!$F$7:$BF$318,47,FALSE))</f>
        <v>0</v>
      </c>
      <c r="BU66" s="135">
        <f>IF(ISNA(VLOOKUP($B66,'[1]1718  Prog Access'!$F$7:$BF$318,48,FALSE)),"",VLOOKUP($B66,'[1]1718  Prog Access'!$F$7:$BF$318,48,FALSE))</f>
        <v>8869.6299999999992</v>
      </c>
      <c r="BV66" s="135">
        <f>IF(ISNA(VLOOKUP($B66,'[1]1718  Prog Access'!$F$7:$BF$318,49,FALSE)),"",VLOOKUP($B66,'[1]1718  Prog Access'!$F$7:$BF$318,49,FALSE))</f>
        <v>27683.47</v>
      </c>
      <c r="BW66" s="137">
        <f t="shared" si="24"/>
        <v>36553.1</v>
      </c>
      <c r="BX66" s="133">
        <f t="shared" si="25"/>
        <v>4.2755207708453926E-4</v>
      </c>
      <c r="BY66" s="134">
        <f t="shared" si="26"/>
        <v>5.4705468586309083</v>
      </c>
      <c r="BZ66" s="135">
        <f>IF(ISNA(VLOOKUP($B66,'[1]1718  Prog Access'!$F$7:$BF$318,50,FALSE)),"",VLOOKUP($B66,'[1]1718  Prog Access'!$F$7:$BF$318,50,FALSE))</f>
        <v>13173434.080000002</v>
      </c>
      <c r="CA66" s="133">
        <f t="shared" si="27"/>
        <v>0.15408622259781679</v>
      </c>
      <c r="CB66" s="134">
        <f t="shared" si="28"/>
        <v>1971.5397168427673</v>
      </c>
      <c r="CC66" s="135">
        <f>IF(ISNA(VLOOKUP($B66,'[1]1718  Prog Access'!$F$7:$BF$318,51,FALSE)),"",VLOOKUP($B66,'[1]1718  Prog Access'!$F$7:$BF$318,51,FALSE))</f>
        <v>2665913.7999999998</v>
      </c>
      <c r="CD66" s="133">
        <f t="shared" si="29"/>
        <v>3.1182498406929559E-2</v>
      </c>
      <c r="CE66" s="134">
        <f t="shared" si="30"/>
        <v>398.98138226226467</v>
      </c>
      <c r="CF66" s="141">
        <f>IF(ISNA(VLOOKUP($B66,'[1]1718  Prog Access'!$F$7:$BF$318,52,FALSE)),"",VLOOKUP($B66,'[1]1718  Prog Access'!$F$7:$BF$318,52,FALSE))</f>
        <v>2722274.2199999997</v>
      </c>
      <c r="CG66" s="88">
        <f t="shared" si="31"/>
        <v>3.1841731539997808E-2</v>
      </c>
      <c r="CH66" s="89">
        <f t="shared" si="32"/>
        <v>407.41629800353201</v>
      </c>
    </row>
    <row r="67" spans="1:88" x14ac:dyDescent="0.3">
      <c r="A67" s="21"/>
      <c r="B67" s="84" t="s">
        <v>129</v>
      </c>
      <c r="C67" s="117" t="s">
        <v>130</v>
      </c>
      <c r="D67" s="85">
        <f>IF(ISNA(VLOOKUP($B67,'[1]1718 enrollment_Rev_Exp by size'!$A$6:$C$339,3,FALSE)),"",VLOOKUP($B67,'[1]1718 enrollment_Rev_Exp by size'!$A$6:$C$339,3,FALSE))</f>
        <v>683.70999999999992</v>
      </c>
      <c r="E67" s="86">
        <f>IF(ISNA(VLOOKUP($B67,'[1]1718 Enroll_Rev_Exp Access'!$A$6:$D$316,4,FALSE)),"",VLOOKUP($B67,'[1]1718 Enroll_Rev_Exp Access'!$A$6:$D$316,4,FALSE))</f>
        <v>8502932.8900000006</v>
      </c>
      <c r="F67" s="87">
        <f>IF(ISNA(VLOOKUP($B67,'[1]1718  Prog Access'!$F$7:$BF$318,2,FALSE)),"",VLOOKUP($B67,'[1]1718  Prog Access'!$F$7:$BF$318,2,FALSE))</f>
        <v>4694155.450000002</v>
      </c>
      <c r="G67" s="87">
        <f>IF(ISNA(VLOOKUP($B67,'[1]1718  Prog Access'!$F$7:$BF$318,3,FALSE)),"",VLOOKUP($B67,'[1]1718  Prog Access'!$F$7:$BF$318,3,FALSE))</f>
        <v>0</v>
      </c>
      <c r="H67" s="87">
        <f>IF(ISNA(VLOOKUP($B67,'[1]1718  Prog Access'!$F$7:$BF$318,4,FALSE)),"",VLOOKUP($B67,'[1]1718  Prog Access'!$F$7:$BF$318,4,FALSE))</f>
        <v>0</v>
      </c>
      <c r="I67" s="130">
        <f t="shared" si="117"/>
        <v>4694155.450000002</v>
      </c>
      <c r="J67" s="151">
        <f t="shared" si="118"/>
        <v>0.55206309525512454</v>
      </c>
      <c r="K67" s="152">
        <f t="shared" si="119"/>
        <v>6865.711266472631</v>
      </c>
      <c r="L67" s="135">
        <f>IF(ISNA(VLOOKUP($B67,'[1]1718  Prog Access'!$F$7:$BF$318,5,FALSE)),"",VLOOKUP($B67,'[1]1718  Prog Access'!$F$7:$BF$318,5,FALSE))</f>
        <v>0</v>
      </c>
      <c r="M67" s="135">
        <f>IF(ISNA(VLOOKUP($B67,'[1]1718  Prog Access'!$F$7:$BF$318,6,FALSE)),"",VLOOKUP($B67,'[1]1718  Prog Access'!$F$7:$BF$318,6,FALSE))</f>
        <v>0</v>
      </c>
      <c r="N67" s="135">
        <f>IF(ISNA(VLOOKUP($B67,'[1]1718  Prog Access'!$F$7:$BF$318,7,FALSE)),"",VLOOKUP($B67,'[1]1718  Prog Access'!$F$7:$BF$318,7,FALSE))</f>
        <v>0</v>
      </c>
      <c r="O67" s="135">
        <f>IF(ISNA(VLOOKUP($B67,'[1]1718  Prog Access'!$F$7:$BF$318,8,FALSE)),"",VLOOKUP($B67,'[1]1718  Prog Access'!$F$7:$BF$318,8,FALSE))</f>
        <v>0</v>
      </c>
      <c r="P67" s="135">
        <f>IF(ISNA(VLOOKUP($B67,'[1]1718  Prog Access'!$F$7:$BF$318,9,FALSE)),"",VLOOKUP($B67,'[1]1718  Prog Access'!$F$7:$BF$318,9,FALSE))</f>
        <v>0</v>
      </c>
      <c r="Q67" s="135">
        <f>IF(ISNA(VLOOKUP($B67,'[1]1718  Prog Access'!$F$7:$BF$318,10,FALSE)),"",VLOOKUP($B67,'[1]1718  Prog Access'!$F$7:$BF$318,10,FALSE))</f>
        <v>0</v>
      </c>
      <c r="R67" s="128">
        <f t="shared" si="6"/>
        <v>0</v>
      </c>
      <c r="S67" s="136">
        <f t="shared" si="7"/>
        <v>0</v>
      </c>
      <c r="T67" s="137">
        <f t="shared" si="8"/>
        <v>0</v>
      </c>
      <c r="U67" s="135">
        <f>IF(ISNA(VLOOKUP($B67,'[1]1718  Prog Access'!$F$7:$BF$318,11,FALSE)),"",VLOOKUP($B67,'[1]1718  Prog Access'!$F$7:$BF$318,11,FALSE))</f>
        <v>656449.89</v>
      </c>
      <c r="V67" s="135">
        <f>IF(ISNA(VLOOKUP($B67,'[1]1718  Prog Access'!$F$7:$BF$318,12,FALSE)),"",VLOOKUP($B67,'[1]1718  Prog Access'!$F$7:$BF$318,12,FALSE))</f>
        <v>43757.22</v>
      </c>
      <c r="W67" s="135">
        <f>IF(ISNA(VLOOKUP($B67,'[1]1718  Prog Access'!$F$7:$BF$318,13,FALSE)),"",VLOOKUP($B67,'[1]1718  Prog Access'!$F$7:$BF$318,13,FALSE))</f>
        <v>0</v>
      </c>
      <c r="X67" s="135">
        <f>IF(ISNA(VLOOKUP($B67,'[1]1718  Prog Access'!$F$7:$BF$318,14,FALSE)),"",VLOOKUP($B67,'[1]1718  Prog Access'!$F$7:$BF$318,14,FALSE))</f>
        <v>0</v>
      </c>
      <c r="Y67" s="135">
        <f>IF(ISNA(VLOOKUP($B67,'[1]1718  Prog Access'!$F$7:$BF$318,15,FALSE)),"",VLOOKUP($B67,'[1]1718  Prog Access'!$F$7:$BF$318,15,FALSE))</f>
        <v>0</v>
      </c>
      <c r="Z67" s="135">
        <f>IF(ISNA(VLOOKUP($B67,'[1]1718  Prog Access'!$F$7:$BF$318,16,FALSE)),"",VLOOKUP($B67,'[1]1718  Prog Access'!$F$7:$BF$318,16,FALSE))</f>
        <v>0</v>
      </c>
      <c r="AA67" s="138">
        <f t="shared" si="9"/>
        <v>700207.11</v>
      </c>
      <c r="AB67" s="133">
        <f t="shared" si="10"/>
        <v>8.2348892912407767E-2</v>
      </c>
      <c r="AC67" s="134">
        <f t="shared" si="11"/>
        <v>1024.128811923184</v>
      </c>
      <c r="AD67" s="135">
        <f>IF(ISNA(VLOOKUP($B67,'[1]1718  Prog Access'!$F$7:$BF$318,17,FALSE)),"",VLOOKUP($B67,'[1]1718  Prog Access'!$F$7:$BF$318,17,FALSE))</f>
        <v>281155.26</v>
      </c>
      <c r="AE67" s="135">
        <f>IF(ISNA(VLOOKUP($B67,'[1]1718  Prog Access'!$F$7:$BF$318,18,FALSE)),"",VLOOKUP($B67,'[1]1718  Prog Access'!$F$7:$BF$318,18,FALSE))</f>
        <v>57374.93</v>
      </c>
      <c r="AF67" s="135">
        <f>IF(ISNA(VLOOKUP($B67,'[1]1718  Prog Access'!$F$7:$BF$318,19,FALSE)),"",VLOOKUP($B67,'[1]1718  Prog Access'!$F$7:$BF$318,19,FALSE))</f>
        <v>1688.99</v>
      </c>
      <c r="AG67" s="135">
        <f>IF(ISNA(VLOOKUP($B67,'[1]1718  Prog Access'!$F$7:$BF$318,20,FALSE)),"",VLOOKUP($B67,'[1]1718  Prog Access'!$F$7:$BF$318,20,FALSE))</f>
        <v>0</v>
      </c>
      <c r="AH67" s="134">
        <f t="shared" si="12"/>
        <v>340219.18</v>
      </c>
      <c r="AI67" s="133">
        <f t="shared" si="13"/>
        <v>4.0011979913439015E-2</v>
      </c>
      <c r="AJ67" s="134">
        <f t="shared" si="14"/>
        <v>497.60743590118625</v>
      </c>
      <c r="AK67" s="135">
        <f>IF(ISNA(VLOOKUP($B67,'[1]1718  Prog Access'!$F$7:$BF$318,21,FALSE)),"",VLOOKUP($B67,'[1]1718  Prog Access'!$F$7:$BF$318,21,FALSE))</f>
        <v>0</v>
      </c>
      <c r="AL67" s="135">
        <f>IF(ISNA(VLOOKUP($B67,'[1]1718  Prog Access'!$F$7:$BF$318,22,FALSE)),"",VLOOKUP($B67,'[1]1718  Prog Access'!$F$7:$BF$318,22,FALSE))</f>
        <v>0</v>
      </c>
      <c r="AM67" s="138">
        <f t="shared" si="15"/>
        <v>0</v>
      </c>
      <c r="AN67" s="133">
        <f t="shared" si="16"/>
        <v>0</v>
      </c>
      <c r="AO67" s="139">
        <f t="shared" si="17"/>
        <v>0</v>
      </c>
      <c r="AP67" s="135">
        <f>IF(ISNA(VLOOKUP($B67,'[1]1718  Prog Access'!$F$7:$BF$318,23,FALSE)),"",VLOOKUP($B67,'[1]1718  Prog Access'!$F$7:$BF$318,23,FALSE))</f>
        <v>60336.259999999995</v>
      </c>
      <c r="AQ67" s="135">
        <f>IF(ISNA(VLOOKUP($B67,'[1]1718  Prog Access'!$F$7:$BF$318,24,FALSE)),"",VLOOKUP($B67,'[1]1718  Prog Access'!$F$7:$BF$318,24,FALSE))</f>
        <v>37910.629999999997</v>
      </c>
      <c r="AR67" s="135">
        <f>IF(ISNA(VLOOKUP($B67,'[1]1718  Prog Access'!$F$7:$BF$318,25,FALSE)),"",VLOOKUP($B67,'[1]1718  Prog Access'!$F$7:$BF$318,25,FALSE))</f>
        <v>0</v>
      </c>
      <c r="AS67" s="135">
        <f>IF(ISNA(VLOOKUP($B67,'[1]1718  Prog Access'!$F$7:$BF$318,26,FALSE)),"",VLOOKUP($B67,'[1]1718  Prog Access'!$F$7:$BF$318,26,FALSE))</f>
        <v>0</v>
      </c>
      <c r="AT67" s="135">
        <f>IF(ISNA(VLOOKUP($B67,'[1]1718  Prog Access'!$F$7:$BF$318,27,FALSE)),"",VLOOKUP($B67,'[1]1718  Prog Access'!$F$7:$BF$318,27,FALSE))</f>
        <v>136008.79999999999</v>
      </c>
      <c r="AU67" s="135">
        <f>IF(ISNA(VLOOKUP($B67,'[1]1718  Prog Access'!$F$7:$BF$318,28,FALSE)),"",VLOOKUP($B67,'[1]1718  Prog Access'!$F$7:$BF$318,28,FALSE))</f>
        <v>0</v>
      </c>
      <c r="AV67" s="135">
        <f>IF(ISNA(VLOOKUP($B67,'[1]1718  Prog Access'!$F$7:$BF$318,29,FALSE)),"",VLOOKUP($B67,'[1]1718  Prog Access'!$F$7:$BF$318,29,FALSE))</f>
        <v>0</v>
      </c>
      <c r="AW67" s="135">
        <f>IF(ISNA(VLOOKUP($B67,'[1]1718  Prog Access'!$F$7:$BF$318,30,FALSE)),"",VLOOKUP($B67,'[1]1718  Prog Access'!$F$7:$BF$318,30,FALSE))</f>
        <v>53684.439999999995</v>
      </c>
      <c r="AX67" s="135">
        <f>IF(ISNA(VLOOKUP($B67,'[1]1718  Prog Access'!$F$7:$BF$318,31,FALSE)),"",VLOOKUP($B67,'[1]1718  Prog Access'!$F$7:$BF$318,31,FALSE))</f>
        <v>0</v>
      </c>
      <c r="AY67" s="135">
        <f>IF(ISNA(VLOOKUP($B67,'[1]1718  Prog Access'!$F$7:$BF$318,32,FALSE)),"",VLOOKUP($B67,'[1]1718  Prog Access'!$F$7:$BF$318,32,FALSE))</f>
        <v>0</v>
      </c>
      <c r="AZ67" s="135">
        <f>IF(ISNA(VLOOKUP($B67,'[1]1718  Prog Access'!$F$7:$BF$318,33,FALSE)),"",VLOOKUP($B67,'[1]1718  Prog Access'!$F$7:$BF$318,33,FALSE))</f>
        <v>0</v>
      </c>
      <c r="BA67" s="135">
        <f>IF(ISNA(VLOOKUP($B67,'[1]1718  Prog Access'!$F$7:$BF$318,34,FALSE)),"",VLOOKUP($B67,'[1]1718  Prog Access'!$F$7:$BF$318,34,FALSE))</f>
        <v>0</v>
      </c>
      <c r="BB67" s="135">
        <f>IF(ISNA(VLOOKUP($B67,'[1]1718  Prog Access'!$F$7:$BF$318,35,FALSE)),"",VLOOKUP($B67,'[1]1718  Prog Access'!$F$7:$BF$318,35,FALSE))</f>
        <v>0</v>
      </c>
      <c r="BC67" s="135">
        <f>IF(ISNA(VLOOKUP($B67,'[1]1718  Prog Access'!$F$7:$BF$318,36,FALSE)),"",VLOOKUP($B67,'[1]1718  Prog Access'!$F$7:$BF$318,36,FALSE))</f>
        <v>0</v>
      </c>
      <c r="BD67" s="135">
        <f>IF(ISNA(VLOOKUP($B67,'[1]1718  Prog Access'!$F$7:$BF$318,37,FALSE)),"",VLOOKUP($B67,'[1]1718  Prog Access'!$F$7:$BF$318,37,FALSE))</f>
        <v>0</v>
      </c>
      <c r="BE67" s="135">
        <f>IF(ISNA(VLOOKUP($B67,'[1]1718  Prog Access'!$F$7:$BF$318,38,FALSE)),"",VLOOKUP($B67,'[1]1718  Prog Access'!$F$7:$BF$318,38,FALSE))</f>
        <v>0</v>
      </c>
      <c r="BF67" s="134">
        <f t="shared" si="18"/>
        <v>287940.12999999995</v>
      </c>
      <c r="BG67" s="133">
        <f t="shared" si="19"/>
        <v>3.3863624907428842E-2</v>
      </c>
      <c r="BH67" s="137">
        <f t="shared" si="20"/>
        <v>421.14365739860466</v>
      </c>
      <c r="BI67" s="140">
        <f>IF(ISNA(VLOOKUP($B67,'[1]1718  Prog Access'!$F$7:$BF$318,39,FALSE)),"",VLOOKUP($B67,'[1]1718  Prog Access'!$F$7:$BF$318,39,FALSE))</f>
        <v>0</v>
      </c>
      <c r="BJ67" s="135">
        <f>IF(ISNA(VLOOKUP($B67,'[1]1718  Prog Access'!$F$7:$BF$318,40,FALSE)),"",VLOOKUP($B67,'[1]1718  Prog Access'!$F$7:$BF$318,40,FALSE))</f>
        <v>2122.41</v>
      </c>
      <c r="BK67" s="135">
        <f>IF(ISNA(VLOOKUP($B67,'[1]1718  Prog Access'!$F$7:$BF$318,41,FALSE)),"",VLOOKUP($B67,'[1]1718  Prog Access'!$F$7:$BF$318,41,FALSE))</f>
        <v>5200.0600000000004</v>
      </c>
      <c r="BL67" s="135">
        <f>IF(ISNA(VLOOKUP($B67,'[1]1718  Prog Access'!$F$7:$BF$318,42,FALSE)),"",VLOOKUP($B67,'[1]1718  Prog Access'!$F$7:$BF$318,42,FALSE))</f>
        <v>0</v>
      </c>
      <c r="BM67" s="135">
        <f>IF(ISNA(VLOOKUP($B67,'[1]1718  Prog Access'!$F$7:$BF$318,43,FALSE)),"",VLOOKUP($B67,'[1]1718  Prog Access'!$F$7:$BF$318,43,FALSE))</f>
        <v>0</v>
      </c>
      <c r="BN67" s="135">
        <f>IF(ISNA(VLOOKUP($B67,'[1]1718  Prog Access'!$F$7:$BF$318,44,FALSE)),"",VLOOKUP($B67,'[1]1718  Prog Access'!$F$7:$BF$318,44,FALSE))</f>
        <v>0</v>
      </c>
      <c r="BO67" s="135">
        <f>IF(ISNA(VLOOKUP($B67,'[1]1718  Prog Access'!$F$7:$BF$318,45,FALSE)),"",VLOOKUP($B67,'[1]1718  Prog Access'!$F$7:$BF$318,45,FALSE))</f>
        <v>0.12</v>
      </c>
      <c r="BP67" s="137">
        <f t="shared" si="21"/>
        <v>7322.59</v>
      </c>
      <c r="BQ67" s="133">
        <f t="shared" si="22"/>
        <v>8.6118402846761734E-4</v>
      </c>
      <c r="BR67" s="134">
        <f t="shared" si="23"/>
        <v>10.710081759810448</v>
      </c>
      <c r="BS67" s="140">
        <f>IF(ISNA(VLOOKUP($B67,'[1]1718  Prog Access'!$F$7:$BF$318,46,FALSE)),"",VLOOKUP($B67,'[1]1718  Prog Access'!$F$7:$BF$318,46,FALSE))</f>
        <v>0</v>
      </c>
      <c r="BT67" s="135">
        <f>IF(ISNA(VLOOKUP($B67,'[1]1718  Prog Access'!$F$7:$BF$318,47,FALSE)),"",VLOOKUP($B67,'[1]1718  Prog Access'!$F$7:$BF$318,47,FALSE))</f>
        <v>0</v>
      </c>
      <c r="BU67" s="135">
        <f>IF(ISNA(VLOOKUP($B67,'[1]1718  Prog Access'!$F$7:$BF$318,48,FALSE)),"",VLOOKUP($B67,'[1]1718  Prog Access'!$F$7:$BF$318,48,FALSE))</f>
        <v>0</v>
      </c>
      <c r="BV67" s="135">
        <f>IF(ISNA(VLOOKUP($B67,'[1]1718  Prog Access'!$F$7:$BF$318,49,FALSE)),"",VLOOKUP($B67,'[1]1718  Prog Access'!$F$7:$BF$318,49,FALSE))</f>
        <v>0</v>
      </c>
      <c r="BW67" s="137">
        <f t="shared" si="24"/>
        <v>0</v>
      </c>
      <c r="BX67" s="133">
        <f t="shared" si="25"/>
        <v>0</v>
      </c>
      <c r="BY67" s="134">
        <f t="shared" si="26"/>
        <v>0</v>
      </c>
      <c r="BZ67" s="135">
        <f>IF(ISNA(VLOOKUP($B67,'[1]1718  Prog Access'!$F$7:$BF$318,50,FALSE)),"",VLOOKUP($B67,'[1]1718  Prog Access'!$F$7:$BF$318,50,FALSE))</f>
        <v>1710262.3500000006</v>
      </c>
      <c r="CA67" s="133">
        <f t="shared" si="27"/>
        <v>0.20113793347838599</v>
      </c>
      <c r="CB67" s="134">
        <f t="shared" si="28"/>
        <v>2501.4441064193893</v>
      </c>
      <c r="CC67" s="135">
        <f>IF(ISNA(VLOOKUP($B67,'[1]1718  Prog Access'!$F$7:$BF$318,51,FALSE)),"",VLOOKUP($B67,'[1]1718  Prog Access'!$F$7:$BF$318,51,FALSE))</f>
        <v>352786.51999999996</v>
      </c>
      <c r="CD67" s="133">
        <f t="shared" si="29"/>
        <v>4.148998052364964E-2</v>
      </c>
      <c r="CE67" s="134">
        <f t="shared" si="30"/>
        <v>515.98853315001975</v>
      </c>
      <c r="CF67" s="141">
        <f>IF(ISNA(VLOOKUP($B67,'[1]1718  Prog Access'!$F$7:$BF$318,52,FALSE)),"",VLOOKUP($B67,'[1]1718  Prog Access'!$F$7:$BF$318,52,FALSE))</f>
        <v>410039.56000000006</v>
      </c>
      <c r="CG67" s="88">
        <f t="shared" si="31"/>
        <v>4.8223308981096759E-2</v>
      </c>
      <c r="CH67" s="89">
        <f t="shared" si="32"/>
        <v>599.72731128694932</v>
      </c>
      <c r="CI67" s="90">
        <f t="shared" ref="CI67:CI72" si="120">CF67+CC67+BZ67+BW67+BP67+BF67+AM67+AH67+AA67+R67+I67</f>
        <v>8502932.8900000025</v>
      </c>
      <c r="CJ67" s="73">
        <f t="shared" ref="CJ67:CJ72" si="121">CI67-E67</f>
        <v>0</v>
      </c>
    </row>
    <row r="68" spans="1:88" x14ac:dyDescent="0.3">
      <c r="A68" s="21"/>
      <c r="B68" s="84" t="s">
        <v>131</v>
      </c>
      <c r="C68" s="117" t="s">
        <v>132</v>
      </c>
      <c r="D68" s="85">
        <f>IF(ISNA(VLOOKUP($B68,'[1]1718 enrollment_Rev_Exp by size'!$A$6:$C$339,3,FALSE)),"",VLOOKUP($B68,'[1]1718 enrollment_Rev_Exp by size'!$A$6:$C$339,3,FALSE))</f>
        <v>1343.4100000000003</v>
      </c>
      <c r="E68" s="86">
        <f>IF(ISNA(VLOOKUP($B68,'[1]1718 Enroll_Rev_Exp Access'!$A$6:$D$316,4,FALSE)),"",VLOOKUP($B68,'[1]1718 Enroll_Rev_Exp Access'!$A$6:$D$316,4,FALSE))</f>
        <v>15869143.17</v>
      </c>
      <c r="F68" s="87">
        <f>IF(ISNA(VLOOKUP($B68,'[1]1718  Prog Access'!$F$7:$BF$318,2,FALSE)),"",VLOOKUP($B68,'[1]1718  Prog Access'!$F$7:$BF$318,2,FALSE))</f>
        <v>8428728.9800000023</v>
      </c>
      <c r="G68" s="87">
        <f>IF(ISNA(VLOOKUP($B68,'[1]1718  Prog Access'!$F$7:$BF$318,3,FALSE)),"",VLOOKUP($B68,'[1]1718  Prog Access'!$F$7:$BF$318,3,FALSE))</f>
        <v>0</v>
      </c>
      <c r="H68" s="87">
        <f>IF(ISNA(VLOOKUP($B68,'[1]1718  Prog Access'!$F$7:$BF$318,4,FALSE)),"",VLOOKUP($B68,'[1]1718  Prog Access'!$F$7:$BF$318,4,FALSE))</f>
        <v>0</v>
      </c>
      <c r="I68" s="130">
        <f t="shared" si="117"/>
        <v>8428728.9800000023</v>
      </c>
      <c r="J68" s="151">
        <f t="shared" si="118"/>
        <v>0.53113951331248854</v>
      </c>
      <c r="K68" s="152">
        <f t="shared" si="119"/>
        <v>6274.129997543565</v>
      </c>
      <c r="L68" s="135">
        <f>IF(ISNA(VLOOKUP($B68,'[1]1718  Prog Access'!$F$7:$BF$318,5,FALSE)),"",VLOOKUP($B68,'[1]1718  Prog Access'!$F$7:$BF$318,5,FALSE))</f>
        <v>0</v>
      </c>
      <c r="M68" s="135">
        <f>IF(ISNA(VLOOKUP($B68,'[1]1718  Prog Access'!$F$7:$BF$318,6,FALSE)),"",VLOOKUP($B68,'[1]1718  Prog Access'!$F$7:$BF$318,6,FALSE))</f>
        <v>0</v>
      </c>
      <c r="N68" s="135">
        <f>IF(ISNA(VLOOKUP($B68,'[1]1718  Prog Access'!$F$7:$BF$318,7,FALSE)),"",VLOOKUP($B68,'[1]1718  Prog Access'!$F$7:$BF$318,7,FALSE))</f>
        <v>0</v>
      </c>
      <c r="O68" s="135">
        <f>IF(ISNA(VLOOKUP($B68,'[1]1718  Prog Access'!$F$7:$BF$318,8,FALSE)),"",VLOOKUP($B68,'[1]1718  Prog Access'!$F$7:$BF$318,8,FALSE))</f>
        <v>0</v>
      </c>
      <c r="P68" s="135">
        <f>IF(ISNA(VLOOKUP($B68,'[1]1718  Prog Access'!$F$7:$BF$318,9,FALSE)),"",VLOOKUP($B68,'[1]1718  Prog Access'!$F$7:$BF$318,9,FALSE))</f>
        <v>0</v>
      </c>
      <c r="Q68" s="135">
        <f>IF(ISNA(VLOOKUP($B68,'[1]1718  Prog Access'!$F$7:$BF$318,10,FALSE)),"",VLOOKUP($B68,'[1]1718  Prog Access'!$F$7:$BF$318,10,FALSE))</f>
        <v>0</v>
      </c>
      <c r="R68" s="128">
        <f t="shared" si="6"/>
        <v>0</v>
      </c>
      <c r="S68" s="136">
        <f t="shared" si="7"/>
        <v>0</v>
      </c>
      <c r="T68" s="137">
        <f t="shared" si="8"/>
        <v>0</v>
      </c>
      <c r="U68" s="135">
        <f>IF(ISNA(VLOOKUP($B68,'[1]1718  Prog Access'!$F$7:$BF$318,11,FALSE)),"",VLOOKUP($B68,'[1]1718  Prog Access'!$F$7:$BF$318,11,FALSE))</f>
        <v>1778649.1099999994</v>
      </c>
      <c r="V68" s="135">
        <f>IF(ISNA(VLOOKUP($B68,'[1]1718  Prog Access'!$F$7:$BF$318,12,FALSE)),"",VLOOKUP($B68,'[1]1718  Prog Access'!$F$7:$BF$318,12,FALSE))</f>
        <v>64917.81</v>
      </c>
      <c r="W68" s="135">
        <f>IF(ISNA(VLOOKUP($B68,'[1]1718  Prog Access'!$F$7:$BF$318,13,FALSE)),"",VLOOKUP($B68,'[1]1718  Prog Access'!$F$7:$BF$318,13,FALSE))</f>
        <v>247742.76</v>
      </c>
      <c r="X68" s="135">
        <f>IF(ISNA(VLOOKUP($B68,'[1]1718  Prog Access'!$F$7:$BF$318,14,FALSE)),"",VLOOKUP($B68,'[1]1718  Prog Access'!$F$7:$BF$318,14,FALSE))</f>
        <v>0</v>
      </c>
      <c r="Y68" s="135">
        <f>IF(ISNA(VLOOKUP($B68,'[1]1718  Prog Access'!$F$7:$BF$318,15,FALSE)),"",VLOOKUP($B68,'[1]1718  Prog Access'!$F$7:$BF$318,15,FALSE))</f>
        <v>0</v>
      </c>
      <c r="Z68" s="135">
        <f>IF(ISNA(VLOOKUP($B68,'[1]1718  Prog Access'!$F$7:$BF$318,16,FALSE)),"",VLOOKUP($B68,'[1]1718  Prog Access'!$F$7:$BF$318,16,FALSE))</f>
        <v>0</v>
      </c>
      <c r="AA68" s="138">
        <f t="shared" si="9"/>
        <v>2091309.6799999995</v>
      </c>
      <c r="AB68" s="133">
        <f t="shared" si="10"/>
        <v>0.13178466270022313</v>
      </c>
      <c r="AC68" s="134">
        <f t="shared" si="11"/>
        <v>1556.7173684876539</v>
      </c>
      <c r="AD68" s="135">
        <f>IF(ISNA(VLOOKUP($B68,'[1]1718  Prog Access'!$F$7:$BF$318,17,FALSE)),"",VLOOKUP($B68,'[1]1718  Prog Access'!$F$7:$BF$318,17,FALSE))</f>
        <v>502407.55999999988</v>
      </c>
      <c r="AE68" s="135">
        <f>IF(ISNA(VLOOKUP($B68,'[1]1718  Prog Access'!$F$7:$BF$318,18,FALSE)),"",VLOOKUP($B68,'[1]1718  Prog Access'!$F$7:$BF$318,18,FALSE))</f>
        <v>0</v>
      </c>
      <c r="AF68" s="135">
        <f>IF(ISNA(VLOOKUP($B68,'[1]1718  Prog Access'!$F$7:$BF$318,19,FALSE)),"",VLOOKUP($B68,'[1]1718  Prog Access'!$F$7:$BF$318,19,FALSE))</f>
        <v>8506</v>
      </c>
      <c r="AG68" s="135">
        <f>IF(ISNA(VLOOKUP($B68,'[1]1718  Prog Access'!$F$7:$BF$318,20,FALSE)),"",VLOOKUP($B68,'[1]1718  Prog Access'!$F$7:$BF$318,20,FALSE))</f>
        <v>0</v>
      </c>
      <c r="AH68" s="134">
        <f t="shared" si="12"/>
        <v>510913.55999999988</v>
      </c>
      <c r="AI68" s="133">
        <f t="shared" si="13"/>
        <v>3.2195409325303848E-2</v>
      </c>
      <c r="AJ68" s="134">
        <f t="shared" si="14"/>
        <v>380.31096984539329</v>
      </c>
      <c r="AK68" s="135">
        <f>IF(ISNA(VLOOKUP($B68,'[1]1718  Prog Access'!$F$7:$BF$318,21,FALSE)),"",VLOOKUP($B68,'[1]1718  Prog Access'!$F$7:$BF$318,21,FALSE))</f>
        <v>0</v>
      </c>
      <c r="AL68" s="135">
        <f>IF(ISNA(VLOOKUP($B68,'[1]1718  Prog Access'!$F$7:$BF$318,22,FALSE)),"",VLOOKUP($B68,'[1]1718  Prog Access'!$F$7:$BF$318,22,FALSE))</f>
        <v>0</v>
      </c>
      <c r="AM68" s="138">
        <f t="shared" si="15"/>
        <v>0</v>
      </c>
      <c r="AN68" s="133">
        <f t="shared" si="16"/>
        <v>0</v>
      </c>
      <c r="AO68" s="139">
        <f t="shared" si="17"/>
        <v>0</v>
      </c>
      <c r="AP68" s="135">
        <f>IF(ISNA(VLOOKUP($B68,'[1]1718  Prog Access'!$F$7:$BF$318,23,FALSE)),"",VLOOKUP($B68,'[1]1718  Prog Access'!$F$7:$BF$318,23,FALSE))</f>
        <v>317862.19999999995</v>
      </c>
      <c r="AQ68" s="135">
        <f>IF(ISNA(VLOOKUP($B68,'[1]1718  Prog Access'!$F$7:$BF$318,24,FALSE)),"",VLOOKUP($B68,'[1]1718  Prog Access'!$F$7:$BF$318,24,FALSE))</f>
        <v>50913.659999999996</v>
      </c>
      <c r="AR68" s="135">
        <f>IF(ISNA(VLOOKUP($B68,'[1]1718  Prog Access'!$F$7:$BF$318,25,FALSE)),"",VLOOKUP($B68,'[1]1718  Prog Access'!$F$7:$BF$318,25,FALSE))</f>
        <v>0</v>
      </c>
      <c r="AS68" s="135">
        <f>IF(ISNA(VLOOKUP($B68,'[1]1718  Prog Access'!$F$7:$BF$318,26,FALSE)),"",VLOOKUP($B68,'[1]1718  Prog Access'!$F$7:$BF$318,26,FALSE))</f>
        <v>0</v>
      </c>
      <c r="AT68" s="135">
        <f>IF(ISNA(VLOOKUP($B68,'[1]1718  Prog Access'!$F$7:$BF$318,27,FALSE)),"",VLOOKUP($B68,'[1]1718  Prog Access'!$F$7:$BF$318,27,FALSE))</f>
        <v>503388.58</v>
      </c>
      <c r="AU68" s="135">
        <f>IF(ISNA(VLOOKUP($B68,'[1]1718  Prog Access'!$F$7:$BF$318,28,FALSE)),"",VLOOKUP($B68,'[1]1718  Prog Access'!$F$7:$BF$318,28,FALSE))</f>
        <v>0</v>
      </c>
      <c r="AV68" s="135">
        <f>IF(ISNA(VLOOKUP($B68,'[1]1718  Prog Access'!$F$7:$BF$318,29,FALSE)),"",VLOOKUP($B68,'[1]1718  Prog Access'!$F$7:$BF$318,29,FALSE))</f>
        <v>0</v>
      </c>
      <c r="AW68" s="135">
        <f>IF(ISNA(VLOOKUP($B68,'[1]1718  Prog Access'!$F$7:$BF$318,30,FALSE)),"",VLOOKUP($B68,'[1]1718  Prog Access'!$F$7:$BF$318,30,FALSE))</f>
        <v>7603.22</v>
      </c>
      <c r="AX68" s="135">
        <f>IF(ISNA(VLOOKUP($B68,'[1]1718  Prog Access'!$F$7:$BF$318,31,FALSE)),"",VLOOKUP($B68,'[1]1718  Prog Access'!$F$7:$BF$318,31,FALSE))</f>
        <v>0</v>
      </c>
      <c r="AY68" s="135">
        <f>IF(ISNA(VLOOKUP($B68,'[1]1718  Prog Access'!$F$7:$BF$318,32,FALSE)),"",VLOOKUP($B68,'[1]1718  Prog Access'!$F$7:$BF$318,32,FALSE))</f>
        <v>0</v>
      </c>
      <c r="AZ68" s="135">
        <f>IF(ISNA(VLOOKUP($B68,'[1]1718  Prog Access'!$F$7:$BF$318,33,FALSE)),"",VLOOKUP($B68,'[1]1718  Prog Access'!$F$7:$BF$318,33,FALSE))</f>
        <v>0</v>
      </c>
      <c r="BA68" s="135">
        <f>IF(ISNA(VLOOKUP($B68,'[1]1718  Prog Access'!$F$7:$BF$318,34,FALSE)),"",VLOOKUP($B68,'[1]1718  Prog Access'!$F$7:$BF$318,34,FALSE))</f>
        <v>0</v>
      </c>
      <c r="BB68" s="135">
        <f>IF(ISNA(VLOOKUP($B68,'[1]1718  Prog Access'!$F$7:$BF$318,35,FALSE)),"",VLOOKUP($B68,'[1]1718  Prog Access'!$F$7:$BF$318,35,FALSE))</f>
        <v>32999.620000000003</v>
      </c>
      <c r="BC68" s="135">
        <f>IF(ISNA(VLOOKUP($B68,'[1]1718  Prog Access'!$F$7:$BF$318,36,FALSE)),"",VLOOKUP($B68,'[1]1718  Prog Access'!$F$7:$BF$318,36,FALSE))</f>
        <v>0</v>
      </c>
      <c r="BD68" s="135">
        <f>IF(ISNA(VLOOKUP($B68,'[1]1718  Prog Access'!$F$7:$BF$318,37,FALSE)),"",VLOOKUP($B68,'[1]1718  Prog Access'!$F$7:$BF$318,37,FALSE))</f>
        <v>0</v>
      </c>
      <c r="BE68" s="135">
        <f>IF(ISNA(VLOOKUP($B68,'[1]1718  Prog Access'!$F$7:$BF$318,38,FALSE)),"",VLOOKUP($B68,'[1]1718  Prog Access'!$F$7:$BF$318,38,FALSE))</f>
        <v>0</v>
      </c>
      <c r="BF68" s="134">
        <f t="shared" si="18"/>
        <v>912767.27999999991</v>
      </c>
      <c r="BG68" s="133">
        <f t="shared" si="19"/>
        <v>5.7518371989078221E-2</v>
      </c>
      <c r="BH68" s="137">
        <f t="shared" si="20"/>
        <v>679.44058775801852</v>
      </c>
      <c r="BI68" s="140">
        <f>IF(ISNA(VLOOKUP($B68,'[1]1718  Prog Access'!$F$7:$BF$318,39,FALSE)),"",VLOOKUP($B68,'[1]1718  Prog Access'!$F$7:$BF$318,39,FALSE))</f>
        <v>0</v>
      </c>
      <c r="BJ68" s="135">
        <f>IF(ISNA(VLOOKUP($B68,'[1]1718  Prog Access'!$F$7:$BF$318,40,FALSE)),"",VLOOKUP($B68,'[1]1718  Prog Access'!$F$7:$BF$318,40,FALSE))</f>
        <v>0</v>
      </c>
      <c r="BK68" s="135">
        <f>IF(ISNA(VLOOKUP($B68,'[1]1718  Prog Access'!$F$7:$BF$318,41,FALSE)),"",VLOOKUP($B68,'[1]1718  Prog Access'!$F$7:$BF$318,41,FALSE))</f>
        <v>23063.149999999998</v>
      </c>
      <c r="BL68" s="135">
        <f>IF(ISNA(VLOOKUP($B68,'[1]1718  Prog Access'!$F$7:$BF$318,42,FALSE)),"",VLOOKUP($B68,'[1]1718  Prog Access'!$F$7:$BF$318,42,FALSE))</f>
        <v>0</v>
      </c>
      <c r="BM68" s="135">
        <f>IF(ISNA(VLOOKUP($B68,'[1]1718  Prog Access'!$F$7:$BF$318,43,FALSE)),"",VLOOKUP($B68,'[1]1718  Prog Access'!$F$7:$BF$318,43,FALSE))</f>
        <v>0</v>
      </c>
      <c r="BN68" s="135">
        <f>IF(ISNA(VLOOKUP($B68,'[1]1718  Prog Access'!$F$7:$BF$318,44,FALSE)),"",VLOOKUP($B68,'[1]1718  Prog Access'!$F$7:$BF$318,44,FALSE))</f>
        <v>0</v>
      </c>
      <c r="BO68" s="135">
        <f>IF(ISNA(VLOOKUP($B68,'[1]1718  Prog Access'!$F$7:$BF$318,45,FALSE)),"",VLOOKUP($B68,'[1]1718  Prog Access'!$F$7:$BF$318,45,FALSE))</f>
        <v>17455.96</v>
      </c>
      <c r="BP68" s="137">
        <f t="shared" si="21"/>
        <v>40519.11</v>
      </c>
      <c r="BQ68" s="133">
        <f t="shared" si="22"/>
        <v>2.5533268914354375E-3</v>
      </c>
      <c r="BR68" s="134">
        <f t="shared" si="23"/>
        <v>30.161387811613722</v>
      </c>
      <c r="BS68" s="140">
        <f>IF(ISNA(VLOOKUP($B68,'[1]1718  Prog Access'!$F$7:$BF$318,46,FALSE)),"",VLOOKUP($B68,'[1]1718  Prog Access'!$F$7:$BF$318,46,FALSE))</f>
        <v>0</v>
      </c>
      <c r="BT68" s="135">
        <f>IF(ISNA(VLOOKUP($B68,'[1]1718  Prog Access'!$F$7:$BF$318,47,FALSE)),"",VLOOKUP($B68,'[1]1718  Prog Access'!$F$7:$BF$318,47,FALSE))</f>
        <v>0</v>
      </c>
      <c r="BU68" s="135">
        <f>IF(ISNA(VLOOKUP($B68,'[1]1718  Prog Access'!$F$7:$BF$318,48,FALSE)),"",VLOOKUP($B68,'[1]1718  Prog Access'!$F$7:$BF$318,48,FALSE))</f>
        <v>0</v>
      </c>
      <c r="BV68" s="135">
        <f>IF(ISNA(VLOOKUP($B68,'[1]1718  Prog Access'!$F$7:$BF$318,49,FALSE)),"",VLOOKUP($B68,'[1]1718  Prog Access'!$F$7:$BF$318,49,FALSE))</f>
        <v>0</v>
      </c>
      <c r="BW68" s="137">
        <f t="shared" si="24"/>
        <v>0</v>
      </c>
      <c r="BX68" s="133">
        <f t="shared" si="25"/>
        <v>0</v>
      </c>
      <c r="BY68" s="134">
        <f t="shared" si="26"/>
        <v>0</v>
      </c>
      <c r="BZ68" s="135">
        <f>IF(ISNA(VLOOKUP($B68,'[1]1718  Prog Access'!$F$7:$BF$318,50,FALSE)),"",VLOOKUP($B68,'[1]1718  Prog Access'!$F$7:$BF$318,50,FALSE))</f>
        <v>2623896.3900000006</v>
      </c>
      <c r="CA68" s="133">
        <f t="shared" si="27"/>
        <v>0.16534581368957429</v>
      </c>
      <c r="CB68" s="134">
        <f t="shared" si="28"/>
        <v>1953.1612761554552</v>
      </c>
      <c r="CC68" s="135">
        <f>IF(ISNA(VLOOKUP($B68,'[1]1718  Prog Access'!$F$7:$BF$318,51,FALSE)),"",VLOOKUP($B68,'[1]1718  Prog Access'!$F$7:$BF$318,51,FALSE))</f>
        <v>535947.67000000004</v>
      </c>
      <c r="CD68" s="133">
        <f t="shared" si="29"/>
        <v>3.3772943142462056E-2</v>
      </c>
      <c r="CE68" s="134">
        <f t="shared" si="30"/>
        <v>398.94572021944151</v>
      </c>
      <c r="CF68" s="141">
        <f>IF(ISNA(VLOOKUP($B68,'[1]1718  Prog Access'!$F$7:$BF$318,52,FALSE)),"",VLOOKUP($B68,'[1]1718  Prog Access'!$F$7:$BF$318,52,FALSE))</f>
        <v>725060.49999999988</v>
      </c>
      <c r="CG68" s="88">
        <f t="shared" si="31"/>
        <v>4.5689958949434561E-2</v>
      </c>
      <c r="CH68" s="89">
        <f t="shared" si="32"/>
        <v>539.71646779464174</v>
      </c>
      <c r="CI68" s="90">
        <f t="shared" si="120"/>
        <v>15869143.170000002</v>
      </c>
      <c r="CJ68" s="73">
        <f t="shared" si="121"/>
        <v>0</v>
      </c>
    </row>
    <row r="69" spans="1:88" x14ac:dyDescent="0.3">
      <c r="A69" s="91"/>
      <c r="B69" s="84" t="s">
        <v>133</v>
      </c>
      <c r="C69" s="117" t="s">
        <v>134</v>
      </c>
      <c r="D69" s="85">
        <f>IF(ISNA(VLOOKUP($B69,'[1]1718 enrollment_Rev_Exp by size'!$A$6:$C$339,3,FALSE)),"",VLOOKUP($B69,'[1]1718 enrollment_Rev_Exp by size'!$A$6:$C$339,3,FALSE))</f>
        <v>1019.3300000000002</v>
      </c>
      <c r="E69" s="86">
        <f>IF(ISNA(VLOOKUP($B69,'[1]1718 Enroll_Rev_Exp Access'!$A$6:$D$316,4,FALSE)),"",VLOOKUP($B69,'[1]1718 Enroll_Rev_Exp Access'!$A$6:$D$316,4,FALSE))</f>
        <v>10829238.310000001</v>
      </c>
      <c r="F69" s="87">
        <f>IF(ISNA(VLOOKUP($B69,'[1]1718  Prog Access'!$F$7:$BF$318,2,FALSE)),"",VLOOKUP($B69,'[1]1718  Prog Access'!$F$7:$BF$318,2,FALSE))</f>
        <v>6651042.2200000025</v>
      </c>
      <c r="G69" s="87">
        <f>IF(ISNA(VLOOKUP($B69,'[1]1718  Prog Access'!$F$7:$BF$318,3,FALSE)),"",VLOOKUP($B69,'[1]1718  Prog Access'!$F$7:$BF$318,3,FALSE))</f>
        <v>0</v>
      </c>
      <c r="H69" s="87">
        <f>IF(ISNA(VLOOKUP($B69,'[1]1718  Prog Access'!$F$7:$BF$318,4,FALSE)),"",VLOOKUP($B69,'[1]1718  Prog Access'!$F$7:$BF$318,4,FALSE))</f>
        <v>0</v>
      </c>
      <c r="I69" s="130">
        <f t="shared" si="117"/>
        <v>6651042.2200000025</v>
      </c>
      <c r="J69" s="151">
        <f t="shared" si="118"/>
        <v>0.61417451805989509</v>
      </c>
      <c r="K69" s="152">
        <f t="shared" si="119"/>
        <v>6524.9156014244663</v>
      </c>
      <c r="L69" s="135">
        <f>IF(ISNA(VLOOKUP($B69,'[1]1718  Prog Access'!$F$7:$BF$318,5,FALSE)),"",VLOOKUP($B69,'[1]1718  Prog Access'!$F$7:$BF$318,5,FALSE))</f>
        <v>0</v>
      </c>
      <c r="M69" s="135">
        <f>IF(ISNA(VLOOKUP($B69,'[1]1718  Prog Access'!$F$7:$BF$318,6,FALSE)),"",VLOOKUP($B69,'[1]1718  Prog Access'!$F$7:$BF$318,6,FALSE))</f>
        <v>0</v>
      </c>
      <c r="N69" s="135">
        <f>IF(ISNA(VLOOKUP($B69,'[1]1718  Prog Access'!$F$7:$BF$318,7,FALSE)),"",VLOOKUP($B69,'[1]1718  Prog Access'!$F$7:$BF$318,7,FALSE))</f>
        <v>0</v>
      </c>
      <c r="O69" s="135">
        <f>IF(ISNA(VLOOKUP($B69,'[1]1718  Prog Access'!$F$7:$BF$318,8,FALSE)),"",VLOOKUP($B69,'[1]1718  Prog Access'!$F$7:$BF$318,8,FALSE))</f>
        <v>0</v>
      </c>
      <c r="P69" s="135">
        <f>IF(ISNA(VLOOKUP($B69,'[1]1718  Prog Access'!$F$7:$BF$318,9,FALSE)),"",VLOOKUP($B69,'[1]1718  Prog Access'!$F$7:$BF$318,9,FALSE))</f>
        <v>0</v>
      </c>
      <c r="Q69" s="135">
        <f>IF(ISNA(VLOOKUP($B69,'[1]1718  Prog Access'!$F$7:$BF$318,10,FALSE)),"",VLOOKUP($B69,'[1]1718  Prog Access'!$F$7:$BF$318,10,FALSE))</f>
        <v>0</v>
      </c>
      <c r="R69" s="128">
        <f t="shared" si="6"/>
        <v>0</v>
      </c>
      <c r="S69" s="136">
        <f t="shared" si="7"/>
        <v>0</v>
      </c>
      <c r="T69" s="137">
        <f t="shared" si="8"/>
        <v>0</v>
      </c>
      <c r="U69" s="135">
        <f>IF(ISNA(VLOOKUP($B69,'[1]1718  Prog Access'!$F$7:$BF$318,11,FALSE)),"",VLOOKUP($B69,'[1]1718  Prog Access'!$F$7:$BF$318,11,FALSE))</f>
        <v>1189092.17</v>
      </c>
      <c r="V69" s="135">
        <f>IF(ISNA(VLOOKUP($B69,'[1]1718  Prog Access'!$F$7:$BF$318,12,FALSE)),"",VLOOKUP($B69,'[1]1718  Prog Access'!$F$7:$BF$318,12,FALSE))</f>
        <v>53650.85</v>
      </c>
      <c r="W69" s="135">
        <f>IF(ISNA(VLOOKUP($B69,'[1]1718  Prog Access'!$F$7:$BF$318,13,FALSE)),"",VLOOKUP($B69,'[1]1718  Prog Access'!$F$7:$BF$318,13,FALSE))</f>
        <v>0</v>
      </c>
      <c r="X69" s="135">
        <f>IF(ISNA(VLOOKUP($B69,'[1]1718  Prog Access'!$F$7:$BF$318,14,FALSE)),"",VLOOKUP($B69,'[1]1718  Prog Access'!$F$7:$BF$318,14,FALSE))</f>
        <v>0</v>
      </c>
      <c r="Y69" s="135">
        <f>IF(ISNA(VLOOKUP($B69,'[1]1718  Prog Access'!$F$7:$BF$318,15,FALSE)),"",VLOOKUP($B69,'[1]1718  Prog Access'!$F$7:$BF$318,15,FALSE))</f>
        <v>0</v>
      </c>
      <c r="Z69" s="135">
        <f>IF(ISNA(VLOOKUP($B69,'[1]1718  Prog Access'!$F$7:$BF$318,16,FALSE)),"",VLOOKUP($B69,'[1]1718  Prog Access'!$F$7:$BF$318,16,FALSE))</f>
        <v>0</v>
      </c>
      <c r="AA69" s="138">
        <f t="shared" si="9"/>
        <v>1242743.02</v>
      </c>
      <c r="AB69" s="133">
        <f t="shared" si="10"/>
        <v>0.11475811912389247</v>
      </c>
      <c r="AC69" s="134">
        <f t="shared" si="11"/>
        <v>1219.1763413222409</v>
      </c>
      <c r="AD69" s="135">
        <f>IF(ISNA(VLOOKUP($B69,'[1]1718  Prog Access'!$F$7:$BF$318,17,FALSE)),"",VLOOKUP($B69,'[1]1718  Prog Access'!$F$7:$BF$318,17,FALSE))</f>
        <v>152639.92000000001</v>
      </c>
      <c r="AE69" s="135">
        <f>IF(ISNA(VLOOKUP($B69,'[1]1718  Prog Access'!$F$7:$BF$318,18,FALSE)),"",VLOOKUP($B69,'[1]1718  Prog Access'!$F$7:$BF$318,18,FALSE))</f>
        <v>0</v>
      </c>
      <c r="AF69" s="135">
        <f>IF(ISNA(VLOOKUP($B69,'[1]1718  Prog Access'!$F$7:$BF$318,19,FALSE)),"",VLOOKUP($B69,'[1]1718  Prog Access'!$F$7:$BF$318,19,FALSE))</f>
        <v>5299.78</v>
      </c>
      <c r="AG69" s="135">
        <f>IF(ISNA(VLOOKUP($B69,'[1]1718  Prog Access'!$F$7:$BF$318,20,FALSE)),"",VLOOKUP($B69,'[1]1718  Prog Access'!$F$7:$BF$318,20,FALSE))</f>
        <v>0</v>
      </c>
      <c r="AH69" s="134">
        <f t="shared" si="12"/>
        <v>157939.70000000001</v>
      </c>
      <c r="AI69" s="133">
        <f t="shared" si="13"/>
        <v>1.4584562226703828E-2</v>
      </c>
      <c r="AJ69" s="134">
        <f t="shared" si="14"/>
        <v>154.9446204860055</v>
      </c>
      <c r="AK69" s="135">
        <f>IF(ISNA(VLOOKUP($B69,'[1]1718  Prog Access'!$F$7:$BF$318,21,FALSE)),"",VLOOKUP($B69,'[1]1718  Prog Access'!$F$7:$BF$318,21,FALSE))</f>
        <v>0</v>
      </c>
      <c r="AL69" s="135">
        <f>IF(ISNA(VLOOKUP($B69,'[1]1718  Prog Access'!$F$7:$BF$318,22,FALSE)),"",VLOOKUP($B69,'[1]1718  Prog Access'!$F$7:$BF$318,22,FALSE))</f>
        <v>0</v>
      </c>
      <c r="AM69" s="138">
        <f t="shared" si="15"/>
        <v>0</v>
      </c>
      <c r="AN69" s="133">
        <f t="shared" si="16"/>
        <v>0</v>
      </c>
      <c r="AO69" s="139">
        <f t="shared" si="17"/>
        <v>0</v>
      </c>
      <c r="AP69" s="135">
        <f>IF(ISNA(VLOOKUP($B69,'[1]1718  Prog Access'!$F$7:$BF$318,23,FALSE)),"",VLOOKUP($B69,'[1]1718  Prog Access'!$F$7:$BF$318,23,FALSE))</f>
        <v>129800.09</v>
      </c>
      <c r="AQ69" s="135">
        <f>IF(ISNA(VLOOKUP($B69,'[1]1718  Prog Access'!$F$7:$BF$318,24,FALSE)),"",VLOOKUP($B69,'[1]1718  Prog Access'!$F$7:$BF$318,24,FALSE))</f>
        <v>44286.23</v>
      </c>
      <c r="AR69" s="135">
        <f>IF(ISNA(VLOOKUP($B69,'[1]1718  Prog Access'!$F$7:$BF$318,25,FALSE)),"",VLOOKUP($B69,'[1]1718  Prog Access'!$F$7:$BF$318,25,FALSE))</f>
        <v>0</v>
      </c>
      <c r="AS69" s="135">
        <f>IF(ISNA(VLOOKUP($B69,'[1]1718  Prog Access'!$F$7:$BF$318,26,FALSE)),"",VLOOKUP($B69,'[1]1718  Prog Access'!$F$7:$BF$318,26,FALSE))</f>
        <v>0</v>
      </c>
      <c r="AT69" s="135">
        <f>IF(ISNA(VLOOKUP($B69,'[1]1718  Prog Access'!$F$7:$BF$318,27,FALSE)),"",VLOOKUP($B69,'[1]1718  Prog Access'!$F$7:$BF$318,27,FALSE))</f>
        <v>143363.18000000002</v>
      </c>
      <c r="AU69" s="135">
        <f>IF(ISNA(VLOOKUP($B69,'[1]1718  Prog Access'!$F$7:$BF$318,28,FALSE)),"",VLOOKUP($B69,'[1]1718  Prog Access'!$F$7:$BF$318,28,FALSE))</f>
        <v>0</v>
      </c>
      <c r="AV69" s="135">
        <f>IF(ISNA(VLOOKUP($B69,'[1]1718  Prog Access'!$F$7:$BF$318,29,FALSE)),"",VLOOKUP($B69,'[1]1718  Prog Access'!$F$7:$BF$318,29,FALSE))</f>
        <v>0</v>
      </c>
      <c r="AW69" s="135">
        <f>IF(ISNA(VLOOKUP($B69,'[1]1718  Prog Access'!$F$7:$BF$318,30,FALSE)),"",VLOOKUP($B69,'[1]1718  Prog Access'!$F$7:$BF$318,30,FALSE))</f>
        <v>33856.69</v>
      </c>
      <c r="AX69" s="135">
        <f>IF(ISNA(VLOOKUP($B69,'[1]1718  Prog Access'!$F$7:$BF$318,31,FALSE)),"",VLOOKUP($B69,'[1]1718  Prog Access'!$F$7:$BF$318,31,FALSE))</f>
        <v>0</v>
      </c>
      <c r="AY69" s="135">
        <f>IF(ISNA(VLOOKUP($B69,'[1]1718  Prog Access'!$F$7:$BF$318,32,FALSE)),"",VLOOKUP($B69,'[1]1718  Prog Access'!$F$7:$BF$318,32,FALSE))</f>
        <v>0</v>
      </c>
      <c r="AZ69" s="135">
        <f>IF(ISNA(VLOOKUP($B69,'[1]1718  Prog Access'!$F$7:$BF$318,33,FALSE)),"",VLOOKUP($B69,'[1]1718  Prog Access'!$F$7:$BF$318,33,FALSE))</f>
        <v>0</v>
      </c>
      <c r="BA69" s="135">
        <f>IF(ISNA(VLOOKUP($B69,'[1]1718  Prog Access'!$F$7:$BF$318,34,FALSE)),"",VLOOKUP($B69,'[1]1718  Prog Access'!$F$7:$BF$318,34,FALSE))</f>
        <v>0</v>
      </c>
      <c r="BB69" s="135">
        <f>IF(ISNA(VLOOKUP($B69,'[1]1718  Prog Access'!$F$7:$BF$318,35,FALSE)),"",VLOOKUP($B69,'[1]1718  Prog Access'!$F$7:$BF$318,35,FALSE))</f>
        <v>15330.460000000001</v>
      </c>
      <c r="BC69" s="135">
        <f>IF(ISNA(VLOOKUP($B69,'[1]1718  Prog Access'!$F$7:$BF$318,36,FALSE)),"",VLOOKUP($B69,'[1]1718  Prog Access'!$F$7:$BF$318,36,FALSE))</f>
        <v>0</v>
      </c>
      <c r="BD69" s="135">
        <f>IF(ISNA(VLOOKUP($B69,'[1]1718  Prog Access'!$F$7:$BF$318,37,FALSE)),"",VLOOKUP($B69,'[1]1718  Prog Access'!$F$7:$BF$318,37,FALSE))</f>
        <v>0</v>
      </c>
      <c r="BE69" s="135">
        <f>IF(ISNA(VLOOKUP($B69,'[1]1718  Prog Access'!$F$7:$BF$318,38,FALSE)),"",VLOOKUP($B69,'[1]1718  Prog Access'!$F$7:$BF$318,38,FALSE))</f>
        <v>0</v>
      </c>
      <c r="BF69" s="134">
        <f t="shared" si="18"/>
        <v>366636.65</v>
      </c>
      <c r="BG69" s="133">
        <f t="shared" si="19"/>
        <v>3.3856180786181259E-2</v>
      </c>
      <c r="BH69" s="137">
        <f t="shared" si="20"/>
        <v>359.68395907115456</v>
      </c>
      <c r="BI69" s="140">
        <f>IF(ISNA(VLOOKUP($B69,'[1]1718  Prog Access'!$F$7:$BF$318,39,FALSE)),"",VLOOKUP($B69,'[1]1718  Prog Access'!$F$7:$BF$318,39,FALSE))</f>
        <v>0</v>
      </c>
      <c r="BJ69" s="135">
        <f>IF(ISNA(VLOOKUP($B69,'[1]1718  Prog Access'!$F$7:$BF$318,40,FALSE)),"",VLOOKUP($B69,'[1]1718  Prog Access'!$F$7:$BF$318,40,FALSE))</f>
        <v>0</v>
      </c>
      <c r="BK69" s="135">
        <f>IF(ISNA(VLOOKUP($B69,'[1]1718  Prog Access'!$F$7:$BF$318,41,FALSE)),"",VLOOKUP($B69,'[1]1718  Prog Access'!$F$7:$BF$318,41,FALSE))</f>
        <v>5004.49</v>
      </c>
      <c r="BL69" s="135">
        <f>IF(ISNA(VLOOKUP($B69,'[1]1718  Prog Access'!$F$7:$BF$318,42,FALSE)),"",VLOOKUP($B69,'[1]1718  Prog Access'!$F$7:$BF$318,42,FALSE))</f>
        <v>0</v>
      </c>
      <c r="BM69" s="135">
        <f>IF(ISNA(VLOOKUP($B69,'[1]1718  Prog Access'!$F$7:$BF$318,43,FALSE)),"",VLOOKUP($B69,'[1]1718  Prog Access'!$F$7:$BF$318,43,FALSE))</f>
        <v>0</v>
      </c>
      <c r="BN69" s="135">
        <f>IF(ISNA(VLOOKUP($B69,'[1]1718  Prog Access'!$F$7:$BF$318,44,FALSE)),"",VLOOKUP($B69,'[1]1718  Prog Access'!$F$7:$BF$318,44,FALSE))</f>
        <v>0</v>
      </c>
      <c r="BO69" s="135">
        <f>IF(ISNA(VLOOKUP($B69,'[1]1718  Prog Access'!$F$7:$BF$318,45,FALSE)),"",VLOOKUP($B69,'[1]1718  Prog Access'!$F$7:$BF$318,45,FALSE))</f>
        <v>0</v>
      </c>
      <c r="BP69" s="137">
        <f t="shared" si="21"/>
        <v>5004.49</v>
      </c>
      <c r="BQ69" s="133">
        <f t="shared" si="22"/>
        <v>4.6212760830821533E-4</v>
      </c>
      <c r="BR69" s="134">
        <f t="shared" si="23"/>
        <v>4.9095876703324723</v>
      </c>
      <c r="BS69" s="140">
        <f>IF(ISNA(VLOOKUP($B69,'[1]1718  Prog Access'!$F$7:$BF$318,46,FALSE)),"",VLOOKUP($B69,'[1]1718  Prog Access'!$F$7:$BF$318,46,FALSE))</f>
        <v>0</v>
      </c>
      <c r="BT69" s="135">
        <f>IF(ISNA(VLOOKUP($B69,'[1]1718  Prog Access'!$F$7:$BF$318,47,FALSE)),"",VLOOKUP($B69,'[1]1718  Prog Access'!$F$7:$BF$318,47,FALSE))</f>
        <v>0</v>
      </c>
      <c r="BU69" s="135">
        <f>IF(ISNA(VLOOKUP($B69,'[1]1718  Prog Access'!$F$7:$BF$318,48,FALSE)),"",VLOOKUP($B69,'[1]1718  Prog Access'!$F$7:$BF$318,48,FALSE))</f>
        <v>0</v>
      </c>
      <c r="BV69" s="135">
        <f>IF(ISNA(VLOOKUP($B69,'[1]1718  Prog Access'!$F$7:$BF$318,49,FALSE)),"",VLOOKUP($B69,'[1]1718  Prog Access'!$F$7:$BF$318,49,FALSE))</f>
        <v>0</v>
      </c>
      <c r="BW69" s="137">
        <f t="shared" si="24"/>
        <v>0</v>
      </c>
      <c r="BX69" s="133">
        <f t="shared" si="25"/>
        <v>0</v>
      </c>
      <c r="BY69" s="134">
        <f t="shared" si="26"/>
        <v>0</v>
      </c>
      <c r="BZ69" s="135">
        <f>IF(ISNA(VLOOKUP($B69,'[1]1718  Prog Access'!$F$7:$BF$318,50,FALSE)),"",VLOOKUP($B69,'[1]1718  Prog Access'!$F$7:$BF$318,50,FALSE))</f>
        <v>1633726.03</v>
      </c>
      <c r="CA69" s="133">
        <f t="shared" si="27"/>
        <v>0.15086250604452714</v>
      </c>
      <c r="CB69" s="134">
        <f t="shared" si="28"/>
        <v>1602.7449697350219</v>
      </c>
      <c r="CC69" s="135">
        <f>IF(ISNA(VLOOKUP($B69,'[1]1718  Prog Access'!$F$7:$BF$318,51,FALSE)),"",VLOOKUP($B69,'[1]1718  Prog Access'!$F$7:$BF$318,51,FALSE))</f>
        <v>283865.2</v>
      </c>
      <c r="CD69" s="133">
        <f t="shared" si="29"/>
        <v>2.6212850052239733E-2</v>
      </c>
      <c r="CE69" s="134">
        <f t="shared" si="30"/>
        <v>278.48214022936634</v>
      </c>
      <c r="CF69" s="141">
        <f>IF(ISNA(VLOOKUP($B69,'[1]1718  Prog Access'!$F$7:$BF$318,52,FALSE)),"",VLOOKUP($B69,'[1]1718  Prog Access'!$F$7:$BF$318,52,FALSE))</f>
        <v>488281</v>
      </c>
      <c r="CG69" s="88">
        <f t="shared" si="31"/>
        <v>4.5089136098252505E-2</v>
      </c>
      <c r="CH69" s="89">
        <f t="shared" si="32"/>
        <v>479.02151413183162</v>
      </c>
      <c r="CI69" s="90">
        <f t="shared" si="120"/>
        <v>10829238.310000002</v>
      </c>
      <c r="CJ69" s="73">
        <f t="shared" si="121"/>
        <v>0</v>
      </c>
    </row>
    <row r="70" spans="1:88" x14ac:dyDescent="0.3">
      <c r="A70" s="21"/>
      <c r="B70" s="84" t="s">
        <v>135</v>
      </c>
      <c r="C70" s="117" t="s">
        <v>136</v>
      </c>
      <c r="D70" s="85">
        <f>IF(ISNA(VLOOKUP($B70,'[1]1718 enrollment_Rev_Exp by size'!$A$6:$C$339,3,FALSE)),"",VLOOKUP($B70,'[1]1718 enrollment_Rev_Exp by size'!$A$6:$C$339,3,FALSE))</f>
        <v>2451.1799999999998</v>
      </c>
      <c r="E70" s="86">
        <f>IF(ISNA(VLOOKUP($B70,'[1]1718 Enroll_Rev_Exp Access'!$A$6:$D$316,4,FALSE)),"",VLOOKUP($B70,'[1]1718 Enroll_Rev_Exp Access'!$A$6:$D$316,4,FALSE))</f>
        <v>33484152.57</v>
      </c>
      <c r="F70" s="87">
        <f>IF(ISNA(VLOOKUP($B70,'[1]1718  Prog Access'!$F$7:$BF$318,2,FALSE)),"",VLOOKUP($B70,'[1]1718  Prog Access'!$F$7:$BF$318,2,FALSE))</f>
        <v>15241197.68</v>
      </c>
      <c r="G70" s="87">
        <f>IF(ISNA(VLOOKUP($B70,'[1]1718  Prog Access'!$F$7:$BF$318,3,FALSE)),"",VLOOKUP($B70,'[1]1718  Prog Access'!$F$7:$BF$318,3,FALSE))</f>
        <v>396817.34000000008</v>
      </c>
      <c r="H70" s="87">
        <f>IF(ISNA(VLOOKUP($B70,'[1]1718  Prog Access'!$F$7:$BF$318,4,FALSE)),"",VLOOKUP($B70,'[1]1718  Prog Access'!$F$7:$BF$318,4,FALSE))</f>
        <v>0</v>
      </c>
      <c r="I70" s="130">
        <f t="shared" si="117"/>
        <v>15638015.02</v>
      </c>
      <c r="J70" s="151">
        <f t="shared" si="118"/>
        <v>0.46702734935005702</v>
      </c>
      <c r="K70" s="152">
        <f t="shared" si="119"/>
        <v>6379.7905580169554</v>
      </c>
      <c r="L70" s="135">
        <f>IF(ISNA(VLOOKUP($B70,'[1]1718  Prog Access'!$F$7:$BF$318,5,FALSE)),"",VLOOKUP($B70,'[1]1718  Prog Access'!$F$7:$BF$318,5,FALSE))</f>
        <v>0</v>
      </c>
      <c r="M70" s="135">
        <f>IF(ISNA(VLOOKUP($B70,'[1]1718  Prog Access'!$F$7:$BF$318,6,FALSE)),"",VLOOKUP($B70,'[1]1718  Prog Access'!$F$7:$BF$318,6,FALSE))</f>
        <v>0</v>
      </c>
      <c r="N70" s="135">
        <f>IF(ISNA(VLOOKUP($B70,'[1]1718  Prog Access'!$F$7:$BF$318,7,FALSE)),"",VLOOKUP($B70,'[1]1718  Prog Access'!$F$7:$BF$318,7,FALSE))</f>
        <v>0</v>
      </c>
      <c r="O70" s="135">
        <f>IF(ISNA(VLOOKUP($B70,'[1]1718  Prog Access'!$F$7:$BF$318,8,FALSE)),"",VLOOKUP($B70,'[1]1718  Prog Access'!$F$7:$BF$318,8,FALSE))</f>
        <v>0</v>
      </c>
      <c r="P70" s="135">
        <f>IF(ISNA(VLOOKUP($B70,'[1]1718  Prog Access'!$F$7:$BF$318,9,FALSE)),"",VLOOKUP($B70,'[1]1718  Prog Access'!$F$7:$BF$318,9,FALSE))</f>
        <v>0</v>
      </c>
      <c r="Q70" s="135">
        <f>IF(ISNA(VLOOKUP($B70,'[1]1718  Prog Access'!$F$7:$BF$318,10,FALSE)),"",VLOOKUP($B70,'[1]1718  Prog Access'!$F$7:$BF$318,10,FALSE))</f>
        <v>0</v>
      </c>
      <c r="R70" s="128">
        <f t="shared" si="6"/>
        <v>0</v>
      </c>
      <c r="S70" s="136">
        <f t="shared" si="7"/>
        <v>0</v>
      </c>
      <c r="T70" s="137">
        <f t="shared" si="8"/>
        <v>0</v>
      </c>
      <c r="U70" s="135">
        <f>IF(ISNA(VLOOKUP($B70,'[1]1718  Prog Access'!$F$7:$BF$318,11,FALSE)),"",VLOOKUP($B70,'[1]1718  Prog Access'!$F$7:$BF$318,11,FALSE))</f>
        <v>3555665.44</v>
      </c>
      <c r="V70" s="135">
        <f>IF(ISNA(VLOOKUP($B70,'[1]1718  Prog Access'!$F$7:$BF$318,12,FALSE)),"",VLOOKUP($B70,'[1]1718  Prog Access'!$F$7:$BF$318,12,FALSE))</f>
        <v>76071.25</v>
      </c>
      <c r="W70" s="135">
        <f>IF(ISNA(VLOOKUP($B70,'[1]1718  Prog Access'!$F$7:$BF$318,13,FALSE)),"",VLOOKUP($B70,'[1]1718  Prog Access'!$F$7:$BF$318,13,FALSE))</f>
        <v>527654.6</v>
      </c>
      <c r="X70" s="135">
        <f>IF(ISNA(VLOOKUP($B70,'[1]1718  Prog Access'!$F$7:$BF$318,14,FALSE)),"",VLOOKUP($B70,'[1]1718  Prog Access'!$F$7:$BF$318,14,FALSE))</f>
        <v>0</v>
      </c>
      <c r="Y70" s="135">
        <f>IF(ISNA(VLOOKUP($B70,'[1]1718  Prog Access'!$F$7:$BF$318,15,FALSE)),"",VLOOKUP($B70,'[1]1718  Prog Access'!$F$7:$BF$318,15,FALSE))</f>
        <v>0</v>
      </c>
      <c r="Z70" s="135">
        <f>IF(ISNA(VLOOKUP($B70,'[1]1718  Prog Access'!$F$7:$BF$318,16,FALSE)),"",VLOOKUP($B70,'[1]1718  Prog Access'!$F$7:$BF$318,16,FALSE))</f>
        <v>0</v>
      </c>
      <c r="AA70" s="138">
        <f t="shared" si="9"/>
        <v>4159391.29</v>
      </c>
      <c r="AB70" s="133">
        <f t="shared" si="10"/>
        <v>0.1242196971031183</v>
      </c>
      <c r="AC70" s="134">
        <f t="shared" si="11"/>
        <v>1696.8934513173249</v>
      </c>
      <c r="AD70" s="135">
        <f>IF(ISNA(VLOOKUP($B70,'[1]1718  Prog Access'!$F$7:$BF$318,17,FALSE)),"",VLOOKUP($B70,'[1]1718  Prog Access'!$F$7:$BF$318,17,FALSE))</f>
        <v>631425.56999999995</v>
      </c>
      <c r="AE70" s="135">
        <f>IF(ISNA(VLOOKUP($B70,'[1]1718  Prog Access'!$F$7:$BF$318,18,FALSE)),"",VLOOKUP($B70,'[1]1718  Prog Access'!$F$7:$BF$318,18,FALSE))</f>
        <v>78047.510000000009</v>
      </c>
      <c r="AF70" s="135">
        <f>IF(ISNA(VLOOKUP($B70,'[1]1718  Prog Access'!$F$7:$BF$318,19,FALSE)),"",VLOOKUP($B70,'[1]1718  Prog Access'!$F$7:$BF$318,19,FALSE))</f>
        <v>13804</v>
      </c>
      <c r="AG70" s="135">
        <f>IF(ISNA(VLOOKUP($B70,'[1]1718  Prog Access'!$F$7:$BF$318,20,FALSE)),"",VLOOKUP($B70,'[1]1718  Prog Access'!$F$7:$BF$318,20,FALSE))</f>
        <v>0</v>
      </c>
      <c r="AH70" s="134">
        <f t="shared" si="12"/>
        <v>723277.08</v>
      </c>
      <c r="AI70" s="133">
        <f t="shared" si="13"/>
        <v>2.1600578915293121E-2</v>
      </c>
      <c r="AJ70" s="134">
        <f t="shared" si="14"/>
        <v>295.07301789342279</v>
      </c>
      <c r="AK70" s="135">
        <f>IF(ISNA(VLOOKUP($B70,'[1]1718  Prog Access'!$F$7:$BF$318,21,FALSE)),"",VLOOKUP($B70,'[1]1718  Prog Access'!$F$7:$BF$318,21,FALSE))</f>
        <v>0</v>
      </c>
      <c r="AL70" s="135">
        <f>IF(ISNA(VLOOKUP($B70,'[1]1718  Prog Access'!$F$7:$BF$318,22,FALSE)),"",VLOOKUP($B70,'[1]1718  Prog Access'!$F$7:$BF$318,22,FALSE))</f>
        <v>0</v>
      </c>
      <c r="AM70" s="138">
        <f t="shared" si="15"/>
        <v>0</v>
      </c>
      <c r="AN70" s="133">
        <f t="shared" si="16"/>
        <v>0</v>
      </c>
      <c r="AO70" s="139">
        <f t="shared" si="17"/>
        <v>0</v>
      </c>
      <c r="AP70" s="135">
        <f>IF(ISNA(VLOOKUP($B70,'[1]1718  Prog Access'!$F$7:$BF$318,23,FALSE)),"",VLOOKUP($B70,'[1]1718  Prog Access'!$F$7:$BF$318,23,FALSE))</f>
        <v>554021.22999999986</v>
      </c>
      <c r="AQ70" s="135">
        <f>IF(ISNA(VLOOKUP($B70,'[1]1718  Prog Access'!$F$7:$BF$318,24,FALSE)),"",VLOOKUP($B70,'[1]1718  Prog Access'!$F$7:$BF$318,24,FALSE))</f>
        <v>132235.29</v>
      </c>
      <c r="AR70" s="135">
        <f>IF(ISNA(VLOOKUP($B70,'[1]1718  Prog Access'!$F$7:$BF$318,25,FALSE)),"",VLOOKUP($B70,'[1]1718  Prog Access'!$F$7:$BF$318,25,FALSE))</f>
        <v>0</v>
      </c>
      <c r="AS70" s="135">
        <f>IF(ISNA(VLOOKUP($B70,'[1]1718  Prog Access'!$F$7:$BF$318,26,FALSE)),"",VLOOKUP($B70,'[1]1718  Prog Access'!$F$7:$BF$318,26,FALSE))</f>
        <v>0</v>
      </c>
      <c r="AT70" s="135">
        <f>IF(ISNA(VLOOKUP($B70,'[1]1718  Prog Access'!$F$7:$BF$318,27,FALSE)),"",VLOOKUP($B70,'[1]1718  Prog Access'!$F$7:$BF$318,27,FALSE))</f>
        <v>547156.57999999984</v>
      </c>
      <c r="AU70" s="135">
        <f>IF(ISNA(VLOOKUP($B70,'[1]1718  Prog Access'!$F$7:$BF$318,28,FALSE)),"",VLOOKUP($B70,'[1]1718  Prog Access'!$F$7:$BF$318,28,FALSE))</f>
        <v>0</v>
      </c>
      <c r="AV70" s="135">
        <f>IF(ISNA(VLOOKUP($B70,'[1]1718  Prog Access'!$F$7:$BF$318,29,FALSE)),"",VLOOKUP($B70,'[1]1718  Prog Access'!$F$7:$BF$318,29,FALSE))</f>
        <v>0</v>
      </c>
      <c r="AW70" s="135">
        <f>IF(ISNA(VLOOKUP($B70,'[1]1718  Prog Access'!$F$7:$BF$318,30,FALSE)),"",VLOOKUP($B70,'[1]1718  Prog Access'!$F$7:$BF$318,30,FALSE))</f>
        <v>208988.01</v>
      </c>
      <c r="AX70" s="135">
        <f>IF(ISNA(VLOOKUP($B70,'[1]1718  Prog Access'!$F$7:$BF$318,31,FALSE)),"",VLOOKUP($B70,'[1]1718  Prog Access'!$F$7:$BF$318,31,FALSE))</f>
        <v>0</v>
      </c>
      <c r="AY70" s="135">
        <f>IF(ISNA(VLOOKUP($B70,'[1]1718  Prog Access'!$F$7:$BF$318,32,FALSE)),"",VLOOKUP($B70,'[1]1718  Prog Access'!$F$7:$BF$318,32,FALSE))</f>
        <v>0</v>
      </c>
      <c r="AZ70" s="135">
        <f>IF(ISNA(VLOOKUP($B70,'[1]1718  Prog Access'!$F$7:$BF$318,33,FALSE)),"",VLOOKUP($B70,'[1]1718  Prog Access'!$F$7:$BF$318,33,FALSE))</f>
        <v>0</v>
      </c>
      <c r="BA70" s="135">
        <f>IF(ISNA(VLOOKUP($B70,'[1]1718  Prog Access'!$F$7:$BF$318,34,FALSE)),"",VLOOKUP($B70,'[1]1718  Prog Access'!$F$7:$BF$318,34,FALSE))</f>
        <v>23780.18</v>
      </c>
      <c r="BB70" s="135">
        <f>IF(ISNA(VLOOKUP($B70,'[1]1718  Prog Access'!$F$7:$BF$318,35,FALSE)),"",VLOOKUP($B70,'[1]1718  Prog Access'!$F$7:$BF$318,35,FALSE))</f>
        <v>208816.19999999998</v>
      </c>
      <c r="BC70" s="135">
        <f>IF(ISNA(VLOOKUP($B70,'[1]1718  Prog Access'!$F$7:$BF$318,36,FALSE)),"",VLOOKUP($B70,'[1]1718  Prog Access'!$F$7:$BF$318,36,FALSE))</f>
        <v>0</v>
      </c>
      <c r="BD70" s="135">
        <f>IF(ISNA(VLOOKUP($B70,'[1]1718  Prog Access'!$F$7:$BF$318,37,FALSE)),"",VLOOKUP($B70,'[1]1718  Prog Access'!$F$7:$BF$318,37,FALSE))</f>
        <v>0</v>
      </c>
      <c r="BE70" s="135">
        <f>IF(ISNA(VLOOKUP($B70,'[1]1718  Prog Access'!$F$7:$BF$318,38,FALSE)),"",VLOOKUP($B70,'[1]1718  Prog Access'!$F$7:$BF$318,38,FALSE))</f>
        <v>41586.950000000004</v>
      </c>
      <c r="BF70" s="134">
        <f t="shared" si="18"/>
        <v>1716584.4399999995</v>
      </c>
      <c r="BG70" s="133">
        <f t="shared" si="19"/>
        <v>5.1265578139133398E-2</v>
      </c>
      <c r="BH70" s="137">
        <f t="shared" si="20"/>
        <v>700.30941832097176</v>
      </c>
      <c r="BI70" s="140">
        <f>IF(ISNA(VLOOKUP($B70,'[1]1718  Prog Access'!$F$7:$BF$318,39,FALSE)),"",VLOOKUP($B70,'[1]1718  Prog Access'!$F$7:$BF$318,39,FALSE))</f>
        <v>0</v>
      </c>
      <c r="BJ70" s="135">
        <f>IF(ISNA(VLOOKUP($B70,'[1]1718  Prog Access'!$F$7:$BF$318,40,FALSE)),"",VLOOKUP($B70,'[1]1718  Prog Access'!$F$7:$BF$318,40,FALSE))</f>
        <v>0</v>
      </c>
      <c r="BK70" s="135">
        <f>IF(ISNA(VLOOKUP($B70,'[1]1718  Prog Access'!$F$7:$BF$318,41,FALSE)),"",VLOOKUP($B70,'[1]1718  Prog Access'!$F$7:$BF$318,41,FALSE))</f>
        <v>52240.450000000004</v>
      </c>
      <c r="BL70" s="135">
        <f>IF(ISNA(VLOOKUP($B70,'[1]1718  Prog Access'!$F$7:$BF$318,42,FALSE)),"",VLOOKUP($B70,'[1]1718  Prog Access'!$F$7:$BF$318,42,FALSE))</f>
        <v>0</v>
      </c>
      <c r="BM70" s="135">
        <f>IF(ISNA(VLOOKUP($B70,'[1]1718  Prog Access'!$F$7:$BF$318,43,FALSE)),"",VLOOKUP($B70,'[1]1718  Prog Access'!$F$7:$BF$318,43,FALSE))</f>
        <v>0</v>
      </c>
      <c r="BN70" s="135">
        <f>IF(ISNA(VLOOKUP($B70,'[1]1718  Prog Access'!$F$7:$BF$318,44,FALSE)),"",VLOOKUP($B70,'[1]1718  Prog Access'!$F$7:$BF$318,44,FALSE))</f>
        <v>0</v>
      </c>
      <c r="BO70" s="135">
        <f>IF(ISNA(VLOOKUP($B70,'[1]1718  Prog Access'!$F$7:$BF$318,45,FALSE)),"",VLOOKUP($B70,'[1]1718  Prog Access'!$F$7:$BF$318,45,FALSE))</f>
        <v>38532.79</v>
      </c>
      <c r="BP70" s="137">
        <f t="shared" si="21"/>
        <v>90773.24</v>
      </c>
      <c r="BQ70" s="133">
        <f t="shared" si="22"/>
        <v>2.7109313819495598E-3</v>
      </c>
      <c r="BR70" s="134">
        <f t="shared" si="23"/>
        <v>37.032465995969289</v>
      </c>
      <c r="BS70" s="140">
        <f>IF(ISNA(VLOOKUP($B70,'[1]1718  Prog Access'!$F$7:$BF$318,46,FALSE)),"",VLOOKUP($B70,'[1]1718  Prog Access'!$F$7:$BF$318,46,FALSE))</f>
        <v>0</v>
      </c>
      <c r="BT70" s="135">
        <f>IF(ISNA(VLOOKUP($B70,'[1]1718  Prog Access'!$F$7:$BF$318,47,FALSE)),"",VLOOKUP($B70,'[1]1718  Prog Access'!$F$7:$BF$318,47,FALSE))</f>
        <v>0</v>
      </c>
      <c r="BU70" s="135">
        <f>IF(ISNA(VLOOKUP($B70,'[1]1718  Prog Access'!$F$7:$BF$318,48,FALSE)),"",VLOOKUP($B70,'[1]1718  Prog Access'!$F$7:$BF$318,48,FALSE))</f>
        <v>176309.30000000002</v>
      </c>
      <c r="BV70" s="135">
        <f>IF(ISNA(VLOOKUP($B70,'[1]1718  Prog Access'!$F$7:$BF$318,49,FALSE)),"",VLOOKUP($B70,'[1]1718  Prog Access'!$F$7:$BF$318,49,FALSE))</f>
        <v>304813.86000000004</v>
      </c>
      <c r="BW70" s="137">
        <f t="shared" si="24"/>
        <v>481123.16000000003</v>
      </c>
      <c r="BX70" s="133">
        <f t="shared" si="25"/>
        <v>1.4368682587806044E-2</v>
      </c>
      <c r="BY70" s="134">
        <f t="shared" si="26"/>
        <v>196.2822640524156</v>
      </c>
      <c r="BZ70" s="135">
        <f>IF(ISNA(VLOOKUP($B70,'[1]1718  Prog Access'!$F$7:$BF$318,50,FALSE)),"",VLOOKUP($B70,'[1]1718  Prog Access'!$F$7:$BF$318,50,FALSE))</f>
        <v>4978107.8899999997</v>
      </c>
      <c r="CA70" s="133">
        <f t="shared" si="27"/>
        <v>0.14867056526495812</v>
      </c>
      <c r="CB70" s="134">
        <f t="shared" si="28"/>
        <v>2030.9026224104309</v>
      </c>
      <c r="CC70" s="135">
        <f>IF(ISNA(VLOOKUP($B70,'[1]1718  Prog Access'!$F$7:$BF$318,51,FALSE)),"",VLOOKUP($B70,'[1]1718  Prog Access'!$F$7:$BF$318,51,FALSE))</f>
        <v>1020756.66</v>
      </c>
      <c r="CD70" s="133">
        <f t="shared" si="29"/>
        <v>3.0484769111778061E-2</v>
      </c>
      <c r="CE70" s="134">
        <f t="shared" si="30"/>
        <v>416.4348028296576</v>
      </c>
      <c r="CF70" s="141">
        <f>IF(ISNA(VLOOKUP($B70,'[1]1718  Prog Access'!$F$7:$BF$318,52,FALSE)),"",VLOOKUP($B70,'[1]1718  Prog Access'!$F$7:$BF$318,52,FALSE))</f>
        <v>4676123.790000001</v>
      </c>
      <c r="CG70" s="88">
        <f t="shared" si="31"/>
        <v>0.13965184814590639</v>
      </c>
      <c r="CH70" s="89">
        <f t="shared" si="32"/>
        <v>1907.7031429760366</v>
      </c>
      <c r="CI70" s="90">
        <f t="shared" si="120"/>
        <v>33484152.57</v>
      </c>
      <c r="CJ70" s="73">
        <f t="shared" si="121"/>
        <v>0</v>
      </c>
    </row>
    <row r="71" spans="1:88" x14ac:dyDescent="0.3">
      <c r="A71" s="104"/>
      <c r="B71" s="84" t="s">
        <v>137</v>
      </c>
      <c r="C71" s="117" t="s">
        <v>138</v>
      </c>
      <c r="D71" s="85">
        <f>IF(ISNA(VLOOKUP($B71,'[1]1718 enrollment_Rev_Exp by size'!$A$6:$C$339,3,FALSE)),"",VLOOKUP($B71,'[1]1718 enrollment_Rev_Exp by size'!$A$6:$C$339,3,FALSE))</f>
        <v>5180.9300000000012</v>
      </c>
      <c r="E71" s="86">
        <f>IF(ISNA(VLOOKUP($B71,'[1]1718 Enroll_Rev_Exp Access'!$A$6:$D$316,4,FALSE)),"",VLOOKUP($B71,'[1]1718 Enroll_Rev_Exp Access'!$A$6:$D$316,4,FALSE))</f>
        <v>62357470.530000001</v>
      </c>
      <c r="F71" s="87">
        <f>IF(ISNA(VLOOKUP($B71,'[1]1718  Prog Access'!$F$7:$BF$318,2,FALSE)),"",VLOOKUP($B71,'[1]1718  Prog Access'!$F$7:$BF$318,2,FALSE))</f>
        <v>33427372.870000005</v>
      </c>
      <c r="G71" s="87">
        <f>IF(ISNA(VLOOKUP($B71,'[1]1718  Prog Access'!$F$7:$BF$318,3,FALSE)),"",VLOOKUP($B71,'[1]1718  Prog Access'!$F$7:$BF$318,3,FALSE))</f>
        <v>151728.24999999997</v>
      </c>
      <c r="H71" s="87">
        <f>IF(ISNA(VLOOKUP($B71,'[1]1718  Prog Access'!$F$7:$BF$318,4,FALSE)),"",VLOOKUP($B71,'[1]1718  Prog Access'!$F$7:$BF$318,4,FALSE))</f>
        <v>0</v>
      </c>
      <c r="I71" s="130">
        <f t="shared" si="117"/>
        <v>33579101.120000005</v>
      </c>
      <c r="J71" s="151">
        <f t="shared" si="118"/>
        <v>0.53849363732361777</v>
      </c>
      <c r="K71" s="152">
        <f t="shared" si="119"/>
        <v>6481.2883246830197</v>
      </c>
      <c r="L71" s="135">
        <f>IF(ISNA(VLOOKUP($B71,'[1]1718  Prog Access'!$F$7:$BF$318,5,FALSE)),"",VLOOKUP($B71,'[1]1718  Prog Access'!$F$7:$BF$318,5,FALSE))</f>
        <v>0</v>
      </c>
      <c r="M71" s="135">
        <f>IF(ISNA(VLOOKUP($B71,'[1]1718  Prog Access'!$F$7:$BF$318,6,FALSE)),"",VLOOKUP($B71,'[1]1718  Prog Access'!$F$7:$BF$318,6,FALSE))</f>
        <v>0</v>
      </c>
      <c r="N71" s="135">
        <f>IF(ISNA(VLOOKUP($B71,'[1]1718  Prog Access'!$F$7:$BF$318,7,FALSE)),"",VLOOKUP($B71,'[1]1718  Prog Access'!$F$7:$BF$318,7,FALSE))</f>
        <v>0</v>
      </c>
      <c r="O71" s="135">
        <f>IF(ISNA(VLOOKUP($B71,'[1]1718  Prog Access'!$F$7:$BF$318,8,FALSE)),"",VLOOKUP($B71,'[1]1718  Prog Access'!$F$7:$BF$318,8,FALSE))</f>
        <v>0</v>
      </c>
      <c r="P71" s="135">
        <f>IF(ISNA(VLOOKUP($B71,'[1]1718  Prog Access'!$F$7:$BF$318,9,FALSE)),"",VLOOKUP($B71,'[1]1718  Prog Access'!$F$7:$BF$318,9,FALSE))</f>
        <v>0</v>
      </c>
      <c r="Q71" s="135">
        <f>IF(ISNA(VLOOKUP($B71,'[1]1718  Prog Access'!$F$7:$BF$318,10,FALSE)),"",VLOOKUP($B71,'[1]1718  Prog Access'!$F$7:$BF$318,10,FALSE))</f>
        <v>0</v>
      </c>
      <c r="R71" s="128">
        <f t="shared" si="6"/>
        <v>0</v>
      </c>
      <c r="S71" s="136">
        <f t="shared" si="7"/>
        <v>0</v>
      </c>
      <c r="T71" s="137">
        <f t="shared" si="8"/>
        <v>0</v>
      </c>
      <c r="U71" s="135">
        <f>IF(ISNA(VLOOKUP($B71,'[1]1718  Prog Access'!$F$7:$BF$318,11,FALSE)),"",VLOOKUP($B71,'[1]1718  Prog Access'!$F$7:$BF$318,11,FALSE))</f>
        <v>7054953.4699999997</v>
      </c>
      <c r="V71" s="135">
        <f>IF(ISNA(VLOOKUP($B71,'[1]1718  Prog Access'!$F$7:$BF$318,12,FALSE)),"",VLOOKUP($B71,'[1]1718  Prog Access'!$F$7:$BF$318,12,FALSE))</f>
        <v>315000</v>
      </c>
      <c r="W71" s="135">
        <f>IF(ISNA(VLOOKUP($B71,'[1]1718  Prog Access'!$F$7:$BF$318,13,FALSE)),"",VLOOKUP($B71,'[1]1718  Prog Access'!$F$7:$BF$318,13,FALSE))</f>
        <v>1158395.7200000002</v>
      </c>
      <c r="X71" s="135">
        <f>IF(ISNA(VLOOKUP($B71,'[1]1718  Prog Access'!$F$7:$BF$318,14,FALSE)),"",VLOOKUP($B71,'[1]1718  Prog Access'!$F$7:$BF$318,14,FALSE))</f>
        <v>0</v>
      </c>
      <c r="Y71" s="135">
        <f>IF(ISNA(VLOOKUP($B71,'[1]1718  Prog Access'!$F$7:$BF$318,15,FALSE)),"",VLOOKUP($B71,'[1]1718  Prog Access'!$F$7:$BF$318,15,FALSE))</f>
        <v>0</v>
      </c>
      <c r="Z71" s="135">
        <f>IF(ISNA(VLOOKUP($B71,'[1]1718  Prog Access'!$F$7:$BF$318,16,FALSE)),"",VLOOKUP($B71,'[1]1718  Prog Access'!$F$7:$BF$318,16,FALSE))</f>
        <v>0</v>
      </c>
      <c r="AA71" s="138">
        <f t="shared" si="9"/>
        <v>8528349.1899999995</v>
      </c>
      <c r="AB71" s="133">
        <f t="shared" si="10"/>
        <v>0.13676547681479534</v>
      </c>
      <c r="AC71" s="134">
        <f t="shared" si="11"/>
        <v>1646.1039214967193</v>
      </c>
      <c r="AD71" s="135">
        <f>IF(ISNA(VLOOKUP($B71,'[1]1718  Prog Access'!$F$7:$BF$318,17,FALSE)),"",VLOOKUP($B71,'[1]1718  Prog Access'!$F$7:$BF$318,17,FALSE))</f>
        <v>2275712.0099999998</v>
      </c>
      <c r="AE71" s="135">
        <f>IF(ISNA(VLOOKUP($B71,'[1]1718  Prog Access'!$F$7:$BF$318,18,FALSE)),"",VLOOKUP($B71,'[1]1718  Prog Access'!$F$7:$BF$318,18,FALSE))</f>
        <v>377237.33999999991</v>
      </c>
      <c r="AF71" s="135">
        <f>IF(ISNA(VLOOKUP($B71,'[1]1718  Prog Access'!$F$7:$BF$318,19,FALSE)),"",VLOOKUP($B71,'[1]1718  Prog Access'!$F$7:$BF$318,19,FALSE))</f>
        <v>36788</v>
      </c>
      <c r="AG71" s="135">
        <f>IF(ISNA(VLOOKUP($B71,'[1]1718  Prog Access'!$F$7:$BF$318,20,FALSE)),"",VLOOKUP($B71,'[1]1718  Prog Access'!$F$7:$BF$318,20,FALSE))</f>
        <v>0</v>
      </c>
      <c r="AH71" s="134">
        <f t="shared" si="12"/>
        <v>2689737.3499999996</v>
      </c>
      <c r="AI71" s="133">
        <f t="shared" si="13"/>
        <v>4.3134163832158241E-2</v>
      </c>
      <c r="AJ71" s="134">
        <f t="shared" si="14"/>
        <v>519.16110621066082</v>
      </c>
      <c r="AK71" s="135">
        <f>IF(ISNA(VLOOKUP($B71,'[1]1718  Prog Access'!$F$7:$BF$318,21,FALSE)),"",VLOOKUP($B71,'[1]1718  Prog Access'!$F$7:$BF$318,21,FALSE))</f>
        <v>0</v>
      </c>
      <c r="AL71" s="135">
        <f>IF(ISNA(VLOOKUP($B71,'[1]1718  Prog Access'!$F$7:$BF$318,22,FALSE)),"",VLOOKUP($B71,'[1]1718  Prog Access'!$F$7:$BF$318,22,FALSE))</f>
        <v>0</v>
      </c>
      <c r="AM71" s="138">
        <f t="shared" si="15"/>
        <v>0</v>
      </c>
      <c r="AN71" s="133">
        <f t="shared" si="16"/>
        <v>0</v>
      </c>
      <c r="AO71" s="139">
        <f t="shared" si="17"/>
        <v>0</v>
      </c>
      <c r="AP71" s="135">
        <f>IF(ISNA(VLOOKUP($B71,'[1]1718  Prog Access'!$F$7:$BF$318,23,FALSE)),"",VLOOKUP($B71,'[1]1718  Prog Access'!$F$7:$BF$318,23,FALSE))</f>
        <v>1162637.56</v>
      </c>
      <c r="AQ71" s="135">
        <f>IF(ISNA(VLOOKUP($B71,'[1]1718  Prog Access'!$F$7:$BF$318,24,FALSE)),"",VLOOKUP($B71,'[1]1718  Prog Access'!$F$7:$BF$318,24,FALSE))</f>
        <v>193026.73</v>
      </c>
      <c r="AR71" s="135">
        <f>IF(ISNA(VLOOKUP($B71,'[1]1718  Prog Access'!$F$7:$BF$318,25,FALSE)),"",VLOOKUP($B71,'[1]1718  Prog Access'!$F$7:$BF$318,25,FALSE))</f>
        <v>0</v>
      </c>
      <c r="AS71" s="135">
        <f>IF(ISNA(VLOOKUP($B71,'[1]1718  Prog Access'!$F$7:$BF$318,26,FALSE)),"",VLOOKUP($B71,'[1]1718  Prog Access'!$F$7:$BF$318,26,FALSE))</f>
        <v>0</v>
      </c>
      <c r="AT71" s="135">
        <f>IF(ISNA(VLOOKUP($B71,'[1]1718  Prog Access'!$F$7:$BF$318,27,FALSE)),"",VLOOKUP($B71,'[1]1718  Prog Access'!$F$7:$BF$318,27,FALSE))</f>
        <v>1958666.95</v>
      </c>
      <c r="AU71" s="135">
        <f>IF(ISNA(VLOOKUP($B71,'[1]1718  Prog Access'!$F$7:$BF$318,28,FALSE)),"",VLOOKUP($B71,'[1]1718  Prog Access'!$F$7:$BF$318,28,FALSE))</f>
        <v>0</v>
      </c>
      <c r="AV71" s="135">
        <f>IF(ISNA(VLOOKUP($B71,'[1]1718  Prog Access'!$F$7:$BF$318,29,FALSE)),"",VLOOKUP($B71,'[1]1718  Prog Access'!$F$7:$BF$318,29,FALSE))</f>
        <v>0</v>
      </c>
      <c r="AW71" s="135">
        <f>IF(ISNA(VLOOKUP($B71,'[1]1718  Prog Access'!$F$7:$BF$318,30,FALSE)),"",VLOOKUP($B71,'[1]1718  Prog Access'!$F$7:$BF$318,30,FALSE))</f>
        <v>346880.18</v>
      </c>
      <c r="AX71" s="135">
        <f>IF(ISNA(VLOOKUP($B71,'[1]1718  Prog Access'!$F$7:$BF$318,31,FALSE)),"",VLOOKUP($B71,'[1]1718  Prog Access'!$F$7:$BF$318,31,FALSE))</f>
        <v>0</v>
      </c>
      <c r="AY71" s="135">
        <f>IF(ISNA(VLOOKUP($B71,'[1]1718  Prog Access'!$F$7:$BF$318,32,FALSE)),"",VLOOKUP($B71,'[1]1718  Prog Access'!$F$7:$BF$318,32,FALSE))</f>
        <v>0</v>
      </c>
      <c r="AZ71" s="135">
        <f>IF(ISNA(VLOOKUP($B71,'[1]1718  Prog Access'!$F$7:$BF$318,33,FALSE)),"",VLOOKUP($B71,'[1]1718  Prog Access'!$F$7:$BF$318,33,FALSE))</f>
        <v>0</v>
      </c>
      <c r="BA71" s="135">
        <f>IF(ISNA(VLOOKUP($B71,'[1]1718  Prog Access'!$F$7:$BF$318,34,FALSE)),"",VLOOKUP($B71,'[1]1718  Prog Access'!$F$7:$BF$318,34,FALSE))</f>
        <v>36464.659999999996</v>
      </c>
      <c r="BB71" s="135">
        <f>IF(ISNA(VLOOKUP($B71,'[1]1718  Prog Access'!$F$7:$BF$318,35,FALSE)),"",VLOOKUP($B71,'[1]1718  Prog Access'!$F$7:$BF$318,35,FALSE))</f>
        <v>347469.47</v>
      </c>
      <c r="BC71" s="135">
        <f>IF(ISNA(VLOOKUP($B71,'[1]1718  Prog Access'!$F$7:$BF$318,36,FALSE)),"",VLOOKUP($B71,'[1]1718  Prog Access'!$F$7:$BF$318,36,FALSE))</f>
        <v>0</v>
      </c>
      <c r="BD71" s="135">
        <f>IF(ISNA(VLOOKUP($B71,'[1]1718  Prog Access'!$F$7:$BF$318,37,FALSE)),"",VLOOKUP($B71,'[1]1718  Prog Access'!$F$7:$BF$318,37,FALSE))</f>
        <v>85368.450000000012</v>
      </c>
      <c r="BE71" s="135">
        <f>IF(ISNA(VLOOKUP($B71,'[1]1718  Prog Access'!$F$7:$BF$318,38,FALSE)),"",VLOOKUP($B71,'[1]1718  Prog Access'!$F$7:$BF$318,38,FALSE))</f>
        <v>21256.86</v>
      </c>
      <c r="BF71" s="134">
        <f t="shared" si="18"/>
        <v>4151770.8600000008</v>
      </c>
      <c r="BG71" s="133">
        <f t="shared" si="19"/>
        <v>6.6580167936776652E-2</v>
      </c>
      <c r="BH71" s="137">
        <f t="shared" si="20"/>
        <v>801.3562931751635</v>
      </c>
      <c r="BI71" s="140">
        <f>IF(ISNA(VLOOKUP($B71,'[1]1718  Prog Access'!$F$7:$BF$318,39,FALSE)),"",VLOOKUP($B71,'[1]1718  Prog Access'!$F$7:$BF$318,39,FALSE))</f>
        <v>0</v>
      </c>
      <c r="BJ71" s="135">
        <f>IF(ISNA(VLOOKUP($B71,'[1]1718  Prog Access'!$F$7:$BF$318,40,FALSE)),"",VLOOKUP($B71,'[1]1718  Prog Access'!$F$7:$BF$318,40,FALSE))</f>
        <v>0</v>
      </c>
      <c r="BK71" s="135">
        <f>IF(ISNA(VLOOKUP($B71,'[1]1718  Prog Access'!$F$7:$BF$318,41,FALSE)),"",VLOOKUP($B71,'[1]1718  Prog Access'!$F$7:$BF$318,41,FALSE))</f>
        <v>154014.53</v>
      </c>
      <c r="BL71" s="135">
        <f>IF(ISNA(VLOOKUP($B71,'[1]1718  Prog Access'!$F$7:$BF$318,42,FALSE)),"",VLOOKUP($B71,'[1]1718  Prog Access'!$F$7:$BF$318,42,FALSE))</f>
        <v>0</v>
      </c>
      <c r="BM71" s="135">
        <f>IF(ISNA(VLOOKUP($B71,'[1]1718  Prog Access'!$F$7:$BF$318,43,FALSE)),"",VLOOKUP($B71,'[1]1718  Prog Access'!$F$7:$BF$318,43,FALSE))</f>
        <v>0</v>
      </c>
      <c r="BN71" s="135">
        <f>IF(ISNA(VLOOKUP($B71,'[1]1718  Prog Access'!$F$7:$BF$318,44,FALSE)),"",VLOOKUP($B71,'[1]1718  Prog Access'!$F$7:$BF$318,44,FALSE))</f>
        <v>0</v>
      </c>
      <c r="BO71" s="135">
        <f>IF(ISNA(VLOOKUP($B71,'[1]1718  Prog Access'!$F$7:$BF$318,45,FALSE)),"",VLOOKUP($B71,'[1]1718  Prog Access'!$F$7:$BF$318,45,FALSE))</f>
        <v>169026.18999999994</v>
      </c>
      <c r="BP71" s="137">
        <f t="shared" si="21"/>
        <v>323040.71999999997</v>
      </c>
      <c r="BQ71" s="133">
        <f t="shared" si="22"/>
        <v>5.1804654238594558E-3</v>
      </c>
      <c r="BR71" s="134">
        <f t="shared" si="23"/>
        <v>62.351878909771003</v>
      </c>
      <c r="BS71" s="140">
        <f>IF(ISNA(VLOOKUP($B71,'[1]1718  Prog Access'!$F$7:$BF$318,46,FALSE)),"",VLOOKUP($B71,'[1]1718  Prog Access'!$F$7:$BF$318,46,FALSE))</f>
        <v>0</v>
      </c>
      <c r="BT71" s="135">
        <f>IF(ISNA(VLOOKUP($B71,'[1]1718  Prog Access'!$F$7:$BF$318,47,FALSE)),"",VLOOKUP($B71,'[1]1718  Prog Access'!$F$7:$BF$318,47,FALSE))</f>
        <v>0</v>
      </c>
      <c r="BU71" s="135">
        <f>IF(ISNA(VLOOKUP($B71,'[1]1718  Prog Access'!$F$7:$BF$318,48,FALSE)),"",VLOOKUP($B71,'[1]1718  Prog Access'!$F$7:$BF$318,48,FALSE))</f>
        <v>0</v>
      </c>
      <c r="BV71" s="135">
        <f>IF(ISNA(VLOOKUP($B71,'[1]1718  Prog Access'!$F$7:$BF$318,49,FALSE)),"",VLOOKUP($B71,'[1]1718  Prog Access'!$F$7:$BF$318,49,FALSE))</f>
        <v>124379.13</v>
      </c>
      <c r="BW71" s="137">
        <f t="shared" si="24"/>
        <v>124379.13</v>
      </c>
      <c r="BX71" s="133">
        <f t="shared" si="25"/>
        <v>1.9946147421127602E-3</v>
      </c>
      <c r="BY71" s="134">
        <f t="shared" si="26"/>
        <v>24.007104902015655</v>
      </c>
      <c r="BZ71" s="135">
        <f>IF(ISNA(VLOOKUP($B71,'[1]1718  Prog Access'!$F$7:$BF$318,50,FALSE)),"",VLOOKUP($B71,'[1]1718  Prog Access'!$F$7:$BF$318,50,FALSE))</f>
        <v>8638793.8899999969</v>
      </c>
      <c r="CA71" s="133">
        <f t="shared" si="27"/>
        <v>0.13853663108165842</v>
      </c>
      <c r="CB71" s="134">
        <f t="shared" si="28"/>
        <v>1667.4214648721359</v>
      </c>
      <c r="CC71" s="135">
        <f>IF(ISNA(VLOOKUP($B71,'[1]1718  Prog Access'!$F$7:$BF$318,51,FALSE)),"",VLOOKUP($B71,'[1]1718  Prog Access'!$F$7:$BF$318,51,FALSE))</f>
        <v>2347139.64</v>
      </c>
      <c r="CD71" s="133">
        <f t="shared" si="29"/>
        <v>3.7640071350726098E-2</v>
      </c>
      <c r="CE71" s="134">
        <f t="shared" si="30"/>
        <v>453.03442432150206</v>
      </c>
      <c r="CF71" s="141">
        <f>IF(ISNA(VLOOKUP($B71,'[1]1718  Prog Access'!$F$7:$BF$318,52,FALSE)),"",VLOOKUP($B71,'[1]1718  Prog Access'!$F$7:$BF$318,52,FALSE))</f>
        <v>1975158.6300000004</v>
      </c>
      <c r="CG71" s="88">
        <f t="shared" si="31"/>
        <v>3.1674771494295255E-2</v>
      </c>
      <c r="CH71" s="89">
        <f t="shared" si="32"/>
        <v>381.23630892523153</v>
      </c>
      <c r="CI71" s="90">
        <f t="shared" si="120"/>
        <v>62357470.530000001</v>
      </c>
      <c r="CJ71" s="73">
        <f t="shared" si="121"/>
        <v>0</v>
      </c>
    </row>
    <row r="72" spans="1:88" s="100" customFormat="1" x14ac:dyDescent="0.3">
      <c r="A72" s="91"/>
      <c r="B72" s="92"/>
      <c r="C72" s="119" t="s">
        <v>56</v>
      </c>
      <c r="D72" s="93">
        <f>SUM(D66:D71)</f>
        <v>17360.36</v>
      </c>
      <c r="E72" s="94">
        <f>SUM(E66:E71)</f>
        <v>216536850.28</v>
      </c>
      <c r="F72" s="95">
        <f>SUM(F66:F71)</f>
        <v>113141711.70000002</v>
      </c>
      <c r="G72" s="95">
        <f t="shared" ref="G72:H72" si="122">SUM(G66:G71)</f>
        <v>607942.76</v>
      </c>
      <c r="H72" s="95">
        <f t="shared" si="122"/>
        <v>157590.59</v>
      </c>
      <c r="I72" s="131">
        <f t="shared" si="117"/>
        <v>113907245.05000003</v>
      </c>
      <c r="J72" s="153">
        <f t="shared" si="118"/>
        <v>0.52604092514834577</v>
      </c>
      <c r="K72" s="132">
        <f t="shared" si="119"/>
        <v>6561.3411847450179</v>
      </c>
      <c r="L72" s="144">
        <f>SUM(L66:L71)</f>
        <v>0</v>
      </c>
      <c r="M72" s="144">
        <f t="shared" ref="M72:Q72" si="123">SUM(M66:M71)</f>
        <v>0</v>
      </c>
      <c r="N72" s="144">
        <f t="shared" si="123"/>
        <v>0</v>
      </c>
      <c r="O72" s="144">
        <f t="shared" si="123"/>
        <v>0</v>
      </c>
      <c r="P72" s="144">
        <f t="shared" si="123"/>
        <v>0</v>
      </c>
      <c r="Q72" s="144">
        <f t="shared" si="123"/>
        <v>0</v>
      </c>
      <c r="R72" s="129">
        <f t="shared" ref="R72" si="124">SUM(L72:Q72)</f>
        <v>0</v>
      </c>
      <c r="S72" s="145">
        <f t="shared" ref="S72" si="125">R72/E72</f>
        <v>0</v>
      </c>
      <c r="T72" s="146">
        <f t="shared" ref="T72" si="126">R72/D72</f>
        <v>0</v>
      </c>
      <c r="U72" s="144">
        <f>SUM(U66:U71)</f>
        <v>25149301.52</v>
      </c>
      <c r="V72" s="144">
        <f t="shared" ref="V72:Z72" si="127">SUM(V66:V71)</f>
        <v>1069367.1299999999</v>
      </c>
      <c r="W72" s="144">
        <f t="shared" si="127"/>
        <v>3467455.39</v>
      </c>
      <c r="X72" s="144">
        <f t="shared" si="127"/>
        <v>0</v>
      </c>
      <c r="Y72" s="144">
        <f t="shared" si="127"/>
        <v>0</v>
      </c>
      <c r="Z72" s="144">
        <f t="shared" si="127"/>
        <v>0</v>
      </c>
      <c r="AA72" s="147">
        <f t="shared" ref="AA72" si="128">SUM(U72:Z72)</f>
        <v>29686124.039999999</v>
      </c>
      <c r="AB72" s="142">
        <f t="shared" ref="AB72" si="129">AA72/E72</f>
        <v>0.13709502101657706</v>
      </c>
      <c r="AC72" s="143">
        <f t="shared" ref="AC72" si="130">AA72/D72</f>
        <v>1709.9947259158218</v>
      </c>
      <c r="AD72" s="144">
        <f>SUM(AD66:AD71)</f>
        <v>6257850.9499999993</v>
      </c>
      <c r="AE72" s="144">
        <f t="shared" ref="AE72:AG72" si="131">SUM(AE66:AE71)</f>
        <v>1056329.18</v>
      </c>
      <c r="AF72" s="144">
        <f t="shared" si="131"/>
        <v>123709.2</v>
      </c>
      <c r="AG72" s="144">
        <f t="shared" si="131"/>
        <v>0</v>
      </c>
      <c r="AH72" s="143">
        <f t="shared" ref="AH72" si="132">SUM(AD72:AG72)</f>
        <v>7437889.3299999991</v>
      </c>
      <c r="AI72" s="142">
        <f t="shared" ref="AI72" si="133">AH72/E72</f>
        <v>3.4349300455706243E-2</v>
      </c>
      <c r="AJ72" s="143">
        <f t="shared" ref="AJ72" si="134">AH72/D72</f>
        <v>428.4409614777573</v>
      </c>
      <c r="AK72" s="144">
        <f>SUM(AK66:AK71)</f>
        <v>0</v>
      </c>
      <c r="AL72" s="144">
        <f>SUM(AL66:AL71)</f>
        <v>0</v>
      </c>
      <c r="AM72" s="147">
        <f t="shared" ref="AM72" si="135">SUM(AK72:AL72)</f>
        <v>0</v>
      </c>
      <c r="AN72" s="142">
        <f t="shared" ref="AN72" si="136">AM72/E72</f>
        <v>0</v>
      </c>
      <c r="AO72" s="148">
        <f t="shared" ref="AO72" si="137">AM72/D72</f>
        <v>0</v>
      </c>
      <c r="AP72" s="144">
        <f>SUM(AP66:AP71)</f>
        <v>4346177.3199999994</v>
      </c>
      <c r="AQ72" s="144">
        <f t="shared" ref="AQ72:BE72" si="138">SUM(AQ66:AQ71)</f>
        <v>730462.02</v>
      </c>
      <c r="AR72" s="144">
        <f t="shared" si="138"/>
        <v>0</v>
      </c>
      <c r="AS72" s="144">
        <f t="shared" si="138"/>
        <v>0</v>
      </c>
      <c r="AT72" s="144">
        <f t="shared" si="138"/>
        <v>5614485.0300000003</v>
      </c>
      <c r="AU72" s="144">
        <f t="shared" si="138"/>
        <v>0</v>
      </c>
      <c r="AV72" s="144">
        <f t="shared" si="138"/>
        <v>0</v>
      </c>
      <c r="AW72" s="144">
        <f t="shared" si="138"/>
        <v>1131645.8899999999</v>
      </c>
      <c r="AX72" s="144">
        <f t="shared" si="138"/>
        <v>0</v>
      </c>
      <c r="AY72" s="144">
        <f t="shared" si="138"/>
        <v>0</v>
      </c>
      <c r="AZ72" s="144">
        <f t="shared" si="138"/>
        <v>0</v>
      </c>
      <c r="BA72" s="144">
        <f t="shared" si="138"/>
        <v>119483.12</v>
      </c>
      <c r="BB72" s="144">
        <f t="shared" si="138"/>
        <v>1062237.6600000001</v>
      </c>
      <c r="BC72" s="144">
        <f t="shared" si="138"/>
        <v>0</v>
      </c>
      <c r="BD72" s="144">
        <f t="shared" si="138"/>
        <v>116614.83000000002</v>
      </c>
      <c r="BE72" s="144">
        <f t="shared" si="138"/>
        <v>62843.810000000005</v>
      </c>
      <c r="BF72" s="143">
        <f t="shared" ref="BF72" si="139">SUM(AP72:BE72)</f>
        <v>13183949.680000002</v>
      </c>
      <c r="BG72" s="142">
        <f t="shared" ref="BG72" si="140">BF72/E72</f>
        <v>6.0885478212840301E-2</v>
      </c>
      <c r="BH72" s="146">
        <f t="shared" ref="BH72" si="141">BF72/D72</f>
        <v>759.4283574764579</v>
      </c>
      <c r="BI72" s="149">
        <f>SUM(BI66:BI71)</f>
        <v>0</v>
      </c>
      <c r="BJ72" s="149">
        <f t="shared" ref="BJ72:BO72" si="142">SUM(BJ66:BJ71)</f>
        <v>2122.41</v>
      </c>
      <c r="BK72" s="149">
        <f t="shared" si="142"/>
        <v>372102.76</v>
      </c>
      <c r="BL72" s="149">
        <f t="shared" si="142"/>
        <v>0</v>
      </c>
      <c r="BM72" s="149">
        <f t="shared" si="142"/>
        <v>0</v>
      </c>
      <c r="BN72" s="149">
        <f t="shared" si="142"/>
        <v>0</v>
      </c>
      <c r="BO72" s="149">
        <f t="shared" si="142"/>
        <v>343793.79999999993</v>
      </c>
      <c r="BP72" s="146">
        <f t="shared" ref="BP72" si="143">SUM(BI72:BO72)</f>
        <v>718018.97</v>
      </c>
      <c r="BQ72" s="142">
        <f t="shared" ref="BQ72" si="144">BP72/E72</f>
        <v>3.3159204498982146E-3</v>
      </c>
      <c r="BR72" s="143">
        <f t="shared" ref="BR72" si="145">BP72/D72</f>
        <v>41.359682057284523</v>
      </c>
      <c r="BS72" s="149">
        <f>SUM(BS66:BS71)</f>
        <v>0</v>
      </c>
      <c r="BT72" s="149">
        <f t="shared" ref="BT72:BV72" si="146">SUM(BT66:BT71)</f>
        <v>0</v>
      </c>
      <c r="BU72" s="149">
        <f t="shared" si="146"/>
        <v>185178.93000000002</v>
      </c>
      <c r="BV72" s="149">
        <f t="shared" si="146"/>
        <v>456876.46000000008</v>
      </c>
      <c r="BW72" s="146">
        <f t="shared" ref="BW72" si="147">SUM(BS72:BV72)</f>
        <v>642055.39000000013</v>
      </c>
      <c r="BX72" s="142">
        <f t="shared" ref="BX72" si="148">BW72/E72</f>
        <v>2.9651091219336087E-3</v>
      </c>
      <c r="BY72" s="143">
        <f t="shared" ref="BY72" si="149">BW72/D72</f>
        <v>36.983990539366701</v>
      </c>
      <c r="BZ72" s="144">
        <f>SUM(BZ66:BZ71)</f>
        <v>32758220.630000003</v>
      </c>
      <c r="CA72" s="142">
        <f t="shared" ref="CA72" si="150">BZ72/E72</f>
        <v>0.15128242877663051</v>
      </c>
      <c r="CB72" s="143">
        <f t="shared" ref="CB72" si="151">BZ72/D72</f>
        <v>1886.9551455154158</v>
      </c>
      <c r="CC72" s="144">
        <f>SUM(CC66:CC71)</f>
        <v>7206409.4900000002</v>
      </c>
      <c r="CD72" s="142">
        <f t="shared" ref="CD72" si="152">CC72/E72</f>
        <v>3.328029146393105E-2</v>
      </c>
      <c r="CE72" s="143">
        <f t="shared" ref="CE72" si="153">CC72/D72</f>
        <v>415.10714581955676</v>
      </c>
      <c r="CF72" s="150">
        <f>SUM(CF66:CF71)</f>
        <v>10996937.700000001</v>
      </c>
      <c r="CG72" s="96">
        <f t="shared" ref="CG72" si="154">CF72/E72</f>
        <v>5.0785525354137433E-2</v>
      </c>
      <c r="CH72" s="97">
        <f t="shared" ref="CH72" si="155">CF72/D72</f>
        <v>633.45101714480575</v>
      </c>
      <c r="CI72" s="98">
        <f t="shared" si="120"/>
        <v>216536850.28000003</v>
      </c>
      <c r="CJ72" s="99">
        <f t="shared" si="121"/>
        <v>0</v>
      </c>
    </row>
    <row r="73" spans="1:88" x14ac:dyDescent="0.3">
      <c r="A73" s="21"/>
      <c r="B73" s="84"/>
      <c r="C73" s="117"/>
      <c r="D73" s="85"/>
      <c r="E73" s="86"/>
      <c r="F73" s="87"/>
      <c r="G73" s="87"/>
      <c r="H73" s="87"/>
      <c r="I73" s="123"/>
      <c r="J73" s="123"/>
      <c r="K73" s="123"/>
      <c r="L73" s="135"/>
      <c r="M73" s="135"/>
      <c r="N73" s="135"/>
      <c r="O73" s="135"/>
      <c r="P73" s="135"/>
      <c r="Q73" s="135"/>
      <c r="R73" s="128"/>
      <c r="S73" s="136"/>
      <c r="T73" s="137"/>
      <c r="U73" s="135"/>
      <c r="V73" s="135"/>
      <c r="W73" s="135"/>
      <c r="X73" s="135"/>
      <c r="Y73" s="135"/>
      <c r="Z73" s="135"/>
      <c r="AA73" s="138"/>
      <c r="AB73" s="133"/>
      <c r="AC73" s="134"/>
      <c r="AD73" s="135"/>
      <c r="AE73" s="135"/>
      <c r="AF73" s="135"/>
      <c r="AG73" s="135"/>
      <c r="AH73" s="134"/>
      <c r="AI73" s="133"/>
      <c r="AJ73" s="134"/>
      <c r="AK73" s="135"/>
      <c r="AL73" s="135"/>
      <c r="AM73" s="138"/>
      <c r="AN73" s="133"/>
      <c r="AO73" s="139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4"/>
      <c r="BG73" s="133"/>
      <c r="BH73" s="137"/>
      <c r="BI73" s="140"/>
      <c r="BJ73" s="135"/>
      <c r="BK73" s="135"/>
      <c r="BL73" s="135"/>
      <c r="BM73" s="135"/>
      <c r="BN73" s="135"/>
      <c r="BO73" s="135"/>
      <c r="BP73" s="137"/>
      <c r="BQ73" s="133"/>
      <c r="BR73" s="134"/>
      <c r="BS73" s="140"/>
      <c r="BT73" s="135"/>
      <c r="BU73" s="135"/>
      <c r="BV73" s="135"/>
      <c r="BW73" s="137"/>
      <c r="BX73" s="133"/>
      <c r="BY73" s="134"/>
      <c r="BZ73" s="135"/>
      <c r="CA73" s="133"/>
      <c r="CB73" s="134"/>
      <c r="CC73" s="135"/>
      <c r="CD73" s="133"/>
      <c r="CE73" s="134"/>
      <c r="CF73" s="141" t="str">
        <f>IF(ISNA(VLOOKUP($B73,'[1]1718  Prog Access'!$F$7:$BF$318,52,FALSE)),"",VLOOKUP($B73,'[1]1718  Prog Access'!$F$7:$BF$318,52,FALSE))</f>
        <v/>
      </c>
      <c r="CG73" s="88"/>
      <c r="CH73" s="89"/>
      <c r="CI73" s="90"/>
      <c r="CJ73" s="73"/>
    </row>
    <row r="74" spans="1:88" s="64" customFormat="1" x14ac:dyDescent="0.3">
      <c r="A74" s="91" t="s">
        <v>139</v>
      </c>
      <c r="B74" s="84"/>
      <c r="C74" s="117"/>
      <c r="D74" s="85"/>
      <c r="E74" s="86"/>
      <c r="F74" s="87"/>
      <c r="G74" s="87"/>
      <c r="H74" s="87"/>
      <c r="I74" s="126"/>
      <c r="J74" s="126"/>
      <c r="K74" s="126"/>
      <c r="L74" s="135"/>
      <c r="M74" s="135"/>
      <c r="N74" s="135"/>
      <c r="O74" s="135"/>
      <c r="P74" s="135"/>
      <c r="Q74" s="135"/>
      <c r="R74" s="128"/>
      <c r="S74" s="136"/>
      <c r="T74" s="137"/>
      <c r="U74" s="135"/>
      <c r="V74" s="135"/>
      <c r="W74" s="135"/>
      <c r="X74" s="135"/>
      <c r="Y74" s="135"/>
      <c r="Z74" s="135"/>
      <c r="AA74" s="138"/>
      <c r="AB74" s="133"/>
      <c r="AC74" s="134"/>
      <c r="AD74" s="135"/>
      <c r="AE74" s="135"/>
      <c r="AF74" s="135"/>
      <c r="AG74" s="135"/>
      <c r="AH74" s="134"/>
      <c r="AI74" s="133"/>
      <c r="AJ74" s="134"/>
      <c r="AK74" s="135"/>
      <c r="AL74" s="135"/>
      <c r="AM74" s="138"/>
      <c r="AN74" s="133"/>
      <c r="AO74" s="139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4"/>
      <c r="BG74" s="133"/>
      <c r="BH74" s="137"/>
      <c r="BI74" s="140"/>
      <c r="BJ74" s="135"/>
      <c r="BK74" s="135"/>
      <c r="BL74" s="135"/>
      <c r="BM74" s="135"/>
      <c r="BN74" s="135"/>
      <c r="BO74" s="135"/>
      <c r="BP74" s="137"/>
      <c r="BQ74" s="133"/>
      <c r="BR74" s="134"/>
      <c r="BS74" s="140"/>
      <c r="BT74" s="135"/>
      <c r="BU74" s="135"/>
      <c r="BV74" s="135"/>
      <c r="BW74" s="137"/>
      <c r="BX74" s="133"/>
      <c r="BY74" s="134"/>
      <c r="BZ74" s="135"/>
      <c r="CA74" s="133"/>
      <c r="CB74" s="134"/>
      <c r="CC74" s="135"/>
      <c r="CD74" s="133"/>
      <c r="CE74" s="134"/>
      <c r="CF74" s="141" t="str">
        <f>IF(ISNA(VLOOKUP($B74,'[1]1718  Prog Access'!$F$7:$BF$318,52,FALSE)),"",VLOOKUP($B74,'[1]1718  Prog Access'!$F$7:$BF$318,52,FALSE))</f>
        <v/>
      </c>
      <c r="CG74" s="88"/>
      <c r="CH74" s="89"/>
    </row>
    <row r="75" spans="1:88" x14ac:dyDescent="0.3">
      <c r="A75" s="21"/>
      <c r="B75" s="84" t="s">
        <v>140</v>
      </c>
      <c r="C75" s="117" t="s">
        <v>141</v>
      </c>
      <c r="D75" s="85">
        <f>IF(ISNA(VLOOKUP($B75,'[1]1718 enrollment_Rev_Exp by size'!$A$6:$C$339,3,FALSE)),"",VLOOKUP($B75,'[1]1718 enrollment_Rev_Exp by size'!$A$6:$C$339,3,FALSE))</f>
        <v>177.1</v>
      </c>
      <c r="E75" s="86">
        <f>IF(ISNA(VLOOKUP($B75,'[1]1718 Enroll_Rev_Exp Access'!$A$6:$D$316,4,FALSE)),"",VLOOKUP($B75,'[1]1718 Enroll_Rev_Exp Access'!$A$6:$D$316,4,FALSE))</f>
        <v>3503931.33</v>
      </c>
      <c r="F75" s="87">
        <f>IF(ISNA(VLOOKUP($B75,'[1]1718  Prog Access'!$F$7:$BF$318,2,FALSE)),"",VLOOKUP($B75,'[1]1718  Prog Access'!$F$7:$BF$318,2,FALSE))</f>
        <v>1704804.1400000001</v>
      </c>
      <c r="G75" s="87">
        <f>IF(ISNA(VLOOKUP($B75,'[1]1718  Prog Access'!$F$7:$BF$318,3,FALSE)),"",VLOOKUP($B75,'[1]1718  Prog Access'!$F$7:$BF$318,3,FALSE))</f>
        <v>0</v>
      </c>
      <c r="H75" s="87">
        <f>IF(ISNA(VLOOKUP($B75,'[1]1718  Prog Access'!$F$7:$BF$318,4,FALSE)),"",VLOOKUP($B75,'[1]1718  Prog Access'!$F$7:$BF$318,4,FALSE))</f>
        <v>0</v>
      </c>
      <c r="I75" s="130">
        <f t="shared" ref="I75:I138" si="156">SUM(F75:H75)</f>
        <v>1704804.1400000001</v>
      </c>
      <c r="J75" s="151">
        <f t="shared" ref="J75:J138" si="157">I75/E75</f>
        <v>0.4865403968975614</v>
      </c>
      <c r="K75" s="152">
        <f t="shared" ref="K75:K138" si="158">I75/D75</f>
        <v>9626.2232636928293</v>
      </c>
      <c r="L75" s="135">
        <f>IF(ISNA(VLOOKUP($B75,'[1]1718  Prog Access'!$F$7:$BF$318,5,FALSE)),"",VLOOKUP($B75,'[1]1718  Prog Access'!$F$7:$BF$318,5,FALSE))</f>
        <v>0</v>
      </c>
      <c r="M75" s="135">
        <f>IF(ISNA(VLOOKUP($B75,'[1]1718  Prog Access'!$F$7:$BF$318,6,FALSE)),"",VLOOKUP($B75,'[1]1718  Prog Access'!$F$7:$BF$318,6,FALSE))</f>
        <v>0</v>
      </c>
      <c r="N75" s="135">
        <f>IF(ISNA(VLOOKUP($B75,'[1]1718  Prog Access'!$F$7:$BF$318,7,FALSE)),"",VLOOKUP($B75,'[1]1718  Prog Access'!$F$7:$BF$318,7,FALSE))</f>
        <v>0</v>
      </c>
      <c r="O75" s="135">
        <f>IF(ISNA(VLOOKUP($B75,'[1]1718  Prog Access'!$F$7:$BF$318,8,FALSE)),"",VLOOKUP($B75,'[1]1718  Prog Access'!$F$7:$BF$318,8,FALSE))</f>
        <v>0</v>
      </c>
      <c r="P75" s="135">
        <f>IF(ISNA(VLOOKUP($B75,'[1]1718  Prog Access'!$F$7:$BF$318,9,FALSE)),"",VLOOKUP($B75,'[1]1718  Prog Access'!$F$7:$BF$318,9,FALSE))</f>
        <v>0</v>
      </c>
      <c r="Q75" s="135">
        <f>IF(ISNA(VLOOKUP($B75,'[1]1718  Prog Access'!$F$7:$BF$318,10,FALSE)),"",VLOOKUP($B75,'[1]1718  Prog Access'!$F$7:$BF$318,10,FALSE))</f>
        <v>0</v>
      </c>
      <c r="R75" s="128">
        <f t="shared" ref="R75:R135" si="159">SUM(L75:Q75)</f>
        <v>0</v>
      </c>
      <c r="S75" s="136">
        <f t="shared" ref="S75:S135" si="160">R75/E75</f>
        <v>0</v>
      </c>
      <c r="T75" s="137">
        <f t="shared" ref="T75:T135" si="161">R75/D75</f>
        <v>0</v>
      </c>
      <c r="U75" s="135">
        <f>IF(ISNA(VLOOKUP($B75,'[1]1718  Prog Access'!$F$7:$BF$318,11,FALSE)),"",VLOOKUP($B75,'[1]1718  Prog Access'!$F$7:$BF$318,11,FALSE))</f>
        <v>193401.78</v>
      </c>
      <c r="V75" s="135">
        <f>IF(ISNA(VLOOKUP($B75,'[1]1718  Prog Access'!$F$7:$BF$318,12,FALSE)),"",VLOOKUP($B75,'[1]1718  Prog Access'!$F$7:$BF$318,12,FALSE))</f>
        <v>14317.62</v>
      </c>
      <c r="W75" s="135">
        <f>IF(ISNA(VLOOKUP($B75,'[1]1718  Prog Access'!$F$7:$BF$318,13,FALSE)),"",VLOOKUP($B75,'[1]1718  Prog Access'!$F$7:$BF$318,13,FALSE))</f>
        <v>0</v>
      </c>
      <c r="X75" s="135">
        <f>IF(ISNA(VLOOKUP($B75,'[1]1718  Prog Access'!$F$7:$BF$318,14,FALSE)),"",VLOOKUP($B75,'[1]1718  Prog Access'!$F$7:$BF$318,14,FALSE))</f>
        <v>0</v>
      </c>
      <c r="Y75" s="135">
        <f>IF(ISNA(VLOOKUP($B75,'[1]1718  Prog Access'!$F$7:$BF$318,15,FALSE)),"",VLOOKUP($B75,'[1]1718  Prog Access'!$F$7:$BF$318,15,FALSE))</f>
        <v>0</v>
      </c>
      <c r="Z75" s="135">
        <f>IF(ISNA(VLOOKUP($B75,'[1]1718  Prog Access'!$F$7:$BF$318,16,FALSE)),"",VLOOKUP($B75,'[1]1718  Prog Access'!$F$7:$BF$318,16,FALSE))</f>
        <v>0</v>
      </c>
      <c r="AA75" s="138">
        <f t="shared" ref="AA75:AA135" si="162">SUM(U75:Z75)</f>
        <v>207719.4</v>
      </c>
      <c r="AB75" s="133">
        <f t="shared" ref="AB75:AB135" si="163">AA75/E75</f>
        <v>5.9281812466341913E-2</v>
      </c>
      <c r="AC75" s="134">
        <f t="shared" ref="AC75:AC135" si="164">AA75/D75</f>
        <v>1172.893280632411</v>
      </c>
      <c r="AD75" s="135">
        <f>IF(ISNA(VLOOKUP($B75,'[1]1718  Prog Access'!$F$7:$BF$318,17,FALSE)),"",VLOOKUP($B75,'[1]1718  Prog Access'!$F$7:$BF$318,17,FALSE))</f>
        <v>0</v>
      </c>
      <c r="AE75" s="135">
        <f>IF(ISNA(VLOOKUP($B75,'[1]1718  Prog Access'!$F$7:$BF$318,18,FALSE)),"",VLOOKUP($B75,'[1]1718  Prog Access'!$F$7:$BF$318,18,FALSE))</f>
        <v>0</v>
      </c>
      <c r="AF75" s="135">
        <f>IF(ISNA(VLOOKUP($B75,'[1]1718  Prog Access'!$F$7:$BF$318,19,FALSE)),"",VLOOKUP($B75,'[1]1718  Prog Access'!$F$7:$BF$318,19,FALSE))</f>
        <v>0</v>
      </c>
      <c r="AG75" s="135">
        <f>IF(ISNA(VLOOKUP($B75,'[1]1718  Prog Access'!$F$7:$BF$318,20,FALSE)),"",VLOOKUP($B75,'[1]1718  Prog Access'!$F$7:$BF$318,20,FALSE))</f>
        <v>0</v>
      </c>
      <c r="AH75" s="134">
        <f t="shared" ref="AH75:AH135" si="165">SUM(AD75:AG75)</f>
        <v>0</v>
      </c>
      <c r="AI75" s="133">
        <f t="shared" ref="AI75:AI135" si="166">AH75/E75</f>
        <v>0</v>
      </c>
      <c r="AJ75" s="134">
        <f t="shared" ref="AJ75:AJ135" si="167">AH75/D75</f>
        <v>0</v>
      </c>
      <c r="AK75" s="135">
        <f>IF(ISNA(VLOOKUP($B75,'[1]1718  Prog Access'!$F$7:$BF$318,21,FALSE)),"",VLOOKUP($B75,'[1]1718  Prog Access'!$F$7:$BF$318,21,FALSE))</f>
        <v>0</v>
      </c>
      <c r="AL75" s="135">
        <f>IF(ISNA(VLOOKUP($B75,'[1]1718  Prog Access'!$F$7:$BF$318,22,FALSE)),"",VLOOKUP($B75,'[1]1718  Prog Access'!$F$7:$BF$318,22,FALSE))</f>
        <v>0</v>
      </c>
      <c r="AM75" s="138">
        <f t="shared" ref="AM75:AM135" si="168">SUM(AK75:AL75)</f>
        <v>0</v>
      </c>
      <c r="AN75" s="133">
        <f t="shared" ref="AN75:AN135" si="169">AM75/E75</f>
        <v>0</v>
      </c>
      <c r="AO75" s="139">
        <f t="shared" ref="AO75:AO135" si="170">AM75/D75</f>
        <v>0</v>
      </c>
      <c r="AP75" s="135">
        <f>IF(ISNA(VLOOKUP($B75,'[1]1718  Prog Access'!$F$7:$BF$318,23,FALSE)),"",VLOOKUP($B75,'[1]1718  Prog Access'!$F$7:$BF$318,23,FALSE))</f>
        <v>66152.73</v>
      </c>
      <c r="AQ75" s="135">
        <f>IF(ISNA(VLOOKUP($B75,'[1]1718  Prog Access'!$F$7:$BF$318,24,FALSE)),"",VLOOKUP($B75,'[1]1718  Prog Access'!$F$7:$BF$318,24,FALSE))</f>
        <v>153032.17000000001</v>
      </c>
      <c r="AR75" s="135">
        <f>IF(ISNA(VLOOKUP($B75,'[1]1718  Prog Access'!$F$7:$BF$318,25,FALSE)),"",VLOOKUP($B75,'[1]1718  Prog Access'!$F$7:$BF$318,25,FALSE))</f>
        <v>31877.200000000004</v>
      </c>
      <c r="AS75" s="135">
        <f>IF(ISNA(VLOOKUP($B75,'[1]1718  Prog Access'!$F$7:$BF$318,26,FALSE)),"",VLOOKUP($B75,'[1]1718  Prog Access'!$F$7:$BF$318,26,FALSE))</f>
        <v>0</v>
      </c>
      <c r="AT75" s="135">
        <f>IF(ISNA(VLOOKUP($B75,'[1]1718  Prog Access'!$F$7:$BF$318,27,FALSE)),"",VLOOKUP($B75,'[1]1718  Prog Access'!$F$7:$BF$318,27,FALSE))</f>
        <v>92045.51999999999</v>
      </c>
      <c r="AU75" s="135">
        <f>IF(ISNA(VLOOKUP($B75,'[1]1718  Prog Access'!$F$7:$BF$318,28,FALSE)),"",VLOOKUP($B75,'[1]1718  Prog Access'!$F$7:$BF$318,28,FALSE))</f>
        <v>0</v>
      </c>
      <c r="AV75" s="135">
        <f>IF(ISNA(VLOOKUP($B75,'[1]1718  Prog Access'!$F$7:$BF$318,29,FALSE)),"",VLOOKUP($B75,'[1]1718  Prog Access'!$F$7:$BF$318,29,FALSE))</f>
        <v>0</v>
      </c>
      <c r="AW75" s="135">
        <f>IF(ISNA(VLOOKUP($B75,'[1]1718  Prog Access'!$F$7:$BF$318,30,FALSE)),"",VLOOKUP($B75,'[1]1718  Prog Access'!$F$7:$BF$318,30,FALSE))</f>
        <v>0</v>
      </c>
      <c r="AX75" s="135">
        <f>IF(ISNA(VLOOKUP($B75,'[1]1718  Prog Access'!$F$7:$BF$318,31,FALSE)),"",VLOOKUP($B75,'[1]1718  Prog Access'!$F$7:$BF$318,31,FALSE))</f>
        <v>0</v>
      </c>
      <c r="AY75" s="135">
        <f>IF(ISNA(VLOOKUP($B75,'[1]1718  Prog Access'!$F$7:$BF$318,32,FALSE)),"",VLOOKUP($B75,'[1]1718  Prog Access'!$F$7:$BF$318,32,FALSE))</f>
        <v>0</v>
      </c>
      <c r="AZ75" s="135">
        <f>IF(ISNA(VLOOKUP($B75,'[1]1718  Prog Access'!$F$7:$BF$318,33,FALSE)),"",VLOOKUP($B75,'[1]1718  Prog Access'!$F$7:$BF$318,33,FALSE))</f>
        <v>0</v>
      </c>
      <c r="BA75" s="135">
        <f>IF(ISNA(VLOOKUP($B75,'[1]1718  Prog Access'!$F$7:$BF$318,34,FALSE)),"",VLOOKUP($B75,'[1]1718  Prog Access'!$F$7:$BF$318,34,FALSE))</f>
        <v>16730.14</v>
      </c>
      <c r="BB75" s="135">
        <f>IF(ISNA(VLOOKUP($B75,'[1]1718  Prog Access'!$F$7:$BF$318,35,FALSE)),"",VLOOKUP($B75,'[1]1718  Prog Access'!$F$7:$BF$318,35,FALSE))</f>
        <v>100527.85000000002</v>
      </c>
      <c r="BC75" s="135">
        <f>IF(ISNA(VLOOKUP($B75,'[1]1718  Prog Access'!$F$7:$BF$318,36,FALSE)),"",VLOOKUP($B75,'[1]1718  Prog Access'!$F$7:$BF$318,36,FALSE))</f>
        <v>0</v>
      </c>
      <c r="BD75" s="135">
        <f>IF(ISNA(VLOOKUP($B75,'[1]1718  Prog Access'!$F$7:$BF$318,37,FALSE)),"",VLOOKUP($B75,'[1]1718  Prog Access'!$F$7:$BF$318,37,FALSE))</f>
        <v>0</v>
      </c>
      <c r="BE75" s="135">
        <f>IF(ISNA(VLOOKUP($B75,'[1]1718  Prog Access'!$F$7:$BF$318,38,FALSE)),"",VLOOKUP($B75,'[1]1718  Prog Access'!$F$7:$BF$318,38,FALSE))</f>
        <v>0</v>
      </c>
      <c r="BF75" s="134">
        <f t="shared" ref="BF75:BF135" si="171">SUM(AP75:BE75)</f>
        <v>460365.61000000004</v>
      </c>
      <c r="BG75" s="133">
        <f t="shared" ref="BG75:BG135" si="172">BF75/E75</f>
        <v>0.13138545440615129</v>
      </c>
      <c r="BH75" s="137">
        <f t="shared" ref="BH75:BH135" si="173">BF75/D75</f>
        <v>2599.467024280068</v>
      </c>
      <c r="BI75" s="140">
        <f>IF(ISNA(VLOOKUP($B75,'[1]1718  Prog Access'!$F$7:$BF$318,39,FALSE)),"",VLOOKUP($B75,'[1]1718  Prog Access'!$F$7:$BF$318,39,FALSE))</f>
        <v>0</v>
      </c>
      <c r="BJ75" s="135">
        <f>IF(ISNA(VLOOKUP($B75,'[1]1718  Prog Access'!$F$7:$BF$318,40,FALSE)),"",VLOOKUP($B75,'[1]1718  Prog Access'!$F$7:$BF$318,40,FALSE))</f>
        <v>0</v>
      </c>
      <c r="BK75" s="135">
        <f>IF(ISNA(VLOOKUP($B75,'[1]1718  Prog Access'!$F$7:$BF$318,41,FALSE)),"",VLOOKUP($B75,'[1]1718  Prog Access'!$F$7:$BF$318,41,FALSE))</f>
        <v>2571.9700000000003</v>
      </c>
      <c r="BL75" s="135">
        <f>IF(ISNA(VLOOKUP($B75,'[1]1718  Prog Access'!$F$7:$BF$318,42,FALSE)),"",VLOOKUP($B75,'[1]1718  Prog Access'!$F$7:$BF$318,42,FALSE))</f>
        <v>0</v>
      </c>
      <c r="BM75" s="135">
        <f>IF(ISNA(VLOOKUP($B75,'[1]1718  Prog Access'!$F$7:$BF$318,43,FALSE)),"",VLOOKUP($B75,'[1]1718  Prog Access'!$F$7:$BF$318,43,FALSE))</f>
        <v>0</v>
      </c>
      <c r="BN75" s="135">
        <f>IF(ISNA(VLOOKUP($B75,'[1]1718  Prog Access'!$F$7:$BF$318,44,FALSE)),"",VLOOKUP($B75,'[1]1718  Prog Access'!$F$7:$BF$318,44,FALSE))</f>
        <v>0</v>
      </c>
      <c r="BO75" s="135">
        <f>IF(ISNA(VLOOKUP($B75,'[1]1718  Prog Access'!$F$7:$BF$318,45,FALSE)),"",VLOOKUP($B75,'[1]1718  Prog Access'!$F$7:$BF$318,45,FALSE))</f>
        <v>78017.580000000016</v>
      </c>
      <c r="BP75" s="137">
        <f t="shared" ref="BP75:BP135" si="174">SUM(BI75:BO75)</f>
        <v>80589.550000000017</v>
      </c>
      <c r="BQ75" s="133">
        <f t="shared" ref="BQ75:BQ135" si="175">BP75/E75</f>
        <v>2.2999751539080539E-2</v>
      </c>
      <c r="BR75" s="134">
        <f t="shared" ref="BR75:BR135" si="176">BP75/D75</f>
        <v>455.05110107284031</v>
      </c>
      <c r="BS75" s="140">
        <f>IF(ISNA(VLOOKUP($B75,'[1]1718  Prog Access'!$F$7:$BF$318,46,FALSE)),"",VLOOKUP($B75,'[1]1718  Prog Access'!$F$7:$BF$318,46,FALSE))</f>
        <v>0</v>
      </c>
      <c r="BT75" s="135">
        <f>IF(ISNA(VLOOKUP($B75,'[1]1718  Prog Access'!$F$7:$BF$318,47,FALSE)),"",VLOOKUP($B75,'[1]1718  Prog Access'!$F$7:$BF$318,47,FALSE))</f>
        <v>42013.07</v>
      </c>
      <c r="BU75" s="135">
        <f>IF(ISNA(VLOOKUP($B75,'[1]1718  Prog Access'!$F$7:$BF$318,48,FALSE)),"",VLOOKUP($B75,'[1]1718  Prog Access'!$F$7:$BF$318,48,FALSE))</f>
        <v>0</v>
      </c>
      <c r="BV75" s="135">
        <f>IF(ISNA(VLOOKUP($B75,'[1]1718  Prog Access'!$F$7:$BF$318,49,FALSE)),"",VLOOKUP($B75,'[1]1718  Prog Access'!$F$7:$BF$318,49,FALSE))</f>
        <v>80</v>
      </c>
      <c r="BW75" s="137">
        <f t="shared" ref="BW75:BW135" si="177">SUM(BS75:BV75)</f>
        <v>42093.07</v>
      </c>
      <c r="BX75" s="133">
        <f t="shared" ref="BX75:BX135" si="178">BW75/E75</f>
        <v>1.2013097870842121E-2</v>
      </c>
      <c r="BY75" s="134">
        <f t="shared" ref="BY75:BY135" si="179">BW75/D75</f>
        <v>237.67967250141163</v>
      </c>
      <c r="BZ75" s="135">
        <f>IF(ISNA(VLOOKUP($B75,'[1]1718  Prog Access'!$F$7:$BF$318,50,FALSE)),"",VLOOKUP($B75,'[1]1718  Prog Access'!$F$7:$BF$318,50,FALSE))</f>
        <v>604784.45999999985</v>
      </c>
      <c r="CA75" s="133">
        <f t="shared" ref="CA75:CA135" si="180">BZ75/E75</f>
        <v>0.17260168737382187</v>
      </c>
      <c r="CB75" s="134">
        <f t="shared" ref="CB75:CB135" si="181">BZ75/D75</f>
        <v>3414.932015810276</v>
      </c>
      <c r="CC75" s="135">
        <f>IF(ISNA(VLOOKUP($B75,'[1]1718  Prog Access'!$F$7:$BF$318,51,FALSE)),"",VLOOKUP($B75,'[1]1718  Prog Access'!$F$7:$BF$318,51,FALSE))</f>
        <v>175419.05000000002</v>
      </c>
      <c r="CD75" s="133">
        <f t="shared" ref="CD75:CD135" si="182">CC75/E75</f>
        <v>5.0063495393900891E-2</v>
      </c>
      <c r="CE75" s="134">
        <f t="shared" ref="CE75:CE135" si="183">CC75/D75</f>
        <v>990.5084697910786</v>
      </c>
      <c r="CF75" s="141">
        <f>IF(ISNA(VLOOKUP($B75,'[1]1718  Prog Access'!$F$7:$BF$318,52,FALSE)),"",VLOOKUP($B75,'[1]1718  Prog Access'!$F$7:$BF$318,52,FALSE))</f>
        <v>228156.05000000002</v>
      </c>
      <c r="CG75" s="88">
        <f t="shared" ref="CG75:CG135" si="184">CF75/E75</f>
        <v>6.5114304052300023E-2</v>
      </c>
      <c r="CH75" s="89">
        <f t="shared" ref="CH75:CH135" si="185">CF75/D75</f>
        <v>1288.289384528515</v>
      </c>
    </row>
    <row r="76" spans="1:88" x14ac:dyDescent="0.3">
      <c r="A76" s="21"/>
      <c r="B76" s="84" t="s">
        <v>142</v>
      </c>
      <c r="C76" s="117" t="s">
        <v>143</v>
      </c>
      <c r="D76" s="85">
        <f>IF(ISNA(VLOOKUP($B76,'[1]1718 enrollment_Rev_Exp by size'!$A$6:$C$339,3,FALSE)),"",VLOOKUP($B76,'[1]1718 enrollment_Rev_Exp by size'!$A$6:$C$339,3,FALSE))</f>
        <v>862.62</v>
      </c>
      <c r="E76" s="86">
        <f>IF(ISNA(VLOOKUP($B76,'[1]1718 Enroll_Rev_Exp Access'!$A$6:$D$316,4,FALSE)),"",VLOOKUP($B76,'[1]1718 Enroll_Rev_Exp Access'!$A$6:$D$316,4,FALSE))</f>
        <v>10802374.32</v>
      </c>
      <c r="F76" s="87">
        <f>IF(ISNA(VLOOKUP($B76,'[1]1718  Prog Access'!$F$7:$BF$318,2,FALSE)),"",VLOOKUP($B76,'[1]1718  Prog Access'!$F$7:$BF$318,2,FALSE))</f>
        <v>5051746.9499999983</v>
      </c>
      <c r="G76" s="87">
        <f>IF(ISNA(VLOOKUP($B76,'[1]1718  Prog Access'!$F$7:$BF$318,3,FALSE)),"",VLOOKUP($B76,'[1]1718  Prog Access'!$F$7:$BF$318,3,FALSE))</f>
        <v>0</v>
      </c>
      <c r="H76" s="87">
        <f>IF(ISNA(VLOOKUP($B76,'[1]1718  Prog Access'!$F$7:$BF$318,4,FALSE)),"",VLOOKUP($B76,'[1]1718  Prog Access'!$F$7:$BF$318,4,FALSE))</f>
        <v>0</v>
      </c>
      <c r="I76" s="130">
        <f t="shared" si="156"/>
        <v>5051746.9499999983</v>
      </c>
      <c r="J76" s="151">
        <f t="shared" si="157"/>
        <v>0.46765153662995806</v>
      </c>
      <c r="K76" s="152">
        <f t="shared" si="158"/>
        <v>5856.2831258259703</v>
      </c>
      <c r="L76" s="135">
        <f>IF(ISNA(VLOOKUP($B76,'[1]1718  Prog Access'!$F$7:$BF$318,5,FALSE)),"",VLOOKUP($B76,'[1]1718  Prog Access'!$F$7:$BF$318,5,FALSE))</f>
        <v>0</v>
      </c>
      <c r="M76" s="135">
        <f>IF(ISNA(VLOOKUP($B76,'[1]1718  Prog Access'!$F$7:$BF$318,6,FALSE)),"",VLOOKUP($B76,'[1]1718  Prog Access'!$F$7:$BF$318,6,FALSE))</f>
        <v>0</v>
      </c>
      <c r="N76" s="135">
        <f>IF(ISNA(VLOOKUP($B76,'[1]1718  Prog Access'!$F$7:$BF$318,7,FALSE)),"",VLOOKUP($B76,'[1]1718  Prog Access'!$F$7:$BF$318,7,FALSE))</f>
        <v>0</v>
      </c>
      <c r="O76" s="135">
        <f>IF(ISNA(VLOOKUP($B76,'[1]1718  Prog Access'!$F$7:$BF$318,8,FALSE)),"",VLOOKUP($B76,'[1]1718  Prog Access'!$F$7:$BF$318,8,FALSE))</f>
        <v>0</v>
      </c>
      <c r="P76" s="135">
        <f>IF(ISNA(VLOOKUP($B76,'[1]1718  Prog Access'!$F$7:$BF$318,9,FALSE)),"",VLOOKUP($B76,'[1]1718  Prog Access'!$F$7:$BF$318,9,FALSE))</f>
        <v>0</v>
      </c>
      <c r="Q76" s="135">
        <f>IF(ISNA(VLOOKUP($B76,'[1]1718  Prog Access'!$F$7:$BF$318,10,FALSE)),"",VLOOKUP($B76,'[1]1718  Prog Access'!$F$7:$BF$318,10,FALSE))</f>
        <v>0</v>
      </c>
      <c r="R76" s="128">
        <f t="shared" si="159"/>
        <v>0</v>
      </c>
      <c r="S76" s="136">
        <f t="shared" si="160"/>
        <v>0</v>
      </c>
      <c r="T76" s="137">
        <f t="shared" si="161"/>
        <v>0</v>
      </c>
      <c r="U76" s="135">
        <f>IF(ISNA(VLOOKUP($B76,'[1]1718  Prog Access'!$F$7:$BF$318,11,FALSE)),"",VLOOKUP($B76,'[1]1718  Prog Access'!$F$7:$BF$318,11,FALSE))</f>
        <v>748853.15</v>
      </c>
      <c r="V76" s="135">
        <f>IF(ISNA(VLOOKUP($B76,'[1]1718  Prog Access'!$F$7:$BF$318,12,FALSE)),"",VLOOKUP($B76,'[1]1718  Prog Access'!$F$7:$BF$318,12,FALSE))</f>
        <v>76509.039999999994</v>
      </c>
      <c r="W76" s="135">
        <f>IF(ISNA(VLOOKUP($B76,'[1]1718  Prog Access'!$F$7:$BF$318,13,FALSE)),"",VLOOKUP($B76,'[1]1718  Prog Access'!$F$7:$BF$318,13,FALSE))</f>
        <v>171951.07</v>
      </c>
      <c r="X76" s="135">
        <f>IF(ISNA(VLOOKUP($B76,'[1]1718  Prog Access'!$F$7:$BF$318,14,FALSE)),"",VLOOKUP($B76,'[1]1718  Prog Access'!$F$7:$BF$318,14,FALSE))</f>
        <v>0</v>
      </c>
      <c r="Y76" s="135">
        <f>IF(ISNA(VLOOKUP($B76,'[1]1718  Prog Access'!$F$7:$BF$318,15,FALSE)),"",VLOOKUP($B76,'[1]1718  Prog Access'!$F$7:$BF$318,15,FALSE))</f>
        <v>0</v>
      </c>
      <c r="Z76" s="135">
        <f>IF(ISNA(VLOOKUP($B76,'[1]1718  Prog Access'!$F$7:$BF$318,16,FALSE)),"",VLOOKUP($B76,'[1]1718  Prog Access'!$F$7:$BF$318,16,FALSE))</f>
        <v>0</v>
      </c>
      <c r="AA76" s="138">
        <f t="shared" si="162"/>
        <v>997313.26</v>
      </c>
      <c r="AB76" s="133">
        <f t="shared" si="163"/>
        <v>9.2323523556624904E-2</v>
      </c>
      <c r="AC76" s="134">
        <f t="shared" si="164"/>
        <v>1156.1443741160649</v>
      </c>
      <c r="AD76" s="135">
        <f>IF(ISNA(VLOOKUP($B76,'[1]1718  Prog Access'!$F$7:$BF$318,17,FALSE)),"",VLOOKUP($B76,'[1]1718  Prog Access'!$F$7:$BF$318,17,FALSE))</f>
        <v>198966.00999999998</v>
      </c>
      <c r="AE76" s="135">
        <f>IF(ISNA(VLOOKUP($B76,'[1]1718  Prog Access'!$F$7:$BF$318,18,FALSE)),"",VLOOKUP($B76,'[1]1718  Prog Access'!$F$7:$BF$318,18,FALSE))</f>
        <v>67892.899999999994</v>
      </c>
      <c r="AF76" s="135">
        <f>IF(ISNA(VLOOKUP($B76,'[1]1718  Prog Access'!$F$7:$BF$318,19,FALSE)),"",VLOOKUP($B76,'[1]1718  Prog Access'!$F$7:$BF$318,19,FALSE))</f>
        <v>0</v>
      </c>
      <c r="AG76" s="135">
        <f>IF(ISNA(VLOOKUP($B76,'[1]1718  Prog Access'!$F$7:$BF$318,20,FALSE)),"",VLOOKUP($B76,'[1]1718  Prog Access'!$F$7:$BF$318,20,FALSE))</f>
        <v>0</v>
      </c>
      <c r="AH76" s="134">
        <f t="shared" si="165"/>
        <v>266858.90999999997</v>
      </c>
      <c r="AI76" s="133">
        <f t="shared" si="166"/>
        <v>2.4703727356117016E-2</v>
      </c>
      <c r="AJ76" s="134">
        <f t="shared" si="167"/>
        <v>309.35859358697917</v>
      </c>
      <c r="AK76" s="135">
        <f>IF(ISNA(VLOOKUP($B76,'[1]1718  Prog Access'!$F$7:$BF$318,21,FALSE)),"",VLOOKUP($B76,'[1]1718  Prog Access'!$F$7:$BF$318,21,FALSE))</f>
        <v>0</v>
      </c>
      <c r="AL76" s="135">
        <f>IF(ISNA(VLOOKUP($B76,'[1]1718  Prog Access'!$F$7:$BF$318,22,FALSE)),"",VLOOKUP($B76,'[1]1718  Prog Access'!$F$7:$BF$318,22,FALSE))</f>
        <v>0</v>
      </c>
      <c r="AM76" s="138">
        <f t="shared" si="168"/>
        <v>0</v>
      </c>
      <c r="AN76" s="133">
        <f t="shared" si="169"/>
        <v>0</v>
      </c>
      <c r="AO76" s="139">
        <f t="shared" si="170"/>
        <v>0</v>
      </c>
      <c r="AP76" s="135">
        <f>IF(ISNA(VLOOKUP($B76,'[1]1718  Prog Access'!$F$7:$BF$318,23,FALSE)),"",VLOOKUP($B76,'[1]1718  Prog Access'!$F$7:$BF$318,23,FALSE))</f>
        <v>381607.48</v>
      </c>
      <c r="AQ76" s="135">
        <f>IF(ISNA(VLOOKUP($B76,'[1]1718  Prog Access'!$F$7:$BF$318,24,FALSE)),"",VLOOKUP($B76,'[1]1718  Prog Access'!$F$7:$BF$318,24,FALSE))</f>
        <v>68864.61</v>
      </c>
      <c r="AR76" s="135">
        <f>IF(ISNA(VLOOKUP($B76,'[1]1718  Prog Access'!$F$7:$BF$318,25,FALSE)),"",VLOOKUP($B76,'[1]1718  Prog Access'!$F$7:$BF$318,25,FALSE))</f>
        <v>91598.790000000008</v>
      </c>
      <c r="AS76" s="135">
        <f>IF(ISNA(VLOOKUP($B76,'[1]1718  Prog Access'!$F$7:$BF$318,26,FALSE)),"",VLOOKUP($B76,'[1]1718  Prog Access'!$F$7:$BF$318,26,FALSE))</f>
        <v>0</v>
      </c>
      <c r="AT76" s="135">
        <f>IF(ISNA(VLOOKUP($B76,'[1]1718  Prog Access'!$F$7:$BF$318,27,FALSE)),"",VLOOKUP($B76,'[1]1718  Prog Access'!$F$7:$BF$318,27,FALSE))</f>
        <v>507430.94</v>
      </c>
      <c r="AU76" s="135">
        <f>IF(ISNA(VLOOKUP($B76,'[1]1718  Prog Access'!$F$7:$BF$318,28,FALSE)),"",VLOOKUP($B76,'[1]1718  Prog Access'!$F$7:$BF$318,28,FALSE))</f>
        <v>0</v>
      </c>
      <c r="AV76" s="135">
        <f>IF(ISNA(VLOOKUP($B76,'[1]1718  Prog Access'!$F$7:$BF$318,29,FALSE)),"",VLOOKUP($B76,'[1]1718  Prog Access'!$F$7:$BF$318,29,FALSE))</f>
        <v>0</v>
      </c>
      <c r="AW76" s="135">
        <f>IF(ISNA(VLOOKUP($B76,'[1]1718  Prog Access'!$F$7:$BF$318,30,FALSE)),"",VLOOKUP($B76,'[1]1718  Prog Access'!$F$7:$BF$318,30,FALSE))</f>
        <v>59532.13</v>
      </c>
      <c r="AX76" s="135">
        <f>IF(ISNA(VLOOKUP($B76,'[1]1718  Prog Access'!$F$7:$BF$318,31,FALSE)),"",VLOOKUP($B76,'[1]1718  Prog Access'!$F$7:$BF$318,31,FALSE))</f>
        <v>0</v>
      </c>
      <c r="AY76" s="135">
        <f>IF(ISNA(VLOOKUP($B76,'[1]1718  Prog Access'!$F$7:$BF$318,32,FALSE)),"",VLOOKUP($B76,'[1]1718  Prog Access'!$F$7:$BF$318,32,FALSE))</f>
        <v>0</v>
      </c>
      <c r="AZ76" s="135">
        <f>IF(ISNA(VLOOKUP($B76,'[1]1718  Prog Access'!$F$7:$BF$318,33,FALSE)),"",VLOOKUP($B76,'[1]1718  Prog Access'!$F$7:$BF$318,33,FALSE))</f>
        <v>0</v>
      </c>
      <c r="BA76" s="135">
        <f>IF(ISNA(VLOOKUP($B76,'[1]1718  Prog Access'!$F$7:$BF$318,34,FALSE)),"",VLOOKUP($B76,'[1]1718  Prog Access'!$F$7:$BF$318,34,FALSE))</f>
        <v>58951.88</v>
      </c>
      <c r="BB76" s="135">
        <f>IF(ISNA(VLOOKUP($B76,'[1]1718  Prog Access'!$F$7:$BF$318,35,FALSE)),"",VLOOKUP($B76,'[1]1718  Prog Access'!$F$7:$BF$318,35,FALSE))</f>
        <v>404873.86999999988</v>
      </c>
      <c r="BC76" s="135">
        <f>IF(ISNA(VLOOKUP($B76,'[1]1718  Prog Access'!$F$7:$BF$318,36,FALSE)),"",VLOOKUP($B76,'[1]1718  Prog Access'!$F$7:$BF$318,36,FALSE))</f>
        <v>0</v>
      </c>
      <c r="BD76" s="135">
        <f>IF(ISNA(VLOOKUP($B76,'[1]1718  Prog Access'!$F$7:$BF$318,37,FALSE)),"",VLOOKUP($B76,'[1]1718  Prog Access'!$F$7:$BF$318,37,FALSE))</f>
        <v>0</v>
      </c>
      <c r="BE76" s="135">
        <f>IF(ISNA(VLOOKUP($B76,'[1]1718  Prog Access'!$F$7:$BF$318,38,FALSE)),"",VLOOKUP($B76,'[1]1718  Prog Access'!$F$7:$BF$318,38,FALSE))</f>
        <v>0</v>
      </c>
      <c r="BF76" s="134">
        <f t="shared" si="171"/>
        <v>1572859.6999999997</v>
      </c>
      <c r="BG76" s="133">
        <f t="shared" si="172"/>
        <v>0.14560314736436569</v>
      </c>
      <c r="BH76" s="137">
        <f t="shared" si="173"/>
        <v>1823.3517655514593</v>
      </c>
      <c r="BI76" s="140">
        <f>IF(ISNA(VLOOKUP($B76,'[1]1718  Prog Access'!$F$7:$BF$318,39,FALSE)),"",VLOOKUP($B76,'[1]1718  Prog Access'!$F$7:$BF$318,39,FALSE))</f>
        <v>0</v>
      </c>
      <c r="BJ76" s="135">
        <f>IF(ISNA(VLOOKUP($B76,'[1]1718  Prog Access'!$F$7:$BF$318,40,FALSE)),"",VLOOKUP($B76,'[1]1718  Prog Access'!$F$7:$BF$318,40,FALSE))</f>
        <v>0</v>
      </c>
      <c r="BK76" s="135">
        <f>IF(ISNA(VLOOKUP($B76,'[1]1718  Prog Access'!$F$7:$BF$318,41,FALSE)),"",VLOOKUP($B76,'[1]1718  Prog Access'!$F$7:$BF$318,41,FALSE))</f>
        <v>18357.3</v>
      </c>
      <c r="BL76" s="135">
        <f>IF(ISNA(VLOOKUP($B76,'[1]1718  Prog Access'!$F$7:$BF$318,42,FALSE)),"",VLOOKUP($B76,'[1]1718  Prog Access'!$F$7:$BF$318,42,FALSE))</f>
        <v>0</v>
      </c>
      <c r="BM76" s="135">
        <f>IF(ISNA(VLOOKUP($B76,'[1]1718  Prog Access'!$F$7:$BF$318,43,FALSE)),"",VLOOKUP($B76,'[1]1718  Prog Access'!$F$7:$BF$318,43,FALSE))</f>
        <v>0</v>
      </c>
      <c r="BN76" s="135">
        <f>IF(ISNA(VLOOKUP($B76,'[1]1718  Prog Access'!$F$7:$BF$318,44,FALSE)),"",VLOOKUP($B76,'[1]1718  Prog Access'!$F$7:$BF$318,44,FALSE))</f>
        <v>0</v>
      </c>
      <c r="BO76" s="135">
        <f>IF(ISNA(VLOOKUP($B76,'[1]1718  Prog Access'!$F$7:$BF$318,45,FALSE)),"",VLOOKUP($B76,'[1]1718  Prog Access'!$F$7:$BF$318,45,FALSE))</f>
        <v>46343.29</v>
      </c>
      <c r="BP76" s="137">
        <f t="shared" si="174"/>
        <v>64700.59</v>
      </c>
      <c r="BQ76" s="133">
        <f t="shared" si="175"/>
        <v>5.9894786167713539E-3</v>
      </c>
      <c r="BR76" s="134">
        <f t="shared" si="176"/>
        <v>75.004741369316733</v>
      </c>
      <c r="BS76" s="140">
        <f>IF(ISNA(VLOOKUP($B76,'[1]1718  Prog Access'!$F$7:$BF$318,46,FALSE)),"",VLOOKUP($B76,'[1]1718  Prog Access'!$F$7:$BF$318,46,FALSE))</f>
        <v>0</v>
      </c>
      <c r="BT76" s="135">
        <f>IF(ISNA(VLOOKUP($B76,'[1]1718  Prog Access'!$F$7:$BF$318,47,FALSE)),"",VLOOKUP($B76,'[1]1718  Prog Access'!$F$7:$BF$318,47,FALSE))</f>
        <v>0</v>
      </c>
      <c r="BU76" s="135">
        <f>IF(ISNA(VLOOKUP($B76,'[1]1718  Prog Access'!$F$7:$BF$318,48,FALSE)),"",VLOOKUP($B76,'[1]1718  Prog Access'!$F$7:$BF$318,48,FALSE))</f>
        <v>0</v>
      </c>
      <c r="BV76" s="135">
        <f>IF(ISNA(VLOOKUP($B76,'[1]1718  Prog Access'!$F$7:$BF$318,49,FALSE)),"",VLOOKUP($B76,'[1]1718  Prog Access'!$F$7:$BF$318,49,FALSE))</f>
        <v>14183.07</v>
      </c>
      <c r="BW76" s="137">
        <f t="shared" si="177"/>
        <v>14183.07</v>
      </c>
      <c r="BX76" s="133">
        <f t="shared" si="178"/>
        <v>1.3129585755735965E-3</v>
      </c>
      <c r="BY76" s="134">
        <f t="shared" si="179"/>
        <v>16.441851568477428</v>
      </c>
      <c r="BZ76" s="135">
        <f>IF(ISNA(VLOOKUP($B76,'[1]1718  Prog Access'!$F$7:$BF$318,50,FALSE)),"",VLOOKUP($B76,'[1]1718  Prog Access'!$F$7:$BF$318,50,FALSE))</f>
        <v>1983601.42</v>
      </c>
      <c r="CA76" s="133">
        <f t="shared" si="180"/>
        <v>0.18362642889790176</v>
      </c>
      <c r="CB76" s="134">
        <f t="shared" si="181"/>
        <v>2299.5078018130812</v>
      </c>
      <c r="CC76" s="135">
        <f>IF(ISNA(VLOOKUP($B76,'[1]1718  Prog Access'!$F$7:$BF$318,51,FALSE)),"",VLOOKUP($B76,'[1]1718  Prog Access'!$F$7:$BF$318,51,FALSE))</f>
        <v>678593.86</v>
      </c>
      <c r="CD76" s="133">
        <f t="shared" si="182"/>
        <v>6.2818954416680492E-2</v>
      </c>
      <c r="CE76" s="134">
        <f t="shared" si="183"/>
        <v>786.66604066680577</v>
      </c>
      <c r="CF76" s="141">
        <f>IF(ISNA(VLOOKUP($B76,'[1]1718  Prog Access'!$F$7:$BF$318,52,FALSE)),"",VLOOKUP($B76,'[1]1718  Prog Access'!$F$7:$BF$318,52,FALSE))</f>
        <v>172516.56</v>
      </c>
      <c r="CG76" s="88">
        <f t="shared" si="184"/>
        <v>1.5970244586006901E-2</v>
      </c>
      <c r="CH76" s="89">
        <f t="shared" si="185"/>
        <v>199.99137511302774</v>
      </c>
      <c r="CI76" s="90">
        <f t="shared" ref="CI76:CI81" si="186">CF76+CC76+BZ76+BW76+BP76+BF76+AM76+AH76+AA76+R76+I76</f>
        <v>10802374.319999997</v>
      </c>
      <c r="CJ76" s="73">
        <f t="shared" ref="CJ76:CJ81" si="187">CI76-E76</f>
        <v>0</v>
      </c>
    </row>
    <row r="77" spans="1:88" x14ac:dyDescent="0.3">
      <c r="A77" s="21"/>
      <c r="B77" s="84" t="s">
        <v>144</v>
      </c>
      <c r="C77" s="117" t="s">
        <v>145</v>
      </c>
      <c r="D77" s="85">
        <f>IF(ISNA(VLOOKUP($B77,'[1]1718 enrollment_Rev_Exp by size'!$A$6:$C$339,3,FALSE)),"",VLOOKUP($B77,'[1]1718 enrollment_Rev_Exp by size'!$A$6:$C$339,3,FALSE))</f>
        <v>25.5</v>
      </c>
      <c r="E77" s="86">
        <f>IF(ISNA(VLOOKUP($B77,'[1]1718 Enroll_Rev_Exp Access'!$A$6:$D$316,4,FALSE)),"",VLOOKUP($B77,'[1]1718 Enroll_Rev_Exp Access'!$A$6:$D$316,4,FALSE))</f>
        <v>713167.47</v>
      </c>
      <c r="F77" s="87">
        <f>IF(ISNA(VLOOKUP($B77,'[1]1718  Prog Access'!$F$7:$BF$318,2,FALSE)),"",VLOOKUP($B77,'[1]1718  Prog Access'!$F$7:$BF$318,2,FALSE))</f>
        <v>270658.92000000004</v>
      </c>
      <c r="G77" s="87">
        <f>IF(ISNA(VLOOKUP($B77,'[1]1718  Prog Access'!$F$7:$BF$318,3,FALSE)),"",VLOOKUP($B77,'[1]1718  Prog Access'!$F$7:$BF$318,3,FALSE))</f>
        <v>0</v>
      </c>
      <c r="H77" s="87">
        <f>IF(ISNA(VLOOKUP($B77,'[1]1718  Prog Access'!$F$7:$BF$318,4,FALSE)),"",VLOOKUP($B77,'[1]1718  Prog Access'!$F$7:$BF$318,4,FALSE))</f>
        <v>0</v>
      </c>
      <c r="I77" s="130">
        <f t="shared" si="156"/>
        <v>270658.92000000004</v>
      </c>
      <c r="J77" s="151">
        <f t="shared" si="157"/>
        <v>0.37951663723529067</v>
      </c>
      <c r="K77" s="152">
        <f t="shared" si="158"/>
        <v>10614.075294117649</v>
      </c>
      <c r="L77" s="135">
        <f>IF(ISNA(VLOOKUP($B77,'[1]1718  Prog Access'!$F$7:$BF$318,5,FALSE)),"",VLOOKUP($B77,'[1]1718  Prog Access'!$F$7:$BF$318,5,FALSE))</f>
        <v>0</v>
      </c>
      <c r="M77" s="135">
        <f>IF(ISNA(VLOOKUP($B77,'[1]1718  Prog Access'!$F$7:$BF$318,6,FALSE)),"",VLOOKUP($B77,'[1]1718  Prog Access'!$F$7:$BF$318,6,FALSE))</f>
        <v>0</v>
      </c>
      <c r="N77" s="135">
        <f>IF(ISNA(VLOOKUP($B77,'[1]1718  Prog Access'!$F$7:$BF$318,7,FALSE)),"",VLOOKUP($B77,'[1]1718  Prog Access'!$F$7:$BF$318,7,FALSE))</f>
        <v>0</v>
      </c>
      <c r="O77" s="135">
        <f>IF(ISNA(VLOOKUP($B77,'[1]1718  Prog Access'!$F$7:$BF$318,8,FALSE)),"",VLOOKUP($B77,'[1]1718  Prog Access'!$F$7:$BF$318,8,FALSE))</f>
        <v>0</v>
      </c>
      <c r="P77" s="135">
        <f>IF(ISNA(VLOOKUP($B77,'[1]1718  Prog Access'!$F$7:$BF$318,9,FALSE)),"",VLOOKUP($B77,'[1]1718  Prog Access'!$F$7:$BF$318,9,FALSE))</f>
        <v>0</v>
      </c>
      <c r="Q77" s="135">
        <f>IF(ISNA(VLOOKUP($B77,'[1]1718  Prog Access'!$F$7:$BF$318,10,FALSE)),"",VLOOKUP($B77,'[1]1718  Prog Access'!$F$7:$BF$318,10,FALSE))</f>
        <v>0</v>
      </c>
      <c r="R77" s="128">
        <f t="shared" si="159"/>
        <v>0</v>
      </c>
      <c r="S77" s="136">
        <f t="shared" si="160"/>
        <v>0</v>
      </c>
      <c r="T77" s="137">
        <f t="shared" si="161"/>
        <v>0</v>
      </c>
      <c r="U77" s="135">
        <f>IF(ISNA(VLOOKUP($B77,'[1]1718  Prog Access'!$F$7:$BF$318,11,FALSE)),"",VLOOKUP($B77,'[1]1718  Prog Access'!$F$7:$BF$318,11,FALSE))</f>
        <v>16583.989999999998</v>
      </c>
      <c r="V77" s="135">
        <f>IF(ISNA(VLOOKUP($B77,'[1]1718  Prog Access'!$F$7:$BF$318,12,FALSE)),"",VLOOKUP($B77,'[1]1718  Prog Access'!$F$7:$BF$318,12,FALSE))</f>
        <v>0</v>
      </c>
      <c r="W77" s="135">
        <f>IF(ISNA(VLOOKUP($B77,'[1]1718  Prog Access'!$F$7:$BF$318,13,FALSE)),"",VLOOKUP($B77,'[1]1718  Prog Access'!$F$7:$BF$318,13,FALSE))</f>
        <v>7152.0700000000006</v>
      </c>
      <c r="X77" s="135">
        <f>IF(ISNA(VLOOKUP($B77,'[1]1718  Prog Access'!$F$7:$BF$318,14,FALSE)),"",VLOOKUP($B77,'[1]1718  Prog Access'!$F$7:$BF$318,14,FALSE))</f>
        <v>0</v>
      </c>
      <c r="Y77" s="135">
        <f>IF(ISNA(VLOOKUP($B77,'[1]1718  Prog Access'!$F$7:$BF$318,15,FALSE)),"",VLOOKUP($B77,'[1]1718  Prog Access'!$F$7:$BF$318,15,FALSE))</f>
        <v>0</v>
      </c>
      <c r="Z77" s="135">
        <f>IF(ISNA(VLOOKUP($B77,'[1]1718  Prog Access'!$F$7:$BF$318,16,FALSE)),"",VLOOKUP($B77,'[1]1718  Prog Access'!$F$7:$BF$318,16,FALSE))</f>
        <v>0</v>
      </c>
      <c r="AA77" s="138">
        <f t="shared" si="162"/>
        <v>23736.059999999998</v>
      </c>
      <c r="AB77" s="133">
        <f t="shared" si="163"/>
        <v>3.3282589291404444E-2</v>
      </c>
      <c r="AC77" s="134">
        <f t="shared" si="164"/>
        <v>930.82588235294111</v>
      </c>
      <c r="AD77" s="135">
        <f>IF(ISNA(VLOOKUP($B77,'[1]1718  Prog Access'!$F$7:$BF$318,17,FALSE)),"",VLOOKUP($B77,'[1]1718  Prog Access'!$F$7:$BF$318,17,FALSE))</f>
        <v>0</v>
      </c>
      <c r="AE77" s="135">
        <f>IF(ISNA(VLOOKUP($B77,'[1]1718  Prog Access'!$F$7:$BF$318,18,FALSE)),"",VLOOKUP($B77,'[1]1718  Prog Access'!$F$7:$BF$318,18,FALSE))</f>
        <v>0</v>
      </c>
      <c r="AF77" s="135">
        <f>IF(ISNA(VLOOKUP($B77,'[1]1718  Prog Access'!$F$7:$BF$318,19,FALSE)),"",VLOOKUP($B77,'[1]1718  Prog Access'!$F$7:$BF$318,19,FALSE))</f>
        <v>0</v>
      </c>
      <c r="AG77" s="135">
        <f>IF(ISNA(VLOOKUP($B77,'[1]1718  Prog Access'!$F$7:$BF$318,20,FALSE)),"",VLOOKUP($B77,'[1]1718  Prog Access'!$F$7:$BF$318,20,FALSE))</f>
        <v>0</v>
      </c>
      <c r="AH77" s="134">
        <f t="shared" si="165"/>
        <v>0</v>
      </c>
      <c r="AI77" s="133">
        <f t="shared" si="166"/>
        <v>0</v>
      </c>
      <c r="AJ77" s="134">
        <f t="shared" si="167"/>
        <v>0</v>
      </c>
      <c r="AK77" s="135">
        <f>IF(ISNA(VLOOKUP($B77,'[1]1718  Prog Access'!$F$7:$BF$318,21,FALSE)),"",VLOOKUP($B77,'[1]1718  Prog Access'!$F$7:$BF$318,21,FALSE))</f>
        <v>0</v>
      </c>
      <c r="AL77" s="135">
        <f>IF(ISNA(VLOOKUP($B77,'[1]1718  Prog Access'!$F$7:$BF$318,22,FALSE)),"",VLOOKUP($B77,'[1]1718  Prog Access'!$F$7:$BF$318,22,FALSE))</f>
        <v>0</v>
      </c>
      <c r="AM77" s="138">
        <f t="shared" si="168"/>
        <v>0</v>
      </c>
      <c r="AN77" s="133">
        <f t="shared" si="169"/>
        <v>0</v>
      </c>
      <c r="AO77" s="139">
        <f t="shared" si="170"/>
        <v>0</v>
      </c>
      <c r="AP77" s="135">
        <f>IF(ISNA(VLOOKUP($B77,'[1]1718  Prog Access'!$F$7:$BF$318,23,FALSE)),"",VLOOKUP($B77,'[1]1718  Prog Access'!$F$7:$BF$318,23,FALSE))</f>
        <v>41901.520000000004</v>
      </c>
      <c r="AQ77" s="135">
        <f>IF(ISNA(VLOOKUP($B77,'[1]1718  Prog Access'!$F$7:$BF$318,24,FALSE)),"",VLOOKUP($B77,'[1]1718  Prog Access'!$F$7:$BF$318,24,FALSE))</f>
        <v>27923.800000000003</v>
      </c>
      <c r="AR77" s="135">
        <f>IF(ISNA(VLOOKUP($B77,'[1]1718  Prog Access'!$F$7:$BF$318,25,FALSE)),"",VLOOKUP($B77,'[1]1718  Prog Access'!$F$7:$BF$318,25,FALSE))</f>
        <v>0</v>
      </c>
      <c r="AS77" s="135">
        <f>IF(ISNA(VLOOKUP($B77,'[1]1718  Prog Access'!$F$7:$BF$318,26,FALSE)),"",VLOOKUP($B77,'[1]1718  Prog Access'!$F$7:$BF$318,26,FALSE))</f>
        <v>0</v>
      </c>
      <c r="AT77" s="135">
        <f>IF(ISNA(VLOOKUP($B77,'[1]1718  Prog Access'!$F$7:$BF$318,27,FALSE)),"",VLOOKUP($B77,'[1]1718  Prog Access'!$F$7:$BF$318,27,FALSE))</f>
        <v>13780.53</v>
      </c>
      <c r="AU77" s="135">
        <f>IF(ISNA(VLOOKUP($B77,'[1]1718  Prog Access'!$F$7:$BF$318,28,FALSE)),"",VLOOKUP($B77,'[1]1718  Prog Access'!$F$7:$BF$318,28,FALSE))</f>
        <v>0</v>
      </c>
      <c r="AV77" s="135">
        <f>IF(ISNA(VLOOKUP($B77,'[1]1718  Prog Access'!$F$7:$BF$318,29,FALSE)),"",VLOOKUP($B77,'[1]1718  Prog Access'!$F$7:$BF$318,29,FALSE))</f>
        <v>0</v>
      </c>
      <c r="AW77" s="135">
        <f>IF(ISNA(VLOOKUP($B77,'[1]1718  Prog Access'!$F$7:$BF$318,30,FALSE)),"",VLOOKUP($B77,'[1]1718  Prog Access'!$F$7:$BF$318,30,FALSE))</f>
        <v>0</v>
      </c>
      <c r="AX77" s="135">
        <f>IF(ISNA(VLOOKUP($B77,'[1]1718  Prog Access'!$F$7:$BF$318,31,FALSE)),"",VLOOKUP($B77,'[1]1718  Prog Access'!$F$7:$BF$318,31,FALSE))</f>
        <v>0</v>
      </c>
      <c r="AY77" s="135">
        <f>IF(ISNA(VLOOKUP($B77,'[1]1718  Prog Access'!$F$7:$BF$318,32,FALSE)),"",VLOOKUP($B77,'[1]1718  Prog Access'!$F$7:$BF$318,32,FALSE))</f>
        <v>0</v>
      </c>
      <c r="AZ77" s="135">
        <f>IF(ISNA(VLOOKUP($B77,'[1]1718  Prog Access'!$F$7:$BF$318,33,FALSE)),"",VLOOKUP($B77,'[1]1718  Prog Access'!$F$7:$BF$318,33,FALSE))</f>
        <v>0</v>
      </c>
      <c r="BA77" s="135">
        <f>IF(ISNA(VLOOKUP($B77,'[1]1718  Prog Access'!$F$7:$BF$318,34,FALSE)),"",VLOOKUP($B77,'[1]1718  Prog Access'!$F$7:$BF$318,34,FALSE))</f>
        <v>0</v>
      </c>
      <c r="BB77" s="135">
        <f>IF(ISNA(VLOOKUP($B77,'[1]1718  Prog Access'!$F$7:$BF$318,35,FALSE)),"",VLOOKUP($B77,'[1]1718  Prog Access'!$F$7:$BF$318,35,FALSE))</f>
        <v>12599.330000000002</v>
      </c>
      <c r="BC77" s="135">
        <f>IF(ISNA(VLOOKUP($B77,'[1]1718  Prog Access'!$F$7:$BF$318,36,FALSE)),"",VLOOKUP($B77,'[1]1718  Prog Access'!$F$7:$BF$318,36,FALSE))</f>
        <v>0</v>
      </c>
      <c r="BD77" s="135">
        <f>IF(ISNA(VLOOKUP($B77,'[1]1718  Prog Access'!$F$7:$BF$318,37,FALSE)),"",VLOOKUP($B77,'[1]1718  Prog Access'!$F$7:$BF$318,37,FALSE))</f>
        <v>0</v>
      </c>
      <c r="BE77" s="135">
        <f>IF(ISNA(VLOOKUP($B77,'[1]1718  Prog Access'!$F$7:$BF$318,38,FALSE)),"",VLOOKUP($B77,'[1]1718  Prog Access'!$F$7:$BF$318,38,FALSE))</f>
        <v>0</v>
      </c>
      <c r="BF77" s="134">
        <f t="shared" si="171"/>
        <v>96205.180000000008</v>
      </c>
      <c r="BG77" s="133">
        <f t="shared" si="172"/>
        <v>0.13489844117539462</v>
      </c>
      <c r="BH77" s="137">
        <f t="shared" si="173"/>
        <v>3772.7521568627453</v>
      </c>
      <c r="BI77" s="140">
        <f>IF(ISNA(VLOOKUP($B77,'[1]1718  Prog Access'!$F$7:$BF$318,39,FALSE)),"",VLOOKUP($B77,'[1]1718  Prog Access'!$F$7:$BF$318,39,FALSE))</f>
        <v>0</v>
      </c>
      <c r="BJ77" s="135">
        <f>IF(ISNA(VLOOKUP($B77,'[1]1718  Prog Access'!$F$7:$BF$318,40,FALSE)),"",VLOOKUP($B77,'[1]1718  Prog Access'!$F$7:$BF$318,40,FALSE))</f>
        <v>0</v>
      </c>
      <c r="BK77" s="135">
        <f>IF(ISNA(VLOOKUP($B77,'[1]1718  Prog Access'!$F$7:$BF$318,41,FALSE)),"",VLOOKUP($B77,'[1]1718  Prog Access'!$F$7:$BF$318,41,FALSE))</f>
        <v>138.71</v>
      </c>
      <c r="BL77" s="135">
        <f>IF(ISNA(VLOOKUP($B77,'[1]1718  Prog Access'!$F$7:$BF$318,42,FALSE)),"",VLOOKUP($B77,'[1]1718  Prog Access'!$F$7:$BF$318,42,FALSE))</f>
        <v>0</v>
      </c>
      <c r="BM77" s="135">
        <f>IF(ISNA(VLOOKUP($B77,'[1]1718  Prog Access'!$F$7:$BF$318,43,FALSE)),"",VLOOKUP($B77,'[1]1718  Prog Access'!$F$7:$BF$318,43,FALSE))</f>
        <v>0</v>
      </c>
      <c r="BN77" s="135">
        <f>IF(ISNA(VLOOKUP($B77,'[1]1718  Prog Access'!$F$7:$BF$318,44,FALSE)),"",VLOOKUP($B77,'[1]1718  Prog Access'!$F$7:$BF$318,44,FALSE))</f>
        <v>0</v>
      </c>
      <c r="BO77" s="135">
        <f>IF(ISNA(VLOOKUP($B77,'[1]1718  Prog Access'!$F$7:$BF$318,45,FALSE)),"",VLOOKUP($B77,'[1]1718  Prog Access'!$F$7:$BF$318,45,FALSE))</f>
        <v>0</v>
      </c>
      <c r="BP77" s="137">
        <f t="shared" si="174"/>
        <v>138.71</v>
      </c>
      <c r="BQ77" s="133">
        <f t="shared" si="175"/>
        <v>1.9449849556374188E-4</v>
      </c>
      <c r="BR77" s="134">
        <f t="shared" si="176"/>
        <v>5.4396078431372556</v>
      </c>
      <c r="BS77" s="140">
        <f>IF(ISNA(VLOOKUP($B77,'[1]1718  Prog Access'!$F$7:$BF$318,46,FALSE)),"",VLOOKUP($B77,'[1]1718  Prog Access'!$F$7:$BF$318,46,FALSE))</f>
        <v>0</v>
      </c>
      <c r="BT77" s="135">
        <f>IF(ISNA(VLOOKUP($B77,'[1]1718  Prog Access'!$F$7:$BF$318,47,FALSE)),"",VLOOKUP($B77,'[1]1718  Prog Access'!$F$7:$BF$318,47,FALSE))</f>
        <v>0</v>
      </c>
      <c r="BU77" s="135">
        <f>IF(ISNA(VLOOKUP($B77,'[1]1718  Prog Access'!$F$7:$BF$318,48,FALSE)),"",VLOOKUP($B77,'[1]1718  Prog Access'!$F$7:$BF$318,48,FALSE))</f>
        <v>0</v>
      </c>
      <c r="BV77" s="135">
        <f>IF(ISNA(VLOOKUP($B77,'[1]1718  Prog Access'!$F$7:$BF$318,49,FALSE)),"",VLOOKUP($B77,'[1]1718  Prog Access'!$F$7:$BF$318,49,FALSE))</f>
        <v>0</v>
      </c>
      <c r="BW77" s="137">
        <f t="shared" si="177"/>
        <v>0</v>
      </c>
      <c r="BX77" s="133">
        <f t="shared" si="178"/>
        <v>0</v>
      </c>
      <c r="BY77" s="134">
        <f t="shared" si="179"/>
        <v>0</v>
      </c>
      <c r="BZ77" s="135">
        <f>IF(ISNA(VLOOKUP($B77,'[1]1718  Prog Access'!$F$7:$BF$318,50,FALSE)),"",VLOOKUP($B77,'[1]1718  Prog Access'!$F$7:$BF$318,50,FALSE))</f>
        <v>202524.66999999995</v>
      </c>
      <c r="CA77" s="133">
        <f t="shared" si="180"/>
        <v>0.2839791192382905</v>
      </c>
      <c r="CB77" s="134">
        <f t="shared" si="181"/>
        <v>7942.143921568626</v>
      </c>
      <c r="CC77" s="135">
        <f>IF(ISNA(VLOOKUP($B77,'[1]1718  Prog Access'!$F$7:$BF$318,51,FALSE)),"",VLOOKUP($B77,'[1]1718  Prog Access'!$F$7:$BF$318,51,FALSE))</f>
        <v>44747.369999999995</v>
      </c>
      <c r="CD77" s="133">
        <f t="shared" si="182"/>
        <v>6.2744547223950078E-2</v>
      </c>
      <c r="CE77" s="134">
        <f t="shared" si="183"/>
        <v>1754.7988235294115</v>
      </c>
      <c r="CF77" s="141">
        <f>IF(ISNA(VLOOKUP($B77,'[1]1718  Prog Access'!$F$7:$BF$318,52,FALSE)),"",VLOOKUP($B77,'[1]1718  Prog Access'!$F$7:$BF$318,52,FALSE))</f>
        <v>75156.559999999983</v>
      </c>
      <c r="CG77" s="88">
        <f t="shared" si="184"/>
        <v>0.10538416734010594</v>
      </c>
      <c r="CH77" s="89">
        <f t="shared" si="185"/>
        <v>2947.3160784313718</v>
      </c>
      <c r="CI77" s="90">
        <f t="shared" si="186"/>
        <v>713167.47</v>
      </c>
      <c r="CJ77" s="73">
        <f t="shared" si="187"/>
        <v>0</v>
      </c>
    </row>
    <row r="78" spans="1:88" x14ac:dyDescent="0.3">
      <c r="A78" s="91"/>
      <c r="B78" s="84" t="s">
        <v>146</v>
      </c>
      <c r="C78" s="117" t="s">
        <v>147</v>
      </c>
      <c r="D78" s="85">
        <f>IF(ISNA(VLOOKUP($B78,'[1]1718 enrollment_Rev_Exp by size'!$A$6:$C$339,3,FALSE)),"",VLOOKUP($B78,'[1]1718 enrollment_Rev_Exp by size'!$A$6:$C$339,3,FALSE))</f>
        <v>6181.23</v>
      </c>
      <c r="E78" s="86">
        <f>IF(ISNA(VLOOKUP($B78,'[1]1718 Enroll_Rev_Exp Access'!$A$6:$D$316,4,FALSE)),"",VLOOKUP($B78,'[1]1718 Enroll_Rev_Exp Access'!$A$6:$D$316,4,FALSE))</f>
        <v>71600559.25</v>
      </c>
      <c r="F78" s="87">
        <f>IF(ISNA(VLOOKUP($B78,'[1]1718  Prog Access'!$F$7:$BF$318,2,FALSE)),"",VLOOKUP($B78,'[1]1718  Prog Access'!$F$7:$BF$318,2,FALSE))</f>
        <v>39294990.849999994</v>
      </c>
      <c r="G78" s="87">
        <f>IF(ISNA(VLOOKUP($B78,'[1]1718  Prog Access'!$F$7:$BF$318,3,FALSE)),"",VLOOKUP($B78,'[1]1718  Prog Access'!$F$7:$BF$318,3,FALSE))</f>
        <v>329844.54000000004</v>
      </c>
      <c r="H78" s="87">
        <f>IF(ISNA(VLOOKUP($B78,'[1]1718  Prog Access'!$F$7:$BF$318,4,FALSE)),"",VLOOKUP($B78,'[1]1718  Prog Access'!$F$7:$BF$318,4,FALSE))</f>
        <v>0</v>
      </c>
      <c r="I78" s="130">
        <f t="shared" si="156"/>
        <v>39624835.389999993</v>
      </c>
      <c r="J78" s="151">
        <f t="shared" si="157"/>
        <v>0.55341516609732333</v>
      </c>
      <c r="K78" s="152">
        <f t="shared" si="158"/>
        <v>6410.5097836514733</v>
      </c>
      <c r="L78" s="135">
        <f>IF(ISNA(VLOOKUP($B78,'[1]1718  Prog Access'!$F$7:$BF$318,5,FALSE)),"",VLOOKUP($B78,'[1]1718  Prog Access'!$F$7:$BF$318,5,FALSE))</f>
        <v>0</v>
      </c>
      <c r="M78" s="135">
        <f>IF(ISNA(VLOOKUP($B78,'[1]1718  Prog Access'!$F$7:$BF$318,6,FALSE)),"",VLOOKUP($B78,'[1]1718  Prog Access'!$F$7:$BF$318,6,FALSE))</f>
        <v>0</v>
      </c>
      <c r="N78" s="135">
        <f>IF(ISNA(VLOOKUP($B78,'[1]1718  Prog Access'!$F$7:$BF$318,7,FALSE)),"",VLOOKUP($B78,'[1]1718  Prog Access'!$F$7:$BF$318,7,FALSE))</f>
        <v>0</v>
      </c>
      <c r="O78" s="135">
        <f>IF(ISNA(VLOOKUP($B78,'[1]1718  Prog Access'!$F$7:$BF$318,8,FALSE)),"",VLOOKUP($B78,'[1]1718  Prog Access'!$F$7:$BF$318,8,FALSE))</f>
        <v>0</v>
      </c>
      <c r="P78" s="135">
        <f>IF(ISNA(VLOOKUP($B78,'[1]1718  Prog Access'!$F$7:$BF$318,9,FALSE)),"",VLOOKUP($B78,'[1]1718  Prog Access'!$F$7:$BF$318,9,FALSE))</f>
        <v>0</v>
      </c>
      <c r="Q78" s="135">
        <f>IF(ISNA(VLOOKUP($B78,'[1]1718  Prog Access'!$F$7:$BF$318,10,FALSE)),"",VLOOKUP($B78,'[1]1718  Prog Access'!$F$7:$BF$318,10,FALSE))</f>
        <v>0</v>
      </c>
      <c r="R78" s="128">
        <f t="shared" si="159"/>
        <v>0</v>
      </c>
      <c r="S78" s="136">
        <f t="shared" si="160"/>
        <v>0</v>
      </c>
      <c r="T78" s="137">
        <f t="shared" si="161"/>
        <v>0</v>
      </c>
      <c r="U78" s="135">
        <f>IF(ISNA(VLOOKUP($B78,'[1]1718  Prog Access'!$F$7:$BF$318,11,FALSE)),"",VLOOKUP($B78,'[1]1718  Prog Access'!$F$7:$BF$318,11,FALSE))</f>
        <v>6230307.3900000006</v>
      </c>
      <c r="V78" s="135">
        <f>IF(ISNA(VLOOKUP($B78,'[1]1718  Prog Access'!$F$7:$BF$318,12,FALSE)),"",VLOOKUP($B78,'[1]1718  Prog Access'!$F$7:$BF$318,12,FALSE))</f>
        <v>246201.46</v>
      </c>
      <c r="W78" s="135">
        <f>IF(ISNA(VLOOKUP($B78,'[1]1718  Prog Access'!$F$7:$BF$318,13,FALSE)),"",VLOOKUP($B78,'[1]1718  Prog Access'!$F$7:$BF$318,13,FALSE))</f>
        <v>1034174.5</v>
      </c>
      <c r="X78" s="135">
        <f>IF(ISNA(VLOOKUP($B78,'[1]1718  Prog Access'!$F$7:$BF$318,14,FALSE)),"",VLOOKUP($B78,'[1]1718  Prog Access'!$F$7:$BF$318,14,FALSE))</f>
        <v>0</v>
      </c>
      <c r="Y78" s="135">
        <f>IF(ISNA(VLOOKUP($B78,'[1]1718  Prog Access'!$F$7:$BF$318,15,FALSE)),"",VLOOKUP($B78,'[1]1718  Prog Access'!$F$7:$BF$318,15,FALSE))</f>
        <v>0</v>
      </c>
      <c r="Z78" s="135">
        <f>IF(ISNA(VLOOKUP($B78,'[1]1718  Prog Access'!$F$7:$BF$318,16,FALSE)),"",VLOOKUP($B78,'[1]1718  Prog Access'!$F$7:$BF$318,16,FALSE))</f>
        <v>0</v>
      </c>
      <c r="AA78" s="138">
        <f t="shared" si="162"/>
        <v>7510683.3500000006</v>
      </c>
      <c r="AB78" s="133">
        <f t="shared" si="163"/>
        <v>0.10489699282621176</v>
      </c>
      <c r="AC78" s="134">
        <f t="shared" si="164"/>
        <v>1215.0790942902952</v>
      </c>
      <c r="AD78" s="135">
        <f>IF(ISNA(VLOOKUP($B78,'[1]1718  Prog Access'!$F$7:$BF$318,17,FALSE)),"",VLOOKUP($B78,'[1]1718  Prog Access'!$F$7:$BF$318,17,FALSE))</f>
        <v>2577808.6900000004</v>
      </c>
      <c r="AE78" s="135">
        <f>IF(ISNA(VLOOKUP($B78,'[1]1718  Prog Access'!$F$7:$BF$318,18,FALSE)),"",VLOOKUP($B78,'[1]1718  Prog Access'!$F$7:$BF$318,18,FALSE))</f>
        <v>550074.79</v>
      </c>
      <c r="AF78" s="135">
        <f>IF(ISNA(VLOOKUP($B78,'[1]1718  Prog Access'!$F$7:$BF$318,19,FALSE)),"",VLOOKUP($B78,'[1]1718  Prog Access'!$F$7:$BF$318,19,FALSE))</f>
        <v>41473</v>
      </c>
      <c r="AG78" s="135">
        <f>IF(ISNA(VLOOKUP($B78,'[1]1718  Prog Access'!$F$7:$BF$318,20,FALSE)),"",VLOOKUP($B78,'[1]1718  Prog Access'!$F$7:$BF$318,20,FALSE))</f>
        <v>0</v>
      </c>
      <c r="AH78" s="134">
        <f t="shared" si="165"/>
        <v>3169356.4800000004</v>
      </c>
      <c r="AI78" s="133">
        <f t="shared" si="166"/>
        <v>4.426440956884007E-2</v>
      </c>
      <c r="AJ78" s="134">
        <f t="shared" si="167"/>
        <v>512.7388044127141</v>
      </c>
      <c r="AK78" s="135">
        <f>IF(ISNA(VLOOKUP($B78,'[1]1718  Prog Access'!$F$7:$BF$318,21,FALSE)),"",VLOOKUP($B78,'[1]1718  Prog Access'!$F$7:$BF$318,21,FALSE))</f>
        <v>0</v>
      </c>
      <c r="AL78" s="135">
        <f>IF(ISNA(VLOOKUP($B78,'[1]1718  Prog Access'!$F$7:$BF$318,22,FALSE)),"",VLOOKUP($B78,'[1]1718  Prog Access'!$F$7:$BF$318,22,FALSE))</f>
        <v>0</v>
      </c>
      <c r="AM78" s="138">
        <f t="shared" si="168"/>
        <v>0</v>
      </c>
      <c r="AN78" s="133">
        <f t="shared" si="169"/>
        <v>0</v>
      </c>
      <c r="AO78" s="139">
        <f t="shared" si="170"/>
        <v>0</v>
      </c>
      <c r="AP78" s="135">
        <f>IF(ISNA(VLOOKUP($B78,'[1]1718  Prog Access'!$F$7:$BF$318,23,FALSE)),"",VLOOKUP($B78,'[1]1718  Prog Access'!$F$7:$BF$318,23,FALSE))</f>
        <v>1197039.7</v>
      </c>
      <c r="AQ78" s="135">
        <f>IF(ISNA(VLOOKUP($B78,'[1]1718  Prog Access'!$F$7:$BF$318,24,FALSE)),"",VLOOKUP($B78,'[1]1718  Prog Access'!$F$7:$BF$318,24,FALSE))</f>
        <v>235502.24</v>
      </c>
      <c r="AR78" s="135">
        <f>IF(ISNA(VLOOKUP($B78,'[1]1718  Prog Access'!$F$7:$BF$318,25,FALSE)),"",VLOOKUP($B78,'[1]1718  Prog Access'!$F$7:$BF$318,25,FALSE))</f>
        <v>441579.13</v>
      </c>
      <c r="AS78" s="135">
        <f>IF(ISNA(VLOOKUP($B78,'[1]1718  Prog Access'!$F$7:$BF$318,26,FALSE)),"",VLOOKUP($B78,'[1]1718  Prog Access'!$F$7:$BF$318,26,FALSE))</f>
        <v>0</v>
      </c>
      <c r="AT78" s="135">
        <f>IF(ISNA(VLOOKUP($B78,'[1]1718  Prog Access'!$F$7:$BF$318,27,FALSE)),"",VLOOKUP($B78,'[1]1718  Prog Access'!$F$7:$BF$318,27,FALSE))</f>
        <v>2509478.5000000005</v>
      </c>
      <c r="AU78" s="135">
        <f>IF(ISNA(VLOOKUP($B78,'[1]1718  Prog Access'!$F$7:$BF$318,28,FALSE)),"",VLOOKUP($B78,'[1]1718  Prog Access'!$F$7:$BF$318,28,FALSE))</f>
        <v>109802.98999999999</v>
      </c>
      <c r="AV78" s="135">
        <f>IF(ISNA(VLOOKUP($B78,'[1]1718  Prog Access'!$F$7:$BF$318,29,FALSE)),"",VLOOKUP($B78,'[1]1718  Prog Access'!$F$7:$BF$318,29,FALSE))</f>
        <v>25026.280000000002</v>
      </c>
      <c r="AW78" s="135">
        <f>IF(ISNA(VLOOKUP($B78,'[1]1718  Prog Access'!$F$7:$BF$318,30,FALSE)),"",VLOOKUP($B78,'[1]1718  Prog Access'!$F$7:$BF$318,30,FALSE))</f>
        <v>423203.58999999997</v>
      </c>
      <c r="AX78" s="135">
        <f>IF(ISNA(VLOOKUP($B78,'[1]1718  Prog Access'!$F$7:$BF$318,31,FALSE)),"",VLOOKUP($B78,'[1]1718  Prog Access'!$F$7:$BF$318,31,FALSE))</f>
        <v>0</v>
      </c>
      <c r="AY78" s="135">
        <f>IF(ISNA(VLOOKUP($B78,'[1]1718  Prog Access'!$F$7:$BF$318,32,FALSE)),"",VLOOKUP($B78,'[1]1718  Prog Access'!$F$7:$BF$318,32,FALSE))</f>
        <v>0</v>
      </c>
      <c r="AZ78" s="135">
        <f>IF(ISNA(VLOOKUP($B78,'[1]1718  Prog Access'!$F$7:$BF$318,33,FALSE)),"",VLOOKUP($B78,'[1]1718  Prog Access'!$F$7:$BF$318,33,FALSE))</f>
        <v>0</v>
      </c>
      <c r="BA78" s="135">
        <f>IF(ISNA(VLOOKUP($B78,'[1]1718  Prog Access'!$F$7:$BF$318,34,FALSE)),"",VLOOKUP($B78,'[1]1718  Prog Access'!$F$7:$BF$318,34,FALSE))</f>
        <v>156437.46</v>
      </c>
      <c r="BB78" s="135">
        <f>IF(ISNA(VLOOKUP($B78,'[1]1718  Prog Access'!$F$7:$BF$318,35,FALSE)),"",VLOOKUP($B78,'[1]1718  Prog Access'!$F$7:$BF$318,35,FALSE))</f>
        <v>1409329.4299999997</v>
      </c>
      <c r="BC78" s="135">
        <f>IF(ISNA(VLOOKUP($B78,'[1]1718  Prog Access'!$F$7:$BF$318,36,FALSE)),"",VLOOKUP($B78,'[1]1718  Prog Access'!$F$7:$BF$318,36,FALSE))</f>
        <v>0</v>
      </c>
      <c r="BD78" s="135">
        <f>IF(ISNA(VLOOKUP($B78,'[1]1718  Prog Access'!$F$7:$BF$318,37,FALSE)),"",VLOOKUP($B78,'[1]1718  Prog Access'!$F$7:$BF$318,37,FALSE))</f>
        <v>0</v>
      </c>
      <c r="BE78" s="135">
        <f>IF(ISNA(VLOOKUP($B78,'[1]1718  Prog Access'!$F$7:$BF$318,38,FALSE)),"",VLOOKUP($B78,'[1]1718  Prog Access'!$F$7:$BF$318,38,FALSE))</f>
        <v>0</v>
      </c>
      <c r="BF78" s="134">
        <f t="shared" si="171"/>
        <v>6507399.3200000003</v>
      </c>
      <c r="BG78" s="133">
        <f t="shared" si="172"/>
        <v>9.0884755484643795E-2</v>
      </c>
      <c r="BH78" s="137">
        <f t="shared" si="173"/>
        <v>1052.7677048095607</v>
      </c>
      <c r="BI78" s="140">
        <f>IF(ISNA(VLOOKUP($B78,'[1]1718  Prog Access'!$F$7:$BF$318,39,FALSE)),"",VLOOKUP($B78,'[1]1718  Prog Access'!$F$7:$BF$318,39,FALSE))</f>
        <v>0</v>
      </c>
      <c r="BJ78" s="135">
        <f>IF(ISNA(VLOOKUP($B78,'[1]1718  Prog Access'!$F$7:$BF$318,40,FALSE)),"",VLOOKUP($B78,'[1]1718  Prog Access'!$F$7:$BF$318,40,FALSE))</f>
        <v>0</v>
      </c>
      <c r="BK78" s="135">
        <f>IF(ISNA(VLOOKUP($B78,'[1]1718  Prog Access'!$F$7:$BF$318,41,FALSE)),"",VLOOKUP($B78,'[1]1718  Prog Access'!$F$7:$BF$318,41,FALSE))</f>
        <v>101867.67</v>
      </c>
      <c r="BL78" s="135">
        <f>IF(ISNA(VLOOKUP($B78,'[1]1718  Prog Access'!$F$7:$BF$318,42,FALSE)),"",VLOOKUP($B78,'[1]1718  Prog Access'!$F$7:$BF$318,42,FALSE))</f>
        <v>0</v>
      </c>
      <c r="BM78" s="135">
        <f>IF(ISNA(VLOOKUP($B78,'[1]1718  Prog Access'!$F$7:$BF$318,43,FALSE)),"",VLOOKUP($B78,'[1]1718  Prog Access'!$F$7:$BF$318,43,FALSE))</f>
        <v>0</v>
      </c>
      <c r="BN78" s="135">
        <f>IF(ISNA(VLOOKUP($B78,'[1]1718  Prog Access'!$F$7:$BF$318,44,FALSE)),"",VLOOKUP($B78,'[1]1718  Prog Access'!$F$7:$BF$318,44,FALSE))</f>
        <v>0</v>
      </c>
      <c r="BO78" s="135">
        <f>IF(ISNA(VLOOKUP($B78,'[1]1718  Prog Access'!$F$7:$BF$318,45,FALSE)),"",VLOOKUP($B78,'[1]1718  Prog Access'!$F$7:$BF$318,45,FALSE))</f>
        <v>193924.72</v>
      </c>
      <c r="BP78" s="137">
        <f t="shared" si="174"/>
        <v>295792.39</v>
      </c>
      <c r="BQ78" s="133">
        <f t="shared" si="175"/>
        <v>4.1311463639161451E-3</v>
      </c>
      <c r="BR78" s="134">
        <f t="shared" si="176"/>
        <v>47.853322073438463</v>
      </c>
      <c r="BS78" s="140">
        <f>IF(ISNA(VLOOKUP($B78,'[1]1718  Prog Access'!$F$7:$BF$318,46,FALSE)),"",VLOOKUP($B78,'[1]1718  Prog Access'!$F$7:$BF$318,46,FALSE))</f>
        <v>0</v>
      </c>
      <c r="BT78" s="135">
        <f>IF(ISNA(VLOOKUP($B78,'[1]1718  Prog Access'!$F$7:$BF$318,47,FALSE)),"",VLOOKUP($B78,'[1]1718  Prog Access'!$F$7:$BF$318,47,FALSE))</f>
        <v>0</v>
      </c>
      <c r="BU78" s="135">
        <f>IF(ISNA(VLOOKUP($B78,'[1]1718  Prog Access'!$F$7:$BF$318,48,FALSE)),"",VLOOKUP($B78,'[1]1718  Prog Access'!$F$7:$BF$318,48,FALSE))</f>
        <v>495181.08999999997</v>
      </c>
      <c r="BV78" s="135">
        <f>IF(ISNA(VLOOKUP($B78,'[1]1718  Prog Access'!$F$7:$BF$318,49,FALSE)),"",VLOOKUP($B78,'[1]1718  Prog Access'!$F$7:$BF$318,49,FALSE))</f>
        <v>234946.13</v>
      </c>
      <c r="BW78" s="137">
        <f t="shared" si="177"/>
        <v>730127.22</v>
      </c>
      <c r="BX78" s="133">
        <f t="shared" si="178"/>
        <v>1.0197227893858943E-2</v>
      </c>
      <c r="BY78" s="134">
        <f t="shared" si="179"/>
        <v>118.12005377570483</v>
      </c>
      <c r="BZ78" s="135">
        <f>IF(ISNA(VLOOKUP($B78,'[1]1718  Prog Access'!$F$7:$BF$318,50,FALSE)),"",VLOOKUP($B78,'[1]1718  Prog Access'!$F$7:$BF$318,50,FALSE))</f>
        <v>9568418.0600000005</v>
      </c>
      <c r="CA78" s="133">
        <f t="shared" si="180"/>
        <v>0.1336360799444454</v>
      </c>
      <c r="CB78" s="134">
        <f t="shared" si="181"/>
        <v>1547.9796189431556</v>
      </c>
      <c r="CC78" s="135">
        <f>IF(ISNA(VLOOKUP($B78,'[1]1718  Prog Access'!$F$7:$BF$318,51,FALSE)),"",VLOOKUP($B78,'[1]1718  Prog Access'!$F$7:$BF$318,51,FALSE))</f>
        <v>2576540.73</v>
      </c>
      <c r="CD78" s="133">
        <f t="shared" si="182"/>
        <v>3.5984924656855946E-2</v>
      </c>
      <c r="CE78" s="134">
        <f t="shared" si="183"/>
        <v>416.83301381763829</v>
      </c>
      <c r="CF78" s="141">
        <f>IF(ISNA(VLOOKUP($B78,'[1]1718  Prog Access'!$F$7:$BF$318,52,FALSE)),"",VLOOKUP($B78,'[1]1718  Prog Access'!$F$7:$BF$318,52,FALSE))</f>
        <v>1617406.31</v>
      </c>
      <c r="CG78" s="88">
        <f t="shared" si="184"/>
        <v>2.2589297163904485E-2</v>
      </c>
      <c r="CH78" s="89">
        <f t="shared" si="185"/>
        <v>261.6641526039316</v>
      </c>
      <c r="CI78" s="90">
        <f t="shared" si="186"/>
        <v>71600559.25</v>
      </c>
      <c r="CJ78" s="73">
        <f t="shared" si="187"/>
        <v>0</v>
      </c>
    </row>
    <row r="79" spans="1:88" x14ac:dyDescent="0.3">
      <c r="A79" s="21"/>
      <c r="B79" s="84" t="s">
        <v>148</v>
      </c>
      <c r="C79" s="117" t="s">
        <v>149</v>
      </c>
      <c r="D79" s="85">
        <f>IF(ISNA(VLOOKUP($B79,'[1]1718 enrollment_Rev_Exp by size'!$A$6:$C$339,3,FALSE)),"",VLOOKUP($B79,'[1]1718 enrollment_Rev_Exp by size'!$A$6:$C$339,3,FALSE))</f>
        <v>91.6</v>
      </c>
      <c r="E79" s="86">
        <f>IF(ISNA(VLOOKUP($B79,'[1]1718 Enroll_Rev_Exp Access'!$A$6:$D$316,4,FALSE)),"",VLOOKUP($B79,'[1]1718 Enroll_Rev_Exp Access'!$A$6:$D$316,4,FALSE))</f>
        <v>2255332.15</v>
      </c>
      <c r="F79" s="87">
        <f>IF(ISNA(VLOOKUP($B79,'[1]1718  Prog Access'!$F$7:$BF$318,2,FALSE)),"",VLOOKUP($B79,'[1]1718  Prog Access'!$F$7:$BF$318,2,FALSE))</f>
        <v>1165336.9099999997</v>
      </c>
      <c r="G79" s="87">
        <f>IF(ISNA(VLOOKUP($B79,'[1]1718  Prog Access'!$F$7:$BF$318,3,FALSE)),"",VLOOKUP($B79,'[1]1718  Prog Access'!$F$7:$BF$318,3,FALSE))</f>
        <v>0</v>
      </c>
      <c r="H79" s="87">
        <f>IF(ISNA(VLOOKUP($B79,'[1]1718  Prog Access'!$F$7:$BF$318,4,FALSE)),"",VLOOKUP($B79,'[1]1718  Prog Access'!$F$7:$BF$318,4,FALSE))</f>
        <v>0</v>
      </c>
      <c r="I79" s="130">
        <f t="shared" si="156"/>
        <v>1165336.9099999997</v>
      </c>
      <c r="J79" s="151">
        <f t="shared" si="157"/>
        <v>0.51670300979835704</v>
      </c>
      <c r="K79" s="152">
        <f t="shared" si="158"/>
        <v>12722.018668122268</v>
      </c>
      <c r="L79" s="135">
        <f>IF(ISNA(VLOOKUP($B79,'[1]1718  Prog Access'!$F$7:$BF$318,5,FALSE)),"",VLOOKUP($B79,'[1]1718  Prog Access'!$F$7:$BF$318,5,FALSE))</f>
        <v>0</v>
      </c>
      <c r="M79" s="135">
        <f>IF(ISNA(VLOOKUP($B79,'[1]1718  Prog Access'!$F$7:$BF$318,6,FALSE)),"",VLOOKUP($B79,'[1]1718  Prog Access'!$F$7:$BF$318,6,FALSE))</f>
        <v>0</v>
      </c>
      <c r="N79" s="135">
        <f>IF(ISNA(VLOOKUP($B79,'[1]1718  Prog Access'!$F$7:$BF$318,7,FALSE)),"",VLOOKUP($B79,'[1]1718  Prog Access'!$F$7:$BF$318,7,FALSE))</f>
        <v>0</v>
      </c>
      <c r="O79" s="135">
        <f>IF(ISNA(VLOOKUP($B79,'[1]1718  Prog Access'!$F$7:$BF$318,8,FALSE)),"",VLOOKUP($B79,'[1]1718  Prog Access'!$F$7:$BF$318,8,FALSE))</f>
        <v>0</v>
      </c>
      <c r="P79" s="135">
        <f>IF(ISNA(VLOOKUP($B79,'[1]1718  Prog Access'!$F$7:$BF$318,9,FALSE)),"",VLOOKUP($B79,'[1]1718  Prog Access'!$F$7:$BF$318,9,FALSE))</f>
        <v>0</v>
      </c>
      <c r="Q79" s="135">
        <f>IF(ISNA(VLOOKUP($B79,'[1]1718  Prog Access'!$F$7:$BF$318,10,FALSE)),"",VLOOKUP($B79,'[1]1718  Prog Access'!$F$7:$BF$318,10,FALSE))</f>
        <v>0</v>
      </c>
      <c r="R79" s="128">
        <f t="shared" si="159"/>
        <v>0</v>
      </c>
      <c r="S79" s="136">
        <f t="shared" si="160"/>
        <v>0</v>
      </c>
      <c r="T79" s="137">
        <f t="shared" si="161"/>
        <v>0</v>
      </c>
      <c r="U79" s="135">
        <f>IF(ISNA(VLOOKUP($B79,'[1]1718  Prog Access'!$F$7:$BF$318,11,FALSE)),"",VLOOKUP($B79,'[1]1718  Prog Access'!$F$7:$BF$318,11,FALSE))</f>
        <v>95475.49</v>
      </c>
      <c r="V79" s="135">
        <f>IF(ISNA(VLOOKUP($B79,'[1]1718  Prog Access'!$F$7:$BF$318,12,FALSE)),"",VLOOKUP($B79,'[1]1718  Prog Access'!$F$7:$BF$318,12,FALSE))</f>
        <v>0</v>
      </c>
      <c r="W79" s="135">
        <f>IF(ISNA(VLOOKUP($B79,'[1]1718  Prog Access'!$F$7:$BF$318,13,FALSE)),"",VLOOKUP($B79,'[1]1718  Prog Access'!$F$7:$BF$318,13,FALSE))</f>
        <v>32614.940000000002</v>
      </c>
      <c r="X79" s="135">
        <f>IF(ISNA(VLOOKUP($B79,'[1]1718  Prog Access'!$F$7:$BF$318,14,FALSE)),"",VLOOKUP($B79,'[1]1718  Prog Access'!$F$7:$BF$318,14,FALSE))</f>
        <v>0</v>
      </c>
      <c r="Y79" s="135">
        <f>IF(ISNA(VLOOKUP($B79,'[1]1718  Prog Access'!$F$7:$BF$318,15,FALSE)),"",VLOOKUP($B79,'[1]1718  Prog Access'!$F$7:$BF$318,15,FALSE))</f>
        <v>0</v>
      </c>
      <c r="Z79" s="135">
        <f>IF(ISNA(VLOOKUP($B79,'[1]1718  Prog Access'!$F$7:$BF$318,16,FALSE)),"",VLOOKUP($B79,'[1]1718  Prog Access'!$F$7:$BF$318,16,FALSE))</f>
        <v>0</v>
      </c>
      <c r="AA79" s="138">
        <f t="shared" si="162"/>
        <v>128090.43000000001</v>
      </c>
      <c r="AB79" s="133">
        <f t="shared" si="163"/>
        <v>5.6794485903107449E-2</v>
      </c>
      <c r="AC79" s="134">
        <f t="shared" si="164"/>
        <v>1398.3671397379915</v>
      </c>
      <c r="AD79" s="135">
        <f>IF(ISNA(VLOOKUP($B79,'[1]1718  Prog Access'!$F$7:$BF$318,17,FALSE)),"",VLOOKUP($B79,'[1]1718  Prog Access'!$F$7:$BF$318,17,FALSE))</f>
        <v>44235.61</v>
      </c>
      <c r="AE79" s="135">
        <f>IF(ISNA(VLOOKUP($B79,'[1]1718  Prog Access'!$F$7:$BF$318,18,FALSE)),"",VLOOKUP($B79,'[1]1718  Prog Access'!$F$7:$BF$318,18,FALSE))</f>
        <v>0</v>
      </c>
      <c r="AF79" s="135">
        <f>IF(ISNA(VLOOKUP($B79,'[1]1718  Prog Access'!$F$7:$BF$318,19,FALSE)),"",VLOOKUP($B79,'[1]1718  Prog Access'!$F$7:$BF$318,19,FALSE))</f>
        <v>0</v>
      </c>
      <c r="AG79" s="135">
        <f>IF(ISNA(VLOOKUP($B79,'[1]1718  Prog Access'!$F$7:$BF$318,20,FALSE)),"",VLOOKUP($B79,'[1]1718  Prog Access'!$F$7:$BF$318,20,FALSE))</f>
        <v>0</v>
      </c>
      <c r="AH79" s="134">
        <f t="shared" si="165"/>
        <v>44235.61</v>
      </c>
      <c r="AI79" s="133">
        <f t="shared" si="166"/>
        <v>1.9613789481074884E-2</v>
      </c>
      <c r="AJ79" s="134">
        <f t="shared" si="167"/>
        <v>482.9215065502184</v>
      </c>
      <c r="AK79" s="135">
        <f>IF(ISNA(VLOOKUP($B79,'[1]1718  Prog Access'!$F$7:$BF$318,21,FALSE)),"",VLOOKUP($B79,'[1]1718  Prog Access'!$F$7:$BF$318,21,FALSE))</f>
        <v>0</v>
      </c>
      <c r="AL79" s="135">
        <f>IF(ISNA(VLOOKUP($B79,'[1]1718  Prog Access'!$F$7:$BF$318,22,FALSE)),"",VLOOKUP($B79,'[1]1718  Prog Access'!$F$7:$BF$318,22,FALSE))</f>
        <v>0</v>
      </c>
      <c r="AM79" s="138">
        <f t="shared" si="168"/>
        <v>0</v>
      </c>
      <c r="AN79" s="133">
        <f t="shared" si="169"/>
        <v>0</v>
      </c>
      <c r="AO79" s="139">
        <f t="shared" si="170"/>
        <v>0</v>
      </c>
      <c r="AP79" s="135">
        <f>IF(ISNA(VLOOKUP($B79,'[1]1718  Prog Access'!$F$7:$BF$318,23,FALSE)),"",VLOOKUP($B79,'[1]1718  Prog Access'!$F$7:$BF$318,23,FALSE))</f>
        <v>18292.689999999999</v>
      </c>
      <c r="AQ79" s="135">
        <f>IF(ISNA(VLOOKUP($B79,'[1]1718  Prog Access'!$F$7:$BF$318,24,FALSE)),"",VLOOKUP($B79,'[1]1718  Prog Access'!$F$7:$BF$318,24,FALSE))</f>
        <v>17381.41</v>
      </c>
      <c r="AR79" s="135">
        <f>IF(ISNA(VLOOKUP($B79,'[1]1718  Prog Access'!$F$7:$BF$318,25,FALSE)),"",VLOOKUP($B79,'[1]1718  Prog Access'!$F$7:$BF$318,25,FALSE))</f>
        <v>0</v>
      </c>
      <c r="AS79" s="135">
        <f>IF(ISNA(VLOOKUP($B79,'[1]1718  Prog Access'!$F$7:$BF$318,26,FALSE)),"",VLOOKUP($B79,'[1]1718  Prog Access'!$F$7:$BF$318,26,FALSE))</f>
        <v>0</v>
      </c>
      <c r="AT79" s="135">
        <f>IF(ISNA(VLOOKUP($B79,'[1]1718  Prog Access'!$F$7:$BF$318,27,FALSE)),"",VLOOKUP($B79,'[1]1718  Prog Access'!$F$7:$BF$318,27,FALSE))</f>
        <v>23936.58</v>
      </c>
      <c r="AU79" s="135">
        <f>IF(ISNA(VLOOKUP($B79,'[1]1718  Prog Access'!$F$7:$BF$318,28,FALSE)),"",VLOOKUP($B79,'[1]1718  Prog Access'!$F$7:$BF$318,28,FALSE))</f>
        <v>0</v>
      </c>
      <c r="AV79" s="135">
        <f>IF(ISNA(VLOOKUP($B79,'[1]1718  Prog Access'!$F$7:$BF$318,29,FALSE)),"",VLOOKUP($B79,'[1]1718  Prog Access'!$F$7:$BF$318,29,FALSE))</f>
        <v>0</v>
      </c>
      <c r="AW79" s="135">
        <f>IF(ISNA(VLOOKUP($B79,'[1]1718  Prog Access'!$F$7:$BF$318,30,FALSE)),"",VLOOKUP($B79,'[1]1718  Prog Access'!$F$7:$BF$318,30,FALSE))</f>
        <v>1232.8400000000001</v>
      </c>
      <c r="AX79" s="135">
        <f>IF(ISNA(VLOOKUP($B79,'[1]1718  Prog Access'!$F$7:$BF$318,31,FALSE)),"",VLOOKUP($B79,'[1]1718  Prog Access'!$F$7:$BF$318,31,FALSE))</f>
        <v>0</v>
      </c>
      <c r="AY79" s="135">
        <f>IF(ISNA(VLOOKUP($B79,'[1]1718  Prog Access'!$F$7:$BF$318,32,FALSE)),"",VLOOKUP($B79,'[1]1718  Prog Access'!$F$7:$BF$318,32,FALSE))</f>
        <v>0</v>
      </c>
      <c r="AZ79" s="135">
        <f>IF(ISNA(VLOOKUP($B79,'[1]1718  Prog Access'!$F$7:$BF$318,33,FALSE)),"",VLOOKUP($B79,'[1]1718  Prog Access'!$F$7:$BF$318,33,FALSE))</f>
        <v>0</v>
      </c>
      <c r="BA79" s="135">
        <f>IF(ISNA(VLOOKUP($B79,'[1]1718  Prog Access'!$F$7:$BF$318,34,FALSE)),"",VLOOKUP($B79,'[1]1718  Prog Access'!$F$7:$BF$318,34,FALSE))</f>
        <v>0</v>
      </c>
      <c r="BB79" s="135">
        <f>IF(ISNA(VLOOKUP($B79,'[1]1718  Prog Access'!$F$7:$BF$318,35,FALSE)),"",VLOOKUP($B79,'[1]1718  Prog Access'!$F$7:$BF$318,35,FALSE))</f>
        <v>372.86</v>
      </c>
      <c r="BC79" s="135">
        <f>IF(ISNA(VLOOKUP($B79,'[1]1718  Prog Access'!$F$7:$BF$318,36,FALSE)),"",VLOOKUP($B79,'[1]1718  Prog Access'!$F$7:$BF$318,36,FALSE))</f>
        <v>0</v>
      </c>
      <c r="BD79" s="135">
        <f>IF(ISNA(VLOOKUP($B79,'[1]1718  Prog Access'!$F$7:$BF$318,37,FALSE)),"",VLOOKUP($B79,'[1]1718  Prog Access'!$F$7:$BF$318,37,FALSE))</f>
        <v>0</v>
      </c>
      <c r="BE79" s="135">
        <f>IF(ISNA(VLOOKUP($B79,'[1]1718  Prog Access'!$F$7:$BF$318,38,FALSE)),"",VLOOKUP($B79,'[1]1718  Prog Access'!$F$7:$BF$318,38,FALSE))</f>
        <v>0</v>
      </c>
      <c r="BF79" s="134">
        <f t="shared" si="171"/>
        <v>61216.380000000005</v>
      </c>
      <c r="BG79" s="133">
        <f t="shared" si="172"/>
        <v>2.7142955417897095E-2</v>
      </c>
      <c r="BH79" s="137">
        <f t="shared" si="173"/>
        <v>668.30109170305684</v>
      </c>
      <c r="BI79" s="140">
        <f>IF(ISNA(VLOOKUP($B79,'[1]1718  Prog Access'!$F$7:$BF$318,39,FALSE)),"",VLOOKUP($B79,'[1]1718  Prog Access'!$F$7:$BF$318,39,FALSE))</f>
        <v>3000</v>
      </c>
      <c r="BJ79" s="135">
        <f>IF(ISNA(VLOOKUP($B79,'[1]1718  Prog Access'!$F$7:$BF$318,40,FALSE)),"",VLOOKUP($B79,'[1]1718  Prog Access'!$F$7:$BF$318,40,FALSE))</f>
        <v>0</v>
      </c>
      <c r="BK79" s="135">
        <f>IF(ISNA(VLOOKUP($B79,'[1]1718  Prog Access'!$F$7:$BF$318,41,FALSE)),"",VLOOKUP($B79,'[1]1718  Prog Access'!$F$7:$BF$318,41,FALSE))</f>
        <v>0</v>
      </c>
      <c r="BL79" s="135">
        <f>IF(ISNA(VLOOKUP($B79,'[1]1718  Prog Access'!$F$7:$BF$318,42,FALSE)),"",VLOOKUP($B79,'[1]1718  Prog Access'!$F$7:$BF$318,42,FALSE))</f>
        <v>0</v>
      </c>
      <c r="BM79" s="135">
        <f>IF(ISNA(VLOOKUP($B79,'[1]1718  Prog Access'!$F$7:$BF$318,43,FALSE)),"",VLOOKUP($B79,'[1]1718  Prog Access'!$F$7:$BF$318,43,FALSE))</f>
        <v>0</v>
      </c>
      <c r="BN79" s="135">
        <f>IF(ISNA(VLOOKUP($B79,'[1]1718  Prog Access'!$F$7:$BF$318,44,FALSE)),"",VLOOKUP($B79,'[1]1718  Prog Access'!$F$7:$BF$318,44,FALSE))</f>
        <v>0</v>
      </c>
      <c r="BO79" s="135">
        <f>IF(ISNA(VLOOKUP($B79,'[1]1718  Prog Access'!$F$7:$BF$318,45,FALSE)),"",VLOOKUP($B79,'[1]1718  Prog Access'!$F$7:$BF$318,45,FALSE))</f>
        <v>66292.859999999986</v>
      </c>
      <c r="BP79" s="137">
        <f t="shared" si="174"/>
        <v>69292.859999999986</v>
      </c>
      <c r="BQ79" s="133">
        <f t="shared" si="175"/>
        <v>3.072401552915387E-2</v>
      </c>
      <c r="BR79" s="134">
        <f t="shared" si="176"/>
        <v>756.47227074235798</v>
      </c>
      <c r="BS79" s="140">
        <f>IF(ISNA(VLOOKUP($B79,'[1]1718  Prog Access'!$F$7:$BF$318,46,FALSE)),"",VLOOKUP($B79,'[1]1718  Prog Access'!$F$7:$BF$318,46,FALSE))</f>
        <v>0</v>
      </c>
      <c r="BT79" s="135">
        <f>IF(ISNA(VLOOKUP($B79,'[1]1718  Prog Access'!$F$7:$BF$318,47,FALSE)),"",VLOOKUP($B79,'[1]1718  Prog Access'!$F$7:$BF$318,47,FALSE))</f>
        <v>0</v>
      </c>
      <c r="BU79" s="135">
        <f>IF(ISNA(VLOOKUP($B79,'[1]1718  Prog Access'!$F$7:$BF$318,48,FALSE)),"",VLOOKUP($B79,'[1]1718  Prog Access'!$F$7:$BF$318,48,FALSE))</f>
        <v>0</v>
      </c>
      <c r="BV79" s="135">
        <f>IF(ISNA(VLOOKUP($B79,'[1]1718  Prog Access'!$F$7:$BF$318,49,FALSE)),"",VLOOKUP($B79,'[1]1718  Prog Access'!$F$7:$BF$318,49,FALSE))</f>
        <v>763.98</v>
      </c>
      <c r="BW79" s="137">
        <f t="shared" si="177"/>
        <v>763.98</v>
      </c>
      <c r="BX79" s="133">
        <f t="shared" si="178"/>
        <v>3.3874389632586934E-4</v>
      </c>
      <c r="BY79" s="134">
        <f t="shared" si="179"/>
        <v>8.3403930131004369</v>
      </c>
      <c r="BZ79" s="135">
        <f>IF(ISNA(VLOOKUP($B79,'[1]1718  Prog Access'!$F$7:$BF$318,50,FALSE)),"",VLOOKUP($B79,'[1]1718  Prog Access'!$F$7:$BF$318,50,FALSE))</f>
        <v>578659.79999999993</v>
      </c>
      <c r="CA79" s="133">
        <f t="shared" si="180"/>
        <v>0.25657409264528952</v>
      </c>
      <c r="CB79" s="134">
        <f t="shared" si="181"/>
        <v>6317.2467248908297</v>
      </c>
      <c r="CC79" s="135">
        <f>IF(ISNA(VLOOKUP($B79,'[1]1718  Prog Access'!$F$7:$BF$318,51,FALSE)),"",VLOOKUP($B79,'[1]1718  Prog Access'!$F$7:$BF$318,51,FALSE))</f>
        <v>102769.1</v>
      </c>
      <c r="CD79" s="133">
        <f t="shared" si="182"/>
        <v>4.556716845454449E-2</v>
      </c>
      <c r="CE79" s="134">
        <f t="shared" si="183"/>
        <v>1121.9334061135373</v>
      </c>
      <c r="CF79" s="141">
        <f>IF(ISNA(VLOOKUP($B79,'[1]1718  Prog Access'!$F$7:$BF$318,52,FALSE)),"",VLOOKUP($B79,'[1]1718  Prog Access'!$F$7:$BF$318,52,FALSE))</f>
        <v>104967.08</v>
      </c>
      <c r="CG79" s="88">
        <f t="shared" si="184"/>
        <v>4.6541738874249637E-2</v>
      </c>
      <c r="CH79" s="89">
        <f t="shared" si="185"/>
        <v>1145.9288209606989</v>
      </c>
      <c r="CI79" s="90">
        <f t="shared" si="186"/>
        <v>2255332.1499999994</v>
      </c>
      <c r="CJ79" s="73">
        <f t="shared" si="187"/>
        <v>0</v>
      </c>
    </row>
    <row r="80" spans="1:88" x14ac:dyDescent="0.3">
      <c r="A80" s="104"/>
      <c r="B80" s="84" t="s">
        <v>150</v>
      </c>
      <c r="C80" s="117" t="s">
        <v>151</v>
      </c>
      <c r="D80" s="85">
        <f>IF(ISNA(VLOOKUP($B80,'[1]1718 enrollment_Rev_Exp by size'!$A$6:$C$339,3,FALSE)),"",VLOOKUP($B80,'[1]1718 enrollment_Rev_Exp by size'!$A$6:$C$339,3,FALSE))</f>
        <v>280.64999999999998</v>
      </c>
      <c r="E80" s="86">
        <f>IF(ISNA(VLOOKUP($B80,'[1]1718 Enroll_Rev_Exp Access'!$A$6:$D$316,4,FALSE)),"",VLOOKUP($B80,'[1]1718 Enroll_Rev_Exp Access'!$A$6:$D$316,4,FALSE))</f>
        <v>4435522.18</v>
      </c>
      <c r="F80" s="87">
        <f>IF(ISNA(VLOOKUP($B80,'[1]1718  Prog Access'!$F$7:$BF$318,2,FALSE)),"",VLOOKUP($B80,'[1]1718  Prog Access'!$F$7:$BF$318,2,FALSE))</f>
        <v>2434963.1399999997</v>
      </c>
      <c r="G80" s="87">
        <f>IF(ISNA(VLOOKUP($B80,'[1]1718  Prog Access'!$F$7:$BF$318,3,FALSE)),"",VLOOKUP($B80,'[1]1718  Prog Access'!$F$7:$BF$318,3,FALSE))</f>
        <v>0</v>
      </c>
      <c r="H80" s="87">
        <f>IF(ISNA(VLOOKUP($B80,'[1]1718  Prog Access'!$F$7:$BF$318,4,FALSE)),"",VLOOKUP($B80,'[1]1718  Prog Access'!$F$7:$BF$318,4,FALSE))</f>
        <v>0</v>
      </c>
      <c r="I80" s="130">
        <f t="shared" si="156"/>
        <v>2434963.1399999997</v>
      </c>
      <c r="J80" s="151">
        <f t="shared" si="157"/>
        <v>0.54896876651398008</v>
      </c>
      <c r="K80" s="152">
        <f t="shared" si="158"/>
        <v>8676.1558524853008</v>
      </c>
      <c r="L80" s="135">
        <f>IF(ISNA(VLOOKUP($B80,'[1]1718  Prog Access'!$F$7:$BF$318,5,FALSE)),"",VLOOKUP($B80,'[1]1718  Prog Access'!$F$7:$BF$318,5,FALSE))</f>
        <v>0</v>
      </c>
      <c r="M80" s="135">
        <f>IF(ISNA(VLOOKUP($B80,'[1]1718  Prog Access'!$F$7:$BF$318,6,FALSE)),"",VLOOKUP($B80,'[1]1718  Prog Access'!$F$7:$BF$318,6,FALSE))</f>
        <v>0</v>
      </c>
      <c r="N80" s="135">
        <f>IF(ISNA(VLOOKUP($B80,'[1]1718  Prog Access'!$F$7:$BF$318,7,FALSE)),"",VLOOKUP($B80,'[1]1718  Prog Access'!$F$7:$BF$318,7,FALSE))</f>
        <v>0</v>
      </c>
      <c r="O80" s="135">
        <f>IF(ISNA(VLOOKUP($B80,'[1]1718  Prog Access'!$F$7:$BF$318,8,FALSE)),"",VLOOKUP($B80,'[1]1718  Prog Access'!$F$7:$BF$318,8,FALSE))</f>
        <v>0</v>
      </c>
      <c r="P80" s="135">
        <f>IF(ISNA(VLOOKUP($B80,'[1]1718  Prog Access'!$F$7:$BF$318,9,FALSE)),"",VLOOKUP($B80,'[1]1718  Prog Access'!$F$7:$BF$318,9,FALSE))</f>
        <v>0</v>
      </c>
      <c r="Q80" s="135">
        <f>IF(ISNA(VLOOKUP($B80,'[1]1718  Prog Access'!$F$7:$BF$318,10,FALSE)),"",VLOOKUP($B80,'[1]1718  Prog Access'!$F$7:$BF$318,10,FALSE))</f>
        <v>0</v>
      </c>
      <c r="R80" s="128">
        <f t="shared" si="159"/>
        <v>0</v>
      </c>
      <c r="S80" s="136">
        <f t="shared" si="160"/>
        <v>0</v>
      </c>
      <c r="T80" s="137">
        <f t="shared" si="161"/>
        <v>0</v>
      </c>
      <c r="U80" s="135">
        <f>IF(ISNA(VLOOKUP($B80,'[1]1718  Prog Access'!$F$7:$BF$318,11,FALSE)),"",VLOOKUP($B80,'[1]1718  Prog Access'!$F$7:$BF$318,11,FALSE))</f>
        <v>384972.36</v>
      </c>
      <c r="V80" s="135">
        <f>IF(ISNA(VLOOKUP($B80,'[1]1718  Prog Access'!$F$7:$BF$318,12,FALSE)),"",VLOOKUP($B80,'[1]1718  Prog Access'!$F$7:$BF$318,12,FALSE))</f>
        <v>5389.22</v>
      </c>
      <c r="W80" s="135">
        <f>IF(ISNA(VLOOKUP($B80,'[1]1718  Prog Access'!$F$7:$BF$318,13,FALSE)),"",VLOOKUP($B80,'[1]1718  Prog Access'!$F$7:$BF$318,13,FALSE))</f>
        <v>0</v>
      </c>
      <c r="X80" s="135">
        <f>IF(ISNA(VLOOKUP($B80,'[1]1718  Prog Access'!$F$7:$BF$318,14,FALSE)),"",VLOOKUP($B80,'[1]1718  Prog Access'!$F$7:$BF$318,14,FALSE))</f>
        <v>0</v>
      </c>
      <c r="Y80" s="135">
        <f>IF(ISNA(VLOOKUP($B80,'[1]1718  Prog Access'!$F$7:$BF$318,15,FALSE)),"",VLOOKUP($B80,'[1]1718  Prog Access'!$F$7:$BF$318,15,FALSE))</f>
        <v>0</v>
      </c>
      <c r="Z80" s="135">
        <f>IF(ISNA(VLOOKUP($B80,'[1]1718  Prog Access'!$F$7:$BF$318,16,FALSE)),"",VLOOKUP($B80,'[1]1718  Prog Access'!$F$7:$BF$318,16,FALSE))</f>
        <v>0</v>
      </c>
      <c r="AA80" s="138">
        <f t="shared" si="162"/>
        <v>390361.57999999996</v>
      </c>
      <c r="AB80" s="133">
        <f t="shared" si="163"/>
        <v>8.8008032461242253E-2</v>
      </c>
      <c r="AC80" s="134">
        <f t="shared" si="164"/>
        <v>1390.9195795474791</v>
      </c>
      <c r="AD80" s="135">
        <f>IF(ISNA(VLOOKUP($B80,'[1]1718  Prog Access'!$F$7:$BF$318,17,FALSE)),"",VLOOKUP($B80,'[1]1718  Prog Access'!$F$7:$BF$318,17,FALSE))</f>
        <v>130110.44999999998</v>
      </c>
      <c r="AE80" s="135">
        <f>IF(ISNA(VLOOKUP($B80,'[1]1718  Prog Access'!$F$7:$BF$318,18,FALSE)),"",VLOOKUP($B80,'[1]1718  Prog Access'!$F$7:$BF$318,18,FALSE))</f>
        <v>7153</v>
      </c>
      <c r="AF80" s="135">
        <f>IF(ISNA(VLOOKUP($B80,'[1]1718  Prog Access'!$F$7:$BF$318,19,FALSE)),"",VLOOKUP($B80,'[1]1718  Prog Access'!$F$7:$BF$318,19,FALSE))</f>
        <v>3189.04</v>
      </c>
      <c r="AG80" s="135">
        <f>IF(ISNA(VLOOKUP($B80,'[1]1718  Prog Access'!$F$7:$BF$318,20,FALSE)),"",VLOOKUP($B80,'[1]1718  Prog Access'!$F$7:$BF$318,20,FALSE))</f>
        <v>0</v>
      </c>
      <c r="AH80" s="134">
        <f t="shared" si="165"/>
        <v>140452.49</v>
      </c>
      <c r="AI80" s="133">
        <f t="shared" si="166"/>
        <v>3.1665378798759608E-2</v>
      </c>
      <c r="AJ80" s="134">
        <f t="shared" si="167"/>
        <v>500.45426688045609</v>
      </c>
      <c r="AK80" s="135">
        <f>IF(ISNA(VLOOKUP($B80,'[1]1718  Prog Access'!$F$7:$BF$318,21,FALSE)),"",VLOOKUP($B80,'[1]1718  Prog Access'!$F$7:$BF$318,21,FALSE))</f>
        <v>0</v>
      </c>
      <c r="AL80" s="135">
        <f>IF(ISNA(VLOOKUP($B80,'[1]1718  Prog Access'!$F$7:$BF$318,22,FALSE)),"",VLOOKUP($B80,'[1]1718  Prog Access'!$F$7:$BF$318,22,FALSE))</f>
        <v>0</v>
      </c>
      <c r="AM80" s="138">
        <f t="shared" si="168"/>
        <v>0</v>
      </c>
      <c r="AN80" s="133">
        <f t="shared" si="169"/>
        <v>0</v>
      </c>
      <c r="AO80" s="139">
        <f t="shared" si="170"/>
        <v>0</v>
      </c>
      <c r="AP80" s="135">
        <f>IF(ISNA(VLOOKUP($B80,'[1]1718  Prog Access'!$F$7:$BF$318,23,FALSE)),"",VLOOKUP($B80,'[1]1718  Prog Access'!$F$7:$BF$318,23,FALSE))</f>
        <v>97259.89</v>
      </c>
      <c r="AQ80" s="135">
        <f>IF(ISNA(VLOOKUP($B80,'[1]1718  Prog Access'!$F$7:$BF$318,24,FALSE)),"",VLOOKUP($B80,'[1]1718  Prog Access'!$F$7:$BF$318,24,FALSE))</f>
        <v>23922.29</v>
      </c>
      <c r="AR80" s="135">
        <f>IF(ISNA(VLOOKUP($B80,'[1]1718  Prog Access'!$F$7:$BF$318,25,FALSE)),"",VLOOKUP($B80,'[1]1718  Prog Access'!$F$7:$BF$318,25,FALSE))</f>
        <v>0</v>
      </c>
      <c r="AS80" s="135">
        <f>IF(ISNA(VLOOKUP($B80,'[1]1718  Prog Access'!$F$7:$BF$318,26,FALSE)),"",VLOOKUP($B80,'[1]1718  Prog Access'!$F$7:$BF$318,26,FALSE))</f>
        <v>0</v>
      </c>
      <c r="AT80" s="135">
        <f>IF(ISNA(VLOOKUP($B80,'[1]1718  Prog Access'!$F$7:$BF$318,27,FALSE)),"",VLOOKUP($B80,'[1]1718  Prog Access'!$F$7:$BF$318,27,FALSE))</f>
        <v>91283.8</v>
      </c>
      <c r="AU80" s="135">
        <f>IF(ISNA(VLOOKUP($B80,'[1]1718  Prog Access'!$F$7:$BF$318,28,FALSE)),"",VLOOKUP($B80,'[1]1718  Prog Access'!$F$7:$BF$318,28,FALSE))</f>
        <v>0</v>
      </c>
      <c r="AV80" s="135">
        <f>IF(ISNA(VLOOKUP($B80,'[1]1718  Prog Access'!$F$7:$BF$318,29,FALSE)),"",VLOOKUP($B80,'[1]1718  Prog Access'!$F$7:$BF$318,29,FALSE))</f>
        <v>0</v>
      </c>
      <c r="AW80" s="135">
        <f>IF(ISNA(VLOOKUP($B80,'[1]1718  Prog Access'!$F$7:$BF$318,30,FALSE)),"",VLOOKUP($B80,'[1]1718  Prog Access'!$F$7:$BF$318,30,FALSE))</f>
        <v>5792.37</v>
      </c>
      <c r="AX80" s="135">
        <f>IF(ISNA(VLOOKUP($B80,'[1]1718  Prog Access'!$F$7:$BF$318,31,FALSE)),"",VLOOKUP($B80,'[1]1718  Prog Access'!$F$7:$BF$318,31,FALSE))</f>
        <v>0</v>
      </c>
      <c r="AY80" s="135">
        <f>IF(ISNA(VLOOKUP($B80,'[1]1718  Prog Access'!$F$7:$BF$318,32,FALSE)),"",VLOOKUP($B80,'[1]1718  Prog Access'!$F$7:$BF$318,32,FALSE))</f>
        <v>0</v>
      </c>
      <c r="AZ80" s="135">
        <f>IF(ISNA(VLOOKUP($B80,'[1]1718  Prog Access'!$F$7:$BF$318,33,FALSE)),"",VLOOKUP($B80,'[1]1718  Prog Access'!$F$7:$BF$318,33,FALSE))</f>
        <v>0</v>
      </c>
      <c r="BA80" s="135">
        <f>IF(ISNA(VLOOKUP($B80,'[1]1718  Prog Access'!$F$7:$BF$318,34,FALSE)),"",VLOOKUP($B80,'[1]1718  Prog Access'!$F$7:$BF$318,34,FALSE))</f>
        <v>0</v>
      </c>
      <c r="BB80" s="135">
        <f>IF(ISNA(VLOOKUP($B80,'[1]1718  Prog Access'!$F$7:$BF$318,35,FALSE)),"",VLOOKUP($B80,'[1]1718  Prog Access'!$F$7:$BF$318,35,FALSE))</f>
        <v>25914.22</v>
      </c>
      <c r="BC80" s="135">
        <f>IF(ISNA(VLOOKUP($B80,'[1]1718  Prog Access'!$F$7:$BF$318,36,FALSE)),"",VLOOKUP($B80,'[1]1718  Prog Access'!$F$7:$BF$318,36,FALSE))</f>
        <v>0</v>
      </c>
      <c r="BD80" s="135">
        <f>IF(ISNA(VLOOKUP($B80,'[1]1718  Prog Access'!$F$7:$BF$318,37,FALSE)),"",VLOOKUP($B80,'[1]1718  Prog Access'!$F$7:$BF$318,37,FALSE))</f>
        <v>0</v>
      </c>
      <c r="BE80" s="135">
        <f>IF(ISNA(VLOOKUP($B80,'[1]1718  Prog Access'!$F$7:$BF$318,38,FALSE)),"",VLOOKUP($B80,'[1]1718  Prog Access'!$F$7:$BF$318,38,FALSE))</f>
        <v>0</v>
      </c>
      <c r="BF80" s="134">
        <f t="shared" si="171"/>
        <v>244172.56999999998</v>
      </c>
      <c r="BG80" s="133">
        <f t="shared" si="172"/>
        <v>5.5049340323668497E-2</v>
      </c>
      <c r="BH80" s="137">
        <f t="shared" si="173"/>
        <v>870.02519151968647</v>
      </c>
      <c r="BI80" s="140">
        <f>IF(ISNA(VLOOKUP($B80,'[1]1718  Prog Access'!$F$7:$BF$318,39,FALSE)),"",VLOOKUP($B80,'[1]1718  Prog Access'!$F$7:$BF$318,39,FALSE))</f>
        <v>0</v>
      </c>
      <c r="BJ80" s="135">
        <f>IF(ISNA(VLOOKUP($B80,'[1]1718  Prog Access'!$F$7:$BF$318,40,FALSE)),"",VLOOKUP($B80,'[1]1718  Prog Access'!$F$7:$BF$318,40,FALSE))</f>
        <v>0</v>
      </c>
      <c r="BK80" s="135">
        <f>IF(ISNA(VLOOKUP($B80,'[1]1718  Prog Access'!$F$7:$BF$318,41,FALSE)),"",VLOOKUP($B80,'[1]1718  Prog Access'!$F$7:$BF$318,41,FALSE))</f>
        <v>4835</v>
      </c>
      <c r="BL80" s="135">
        <f>IF(ISNA(VLOOKUP($B80,'[1]1718  Prog Access'!$F$7:$BF$318,42,FALSE)),"",VLOOKUP($B80,'[1]1718  Prog Access'!$F$7:$BF$318,42,FALSE))</f>
        <v>0</v>
      </c>
      <c r="BM80" s="135">
        <f>IF(ISNA(VLOOKUP($B80,'[1]1718  Prog Access'!$F$7:$BF$318,43,FALSE)),"",VLOOKUP($B80,'[1]1718  Prog Access'!$F$7:$BF$318,43,FALSE))</f>
        <v>0</v>
      </c>
      <c r="BN80" s="135">
        <f>IF(ISNA(VLOOKUP($B80,'[1]1718  Prog Access'!$F$7:$BF$318,44,FALSE)),"",VLOOKUP($B80,'[1]1718  Prog Access'!$F$7:$BF$318,44,FALSE))</f>
        <v>0</v>
      </c>
      <c r="BO80" s="135">
        <f>IF(ISNA(VLOOKUP($B80,'[1]1718  Prog Access'!$F$7:$BF$318,45,FALSE)),"",VLOOKUP($B80,'[1]1718  Prog Access'!$F$7:$BF$318,45,FALSE))</f>
        <v>55233.54</v>
      </c>
      <c r="BP80" s="137">
        <f t="shared" si="174"/>
        <v>60068.54</v>
      </c>
      <c r="BQ80" s="133">
        <f t="shared" si="175"/>
        <v>1.354260841504799E-2</v>
      </c>
      <c r="BR80" s="134">
        <f t="shared" si="176"/>
        <v>214.03363620167471</v>
      </c>
      <c r="BS80" s="140">
        <f>IF(ISNA(VLOOKUP($B80,'[1]1718  Prog Access'!$F$7:$BF$318,46,FALSE)),"",VLOOKUP($B80,'[1]1718  Prog Access'!$F$7:$BF$318,46,FALSE))</f>
        <v>0</v>
      </c>
      <c r="BT80" s="135">
        <f>IF(ISNA(VLOOKUP($B80,'[1]1718  Prog Access'!$F$7:$BF$318,47,FALSE)),"",VLOOKUP($B80,'[1]1718  Prog Access'!$F$7:$BF$318,47,FALSE))</f>
        <v>0</v>
      </c>
      <c r="BU80" s="135">
        <f>IF(ISNA(VLOOKUP($B80,'[1]1718  Prog Access'!$F$7:$BF$318,48,FALSE)),"",VLOOKUP($B80,'[1]1718  Prog Access'!$F$7:$BF$318,48,FALSE))</f>
        <v>0</v>
      </c>
      <c r="BV80" s="135">
        <f>IF(ISNA(VLOOKUP($B80,'[1]1718  Prog Access'!$F$7:$BF$318,49,FALSE)),"",VLOOKUP($B80,'[1]1718  Prog Access'!$F$7:$BF$318,49,FALSE))</f>
        <v>1057.3</v>
      </c>
      <c r="BW80" s="137">
        <f t="shared" si="177"/>
        <v>1057.3</v>
      </c>
      <c r="BX80" s="133">
        <f t="shared" si="178"/>
        <v>2.3837103211148862E-4</v>
      </c>
      <c r="BY80" s="134">
        <f t="shared" si="179"/>
        <v>3.7673258507037235</v>
      </c>
      <c r="BZ80" s="135">
        <f>IF(ISNA(VLOOKUP($B80,'[1]1718  Prog Access'!$F$7:$BF$318,50,FALSE)),"",VLOOKUP($B80,'[1]1718  Prog Access'!$F$7:$BF$318,50,FALSE))</f>
        <v>863225.28000000014</v>
      </c>
      <c r="CA80" s="133">
        <f t="shared" si="180"/>
        <v>0.19461638223619485</v>
      </c>
      <c r="CB80" s="134">
        <f t="shared" si="181"/>
        <v>3075.8071619454845</v>
      </c>
      <c r="CC80" s="135">
        <f>IF(ISNA(VLOOKUP($B80,'[1]1718  Prog Access'!$F$7:$BF$318,51,FALSE)),"",VLOOKUP($B80,'[1]1718  Prog Access'!$F$7:$BF$318,51,FALSE))</f>
        <v>151962.93</v>
      </c>
      <c r="CD80" s="133">
        <f t="shared" si="182"/>
        <v>3.4260437403561807E-2</v>
      </c>
      <c r="CE80" s="134">
        <f t="shared" si="183"/>
        <v>541.46777124532332</v>
      </c>
      <c r="CF80" s="141">
        <f>IF(ISNA(VLOOKUP($B80,'[1]1718  Prog Access'!$F$7:$BF$318,52,FALSE)),"",VLOOKUP($B80,'[1]1718  Prog Access'!$F$7:$BF$318,52,FALSE))</f>
        <v>149258.35</v>
      </c>
      <c r="CG80" s="88">
        <f t="shared" si="184"/>
        <v>3.3650682815433472E-2</v>
      </c>
      <c r="CH80" s="89">
        <f t="shared" si="185"/>
        <v>531.83092820238733</v>
      </c>
      <c r="CI80" s="90">
        <f t="shared" si="186"/>
        <v>4435522.18</v>
      </c>
      <c r="CJ80" s="73">
        <f t="shared" si="187"/>
        <v>0</v>
      </c>
    </row>
    <row r="81" spans="1:88" s="100" customFormat="1" x14ac:dyDescent="0.3">
      <c r="A81" s="91"/>
      <c r="B81" s="92"/>
      <c r="C81" s="119" t="s">
        <v>56</v>
      </c>
      <c r="D81" s="93">
        <f>SUM(D75:D80)</f>
        <v>7618.7</v>
      </c>
      <c r="E81" s="94">
        <f>SUM(E75:E80)</f>
        <v>93310886.700000018</v>
      </c>
      <c r="F81" s="95">
        <f>SUM(F75:F80)</f>
        <v>49922500.909999989</v>
      </c>
      <c r="G81" s="95">
        <f t="shared" ref="G81:H81" si="188">SUM(G75:G80)</f>
        <v>329844.54000000004</v>
      </c>
      <c r="H81" s="95">
        <f t="shared" si="188"/>
        <v>0</v>
      </c>
      <c r="I81" s="131">
        <f t="shared" si="156"/>
        <v>50252345.449999988</v>
      </c>
      <c r="J81" s="153">
        <f t="shared" si="157"/>
        <v>0.53854750744748825</v>
      </c>
      <c r="K81" s="132">
        <f t="shared" si="158"/>
        <v>6595.9212792208627</v>
      </c>
      <c r="L81" s="144">
        <f>SUM(L75:L80)</f>
        <v>0</v>
      </c>
      <c r="M81" s="144">
        <f t="shared" ref="M81:Q81" si="189">SUM(M75:M80)</f>
        <v>0</v>
      </c>
      <c r="N81" s="144">
        <f t="shared" si="189"/>
        <v>0</v>
      </c>
      <c r="O81" s="144">
        <f t="shared" si="189"/>
        <v>0</v>
      </c>
      <c r="P81" s="144">
        <f t="shared" si="189"/>
        <v>0</v>
      </c>
      <c r="Q81" s="144">
        <f t="shared" si="189"/>
        <v>0</v>
      </c>
      <c r="R81" s="129">
        <f t="shared" si="159"/>
        <v>0</v>
      </c>
      <c r="S81" s="145">
        <f t="shared" si="160"/>
        <v>0</v>
      </c>
      <c r="T81" s="146">
        <f t="shared" si="161"/>
        <v>0</v>
      </c>
      <c r="U81" s="144">
        <f>SUM(U75:U80)</f>
        <v>7669594.1600000011</v>
      </c>
      <c r="V81" s="144">
        <f t="shared" ref="V81:Z81" si="190">SUM(V75:V80)</f>
        <v>342417.33999999997</v>
      </c>
      <c r="W81" s="144">
        <f t="shared" si="190"/>
        <v>1245892.58</v>
      </c>
      <c r="X81" s="144">
        <f t="shared" si="190"/>
        <v>0</v>
      </c>
      <c r="Y81" s="144">
        <f t="shared" si="190"/>
        <v>0</v>
      </c>
      <c r="Z81" s="144">
        <f t="shared" si="190"/>
        <v>0</v>
      </c>
      <c r="AA81" s="147">
        <f t="shared" si="162"/>
        <v>9257904.0800000019</v>
      </c>
      <c r="AB81" s="142">
        <f t="shared" si="163"/>
        <v>9.9215690766766659E-2</v>
      </c>
      <c r="AC81" s="143">
        <f t="shared" si="164"/>
        <v>1215.1553519629335</v>
      </c>
      <c r="AD81" s="144">
        <f>SUM(AD75:AD80)</f>
        <v>2951120.7600000002</v>
      </c>
      <c r="AE81" s="144">
        <f t="shared" ref="AE81:AG81" si="191">SUM(AE75:AE80)</f>
        <v>625120.69000000006</v>
      </c>
      <c r="AF81" s="144">
        <f t="shared" si="191"/>
        <v>44662.04</v>
      </c>
      <c r="AG81" s="144">
        <f t="shared" si="191"/>
        <v>0</v>
      </c>
      <c r="AH81" s="143">
        <f t="shared" si="165"/>
        <v>3620903.49</v>
      </c>
      <c r="AI81" s="142">
        <f t="shared" si="166"/>
        <v>3.8804727058713073E-2</v>
      </c>
      <c r="AJ81" s="143">
        <f t="shared" si="167"/>
        <v>475.26526704030874</v>
      </c>
      <c r="AK81" s="144">
        <f>SUM(AK75:AK80)</f>
        <v>0</v>
      </c>
      <c r="AL81" s="144">
        <f>SUM(AL75:AL80)</f>
        <v>0</v>
      </c>
      <c r="AM81" s="147">
        <f t="shared" si="168"/>
        <v>0</v>
      </c>
      <c r="AN81" s="142">
        <f t="shared" si="169"/>
        <v>0</v>
      </c>
      <c r="AO81" s="148">
        <f t="shared" si="170"/>
        <v>0</v>
      </c>
      <c r="AP81" s="144">
        <f>SUM(AP75:AP80)</f>
        <v>1802254.0099999998</v>
      </c>
      <c r="AQ81" s="144">
        <f t="shared" ref="AQ81:BE81" si="192">SUM(AQ75:AQ80)</f>
        <v>526626.52</v>
      </c>
      <c r="AR81" s="144">
        <f t="shared" si="192"/>
        <v>565055.12</v>
      </c>
      <c r="AS81" s="144">
        <f t="shared" si="192"/>
        <v>0</v>
      </c>
      <c r="AT81" s="144">
        <f t="shared" si="192"/>
        <v>3237955.87</v>
      </c>
      <c r="AU81" s="144">
        <f t="shared" si="192"/>
        <v>109802.98999999999</v>
      </c>
      <c r="AV81" s="144">
        <f t="shared" si="192"/>
        <v>25026.280000000002</v>
      </c>
      <c r="AW81" s="144">
        <f t="shared" si="192"/>
        <v>489760.93</v>
      </c>
      <c r="AX81" s="144">
        <f t="shared" si="192"/>
        <v>0</v>
      </c>
      <c r="AY81" s="144">
        <f t="shared" si="192"/>
        <v>0</v>
      </c>
      <c r="AZ81" s="144">
        <f t="shared" si="192"/>
        <v>0</v>
      </c>
      <c r="BA81" s="144">
        <f t="shared" si="192"/>
        <v>232119.47999999998</v>
      </c>
      <c r="BB81" s="144">
        <f t="shared" si="192"/>
        <v>1953617.5599999996</v>
      </c>
      <c r="BC81" s="144">
        <f t="shared" si="192"/>
        <v>0</v>
      </c>
      <c r="BD81" s="144">
        <f t="shared" si="192"/>
        <v>0</v>
      </c>
      <c r="BE81" s="144">
        <f t="shared" si="192"/>
        <v>0</v>
      </c>
      <c r="BF81" s="143">
        <f t="shared" si="171"/>
        <v>8942218.7599999979</v>
      </c>
      <c r="BG81" s="142">
        <f t="shared" si="172"/>
        <v>9.5832534404584072E-2</v>
      </c>
      <c r="BH81" s="146">
        <f t="shared" si="173"/>
        <v>1173.7197632141963</v>
      </c>
      <c r="BI81" s="149">
        <f>SUM(BI75:BI80)</f>
        <v>3000</v>
      </c>
      <c r="BJ81" s="149">
        <f t="shared" ref="BJ81:BO81" si="193">SUM(BJ75:BJ80)</f>
        <v>0</v>
      </c>
      <c r="BK81" s="149">
        <f t="shared" si="193"/>
        <v>127770.65</v>
      </c>
      <c r="BL81" s="149">
        <f t="shared" si="193"/>
        <v>0</v>
      </c>
      <c r="BM81" s="149">
        <f t="shared" si="193"/>
        <v>0</v>
      </c>
      <c r="BN81" s="149">
        <f t="shared" si="193"/>
        <v>0</v>
      </c>
      <c r="BO81" s="149">
        <f t="shared" si="193"/>
        <v>439811.99</v>
      </c>
      <c r="BP81" s="146">
        <f t="shared" si="174"/>
        <v>570582.64</v>
      </c>
      <c r="BQ81" s="142">
        <f t="shared" si="175"/>
        <v>6.1148560492673993E-3</v>
      </c>
      <c r="BR81" s="143">
        <f t="shared" si="176"/>
        <v>74.892388465223732</v>
      </c>
      <c r="BS81" s="149">
        <f>SUM(BS75:BS80)</f>
        <v>0</v>
      </c>
      <c r="BT81" s="149">
        <f t="shared" ref="BT81:BV81" si="194">SUM(BT75:BT80)</f>
        <v>42013.07</v>
      </c>
      <c r="BU81" s="149">
        <f t="shared" si="194"/>
        <v>495181.08999999997</v>
      </c>
      <c r="BV81" s="149">
        <f t="shared" si="194"/>
        <v>251030.48</v>
      </c>
      <c r="BW81" s="146">
        <f t="shared" si="177"/>
        <v>788224.6399999999</v>
      </c>
      <c r="BX81" s="142">
        <f t="shared" si="178"/>
        <v>8.4472955715680677E-3</v>
      </c>
      <c r="BY81" s="143">
        <f t="shared" si="179"/>
        <v>103.45920432619737</v>
      </c>
      <c r="BZ81" s="144">
        <f>SUM(BZ75:BZ80)</f>
        <v>13801213.689999999</v>
      </c>
      <c r="CA81" s="142">
        <f t="shared" si="180"/>
        <v>0.14790571795091512</v>
      </c>
      <c r="CB81" s="143">
        <f t="shared" si="181"/>
        <v>1811.4919461325424</v>
      </c>
      <c r="CC81" s="144">
        <f>SUM(CC75:CC80)</f>
        <v>3730033.04</v>
      </c>
      <c r="CD81" s="142">
        <f t="shared" si="182"/>
        <v>3.9974253507977855E-2</v>
      </c>
      <c r="CE81" s="143">
        <f t="shared" si="183"/>
        <v>489.58917400606407</v>
      </c>
      <c r="CF81" s="150">
        <f>SUM(CF75:CF80)</f>
        <v>2347460.91</v>
      </c>
      <c r="CG81" s="96">
        <f t="shared" si="184"/>
        <v>2.5157417242719221E-2</v>
      </c>
      <c r="CH81" s="97">
        <f t="shared" si="185"/>
        <v>308.11830233504406</v>
      </c>
      <c r="CI81" s="98">
        <f t="shared" si="186"/>
        <v>93310886.699999988</v>
      </c>
      <c r="CJ81" s="99">
        <f t="shared" si="187"/>
        <v>0</v>
      </c>
    </row>
    <row r="82" spans="1:88" x14ac:dyDescent="0.3">
      <c r="A82" s="21"/>
      <c r="B82" s="84"/>
      <c r="C82" s="117"/>
      <c r="D82" s="85"/>
      <c r="E82" s="86"/>
      <c r="F82" s="87"/>
      <c r="G82" s="87"/>
      <c r="H82" s="87"/>
      <c r="I82" s="130"/>
      <c r="J82" s="151"/>
      <c r="K82" s="152"/>
      <c r="L82" s="135"/>
      <c r="M82" s="135"/>
      <c r="N82" s="135"/>
      <c r="O82" s="135"/>
      <c r="P82" s="135"/>
      <c r="Q82" s="135"/>
      <c r="R82" s="128"/>
      <c r="S82" s="136"/>
      <c r="T82" s="137"/>
      <c r="U82" s="135"/>
      <c r="V82" s="135"/>
      <c r="W82" s="135"/>
      <c r="X82" s="135"/>
      <c r="Y82" s="135"/>
      <c r="Z82" s="135"/>
      <c r="AA82" s="138"/>
      <c r="AB82" s="133"/>
      <c r="AC82" s="134"/>
      <c r="AD82" s="135"/>
      <c r="AE82" s="135"/>
      <c r="AF82" s="135"/>
      <c r="AG82" s="135"/>
      <c r="AH82" s="134"/>
      <c r="AI82" s="133"/>
      <c r="AJ82" s="134"/>
      <c r="AK82" s="135"/>
      <c r="AL82" s="135"/>
      <c r="AM82" s="138"/>
      <c r="AN82" s="133"/>
      <c r="AO82" s="139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4"/>
      <c r="BG82" s="133"/>
      <c r="BH82" s="137"/>
      <c r="BI82" s="140"/>
      <c r="BJ82" s="135"/>
      <c r="BK82" s="135"/>
      <c r="BL82" s="135"/>
      <c r="BM82" s="135"/>
      <c r="BN82" s="135"/>
      <c r="BO82" s="135"/>
      <c r="BP82" s="137"/>
      <c r="BQ82" s="133"/>
      <c r="BR82" s="134"/>
      <c r="BS82" s="140"/>
      <c r="BT82" s="135"/>
      <c r="BU82" s="135"/>
      <c r="BV82" s="135"/>
      <c r="BW82" s="137"/>
      <c r="BX82" s="133"/>
      <c r="BY82" s="134"/>
      <c r="BZ82" s="135"/>
      <c r="CA82" s="133"/>
      <c r="CB82" s="134"/>
      <c r="CC82" s="135"/>
      <c r="CD82" s="133"/>
      <c r="CE82" s="134"/>
      <c r="CF82" s="141" t="str">
        <f>IF(ISNA(VLOOKUP($B82,'[1]1718  Prog Access'!$F$7:$BF$318,52,FALSE)),"",VLOOKUP($B82,'[1]1718  Prog Access'!$F$7:$BF$318,52,FALSE))</f>
        <v/>
      </c>
      <c r="CG82" s="88"/>
      <c r="CH82" s="89"/>
      <c r="CI82" s="90"/>
      <c r="CJ82" s="73"/>
    </row>
    <row r="83" spans="1:88" s="64" customFormat="1" x14ac:dyDescent="0.3">
      <c r="A83" s="91" t="s">
        <v>152</v>
      </c>
      <c r="B83" s="84"/>
      <c r="C83" s="117"/>
      <c r="D83" s="85"/>
      <c r="E83" s="86"/>
      <c r="F83" s="87"/>
      <c r="G83" s="87"/>
      <c r="H83" s="87"/>
      <c r="I83" s="130"/>
      <c r="J83" s="151"/>
      <c r="K83" s="152"/>
      <c r="L83" s="135"/>
      <c r="M83" s="135"/>
      <c r="N83" s="135"/>
      <c r="O83" s="135"/>
      <c r="P83" s="135"/>
      <c r="Q83" s="135"/>
      <c r="R83" s="128"/>
      <c r="S83" s="136"/>
      <c r="T83" s="137"/>
      <c r="U83" s="135"/>
      <c r="V83" s="135"/>
      <c r="W83" s="135"/>
      <c r="X83" s="135"/>
      <c r="Y83" s="135"/>
      <c r="Z83" s="135"/>
      <c r="AA83" s="138"/>
      <c r="AB83" s="133"/>
      <c r="AC83" s="134"/>
      <c r="AD83" s="135"/>
      <c r="AE83" s="135"/>
      <c r="AF83" s="135"/>
      <c r="AG83" s="135"/>
      <c r="AH83" s="134"/>
      <c r="AI83" s="133"/>
      <c r="AJ83" s="134"/>
      <c r="AK83" s="135"/>
      <c r="AL83" s="135"/>
      <c r="AM83" s="138"/>
      <c r="AN83" s="133"/>
      <c r="AO83" s="139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4"/>
      <c r="BG83" s="133"/>
      <c r="BH83" s="137"/>
      <c r="BI83" s="140"/>
      <c r="BJ83" s="135"/>
      <c r="BK83" s="135"/>
      <c r="BL83" s="135"/>
      <c r="BM83" s="135"/>
      <c r="BN83" s="135"/>
      <c r="BO83" s="135"/>
      <c r="BP83" s="137"/>
      <c r="BQ83" s="133"/>
      <c r="BR83" s="134"/>
      <c r="BS83" s="140"/>
      <c r="BT83" s="135"/>
      <c r="BU83" s="135"/>
      <c r="BV83" s="135"/>
      <c r="BW83" s="137"/>
      <c r="BX83" s="133"/>
      <c r="BY83" s="134"/>
      <c r="BZ83" s="135"/>
      <c r="CA83" s="133"/>
      <c r="CB83" s="134"/>
      <c r="CC83" s="135"/>
      <c r="CD83" s="133"/>
      <c r="CE83" s="134"/>
      <c r="CF83" s="141" t="str">
        <f>IF(ISNA(VLOOKUP($B83,'[1]1718  Prog Access'!$F$7:$BF$318,52,FALSE)),"",VLOOKUP($B83,'[1]1718  Prog Access'!$F$7:$BF$318,52,FALSE))</f>
        <v/>
      </c>
      <c r="CG83" s="88"/>
      <c r="CH83" s="89"/>
    </row>
    <row r="84" spans="1:88" x14ac:dyDescent="0.3">
      <c r="A84" s="21"/>
      <c r="B84" s="84" t="s">
        <v>153</v>
      </c>
      <c r="C84" s="117" t="s">
        <v>154</v>
      </c>
      <c r="D84" s="85">
        <f>IF(ISNA(VLOOKUP($B84,'[1]1718 enrollment_Rev_Exp by size'!$A$6:$C$339,3,FALSE)),"",VLOOKUP($B84,'[1]1718 enrollment_Rev_Exp by size'!$A$6:$C$339,3,FALSE))</f>
        <v>28.3</v>
      </c>
      <c r="E84" s="86">
        <f>IF(ISNA(VLOOKUP($B84,'[1]1718 Enroll_Rev_Exp Access'!$A$6:$D$316,4,FALSE)),"",VLOOKUP($B84,'[1]1718 Enroll_Rev_Exp Access'!$A$6:$D$316,4,FALSE))</f>
        <v>1149775.47</v>
      </c>
      <c r="F84" s="87">
        <f>IF(ISNA(VLOOKUP($B84,'[1]1718  Prog Access'!$F$7:$BF$318,2,FALSE)),"",VLOOKUP($B84,'[1]1718  Prog Access'!$F$7:$BF$318,2,FALSE))</f>
        <v>482288.52999999997</v>
      </c>
      <c r="G84" s="87">
        <f>IF(ISNA(VLOOKUP($B84,'[1]1718  Prog Access'!$F$7:$BF$318,3,FALSE)),"",VLOOKUP($B84,'[1]1718  Prog Access'!$F$7:$BF$318,3,FALSE))</f>
        <v>0</v>
      </c>
      <c r="H84" s="87">
        <f>IF(ISNA(VLOOKUP($B84,'[1]1718  Prog Access'!$F$7:$BF$318,4,FALSE)),"",VLOOKUP($B84,'[1]1718  Prog Access'!$F$7:$BF$318,4,FALSE))</f>
        <v>0</v>
      </c>
      <c r="I84" s="130">
        <f t="shared" si="156"/>
        <v>482288.52999999997</v>
      </c>
      <c r="J84" s="151">
        <f t="shared" si="157"/>
        <v>0.41946322789439922</v>
      </c>
      <c r="K84" s="152">
        <f t="shared" si="158"/>
        <v>17041.997526501764</v>
      </c>
      <c r="L84" s="135">
        <f>IF(ISNA(VLOOKUP($B84,'[1]1718  Prog Access'!$F$7:$BF$318,5,FALSE)),"",VLOOKUP($B84,'[1]1718  Prog Access'!$F$7:$BF$318,5,FALSE))</f>
        <v>0</v>
      </c>
      <c r="M84" s="135">
        <f>IF(ISNA(VLOOKUP($B84,'[1]1718  Prog Access'!$F$7:$BF$318,6,FALSE)),"",VLOOKUP($B84,'[1]1718  Prog Access'!$F$7:$BF$318,6,FALSE))</f>
        <v>0</v>
      </c>
      <c r="N84" s="135">
        <f>IF(ISNA(VLOOKUP($B84,'[1]1718  Prog Access'!$F$7:$BF$318,7,FALSE)),"",VLOOKUP($B84,'[1]1718  Prog Access'!$F$7:$BF$318,7,FALSE))</f>
        <v>0</v>
      </c>
      <c r="O84" s="135">
        <f>IF(ISNA(VLOOKUP($B84,'[1]1718  Prog Access'!$F$7:$BF$318,8,FALSE)),"",VLOOKUP($B84,'[1]1718  Prog Access'!$F$7:$BF$318,8,FALSE))</f>
        <v>0</v>
      </c>
      <c r="P84" s="135">
        <f>IF(ISNA(VLOOKUP($B84,'[1]1718  Prog Access'!$F$7:$BF$318,9,FALSE)),"",VLOOKUP($B84,'[1]1718  Prog Access'!$F$7:$BF$318,9,FALSE))</f>
        <v>0</v>
      </c>
      <c r="Q84" s="135">
        <f>IF(ISNA(VLOOKUP($B84,'[1]1718  Prog Access'!$F$7:$BF$318,10,FALSE)),"",VLOOKUP($B84,'[1]1718  Prog Access'!$F$7:$BF$318,10,FALSE))</f>
        <v>0</v>
      </c>
      <c r="R84" s="128">
        <f t="shared" si="159"/>
        <v>0</v>
      </c>
      <c r="S84" s="136">
        <f t="shared" si="160"/>
        <v>0</v>
      </c>
      <c r="T84" s="137">
        <f t="shared" si="161"/>
        <v>0</v>
      </c>
      <c r="U84" s="135">
        <f>IF(ISNA(VLOOKUP($B84,'[1]1718  Prog Access'!$F$7:$BF$318,11,FALSE)),"",VLOOKUP($B84,'[1]1718  Prog Access'!$F$7:$BF$318,11,FALSE))</f>
        <v>26396.54</v>
      </c>
      <c r="V84" s="135">
        <f>IF(ISNA(VLOOKUP($B84,'[1]1718  Prog Access'!$F$7:$BF$318,12,FALSE)),"",VLOOKUP($B84,'[1]1718  Prog Access'!$F$7:$BF$318,12,FALSE))</f>
        <v>0</v>
      </c>
      <c r="W84" s="135">
        <f>IF(ISNA(VLOOKUP($B84,'[1]1718  Prog Access'!$F$7:$BF$318,13,FALSE)),"",VLOOKUP($B84,'[1]1718  Prog Access'!$F$7:$BF$318,13,FALSE))</f>
        <v>16953.759999999998</v>
      </c>
      <c r="X84" s="135">
        <f>IF(ISNA(VLOOKUP($B84,'[1]1718  Prog Access'!$F$7:$BF$318,14,FALSE)),"",VLOOKUP($B84,'[1]1718  Prog Access'!$F$7:$BF$318,14,FALSE))</f>
        <v>0</v>
      </c>
      <c r="Y84" s="135">
        <f>IF(ISNA(VLOOKUP($B84,'[1]1718  Prog Access'!$F$7:$BF$318,15,FALSE)),"",VLOOKUP($B84,'[1]1718  Prog Access'!$F$7:$BF$318,15,FALSE))</f>
        <v>0</v>
      </c>
      <c r="Z84" s="135">
        <f>IF(ISNA(VLOOKUP($B84,'[1]1718  Prog Access'!$F$7:$BF$318,16,FALSE)),"",VLOOKUP($B84,'[1]1718  Prog Access'!$F$7:$BF$318,16,FALSE))</f>
        <v>3353.81</v>
      </c>
      <c r="AA84" s="138">
        <f t="shared" si="162"/>
        <v>46704.11</v>
      </c>
      <c r="AB84" s="133">
        <f t="shared" si="163"/>
        <v>4.0620200394430053E-2</v>
      </c>
      <c r="AC84" s="134">
        <f t="shared" si="164"/>
        <v>1650.3219081272084</v>
      </c>
      <c r="AD84" s="135">
        <f>IF(ISNA(VLOOKUP($B84,'[1]1718  Prog Access'!$F$7:$BF$318,17,FALSE)),"",VLOOKUP($B84,'[1]1718  Prog Access'!$F$7:$BF$318,17,FALSE))</f>
        <v>0</v>
      </c>
      <c r="AE84" s="135">
        <f>IF(ISNA(VLOOKUP($B84,'[1]1718  Prog Access'!$F$7:$BF$318,18,FALSE)),"",VLOOKUP($B84,'[1]1718  Prog Access'!$F$7:$BF$318,18,FALSE))</f>
        <v>0</v>
      </c>
      <c r="AF84" s="135">
        <f>IF(ISNA(VLOOKUP($B84,'[1]1718  Prog Access'!$F$7:$BF$318,19,FALSE)),"",VLOOKUP($B84,'[1]1718  Prog Access'!$F$7:$BF$318,19,FALSE))</f>
        <v>0</v>
      </c>
      <c r="AG84" s="135">
        <f>IF(ISNA(VLOOKUP($B84,'[1]1718  Prog Access'!$F$7:$BF$318,20,FALSE)),"",VLOOKUP($B84,'[1]1718  Prog Access'!$F$7:$BF$318,20,FALSE))</f>
        <v>0</v>
      </c>
      <c r="AH84" s="134">
        <f t="shared" si="165"/>
        <v>0</v>
      </c>
      <c r="AI84" s="133">
        <f t="shared" si="166"/>
        <v>0</v>
      </c>
      <c r="AJ84" s="134">
        <f t="shared" si="167"/>
        <v>0</v>
      </c>
      <c r="AK84" s="135">
        <f>IF(ISNA(VLOOKUP($B84,'[1]1718  Prog Access'!$F$7:$BF$318,21,FALSE)),"",VLOOKUP($B84,'[1]1718  Prog Access'!$F$7:$BF$318,21,FALSE))</f>
        <v>0</v>
      </c>
      <c r="AL84" s="135">
        <f>IF(ISNA(VLOOKUP($B84,'[1]1718  Prog Access'!$F$7:$BF$318,22,FALSE)),"",VLOOKUP($B84,'[1]1718  Prog Access'!$F$7:$BF$318,22,FALSE))</f>
        <v>0</v>
      </c>
      <c r="AM84" s="138">
        <f t="shared" si="168"/>
        <v>0</v>
      </c>
      <c r="AN84" s="133">
        <f t="shared" si="169"/>
        <v>0</v>
      </c>
      <c r="AO84" s="139">
        <f t="shared" si="170"/>
        <v>0</v>
      </c>
      <c r="AP84" s="135">
        <f>IF(ISNA(VLOOKUP($B84,'[1]1718  Prog Access'!$F$7:$BF$318,23,FALSE)),"",VLOOKUP($B84,'[1]1718  Prog Access'!$F$7:$BF$318,23,FALSE))</f>
        <v>58045.29</v>
      </c>
      <c r="AQ84" s="135">
        <f>IF(ISNA(VLOOKUP($B84,'[1]1718  Prog Access'!$F$7:$BF$318,24,FALSE)),"",VLOOKUP($B84,'[1]1718  Prog Access'!$F$7:$BF$318,24,FALSE))</f>
        <v>11503.31</v>
      </c>
      <c r="AR84" s="135">
        <f>IF(ISNA(VLOOKUP($B84,'[1]1718  Prog Access'!$F$7:$BF$318,25,FALSE)),"",VLOOKUP($B84,'[1]1718  Prog Access'!$F$7:$BF$318,25,FALSE))</f>
        <v>0</v>
      </c>
      <c r="AS84" s="135">
        <f>IF(ISNA(VLOOKUP($B84,'[1]1718  Prog Access'!$F$7:$BF$318,26,FALSE)),"",VLOOKUP($B84,'[1]1718  Prog Access'!$F$7:$BF$318,26,FALSE))</f>
        <v>0</v>
      </c>
      <c r="AT84" s="135">
        <f>IF(ISNA(VLOOKUP($B84,'[1]1718  Prog Access'!$F$7:$BF$318,27,FALSE)),"",VLOOKUP($B84,'[1]1718  Prog Access'!$F$7:$BF$318,27,FALSE))</f>
        <v>14199.670000000002</v>
      </c>
      <c r="AU84" s="135">
        <f>IF(ISNA(VLOOKUP($B84,'[1]1718  Prog Access'!$F$7:$BF$318,28,FALSE)),"",VLOOKUP($B84,'[1]1718  Prog Access'!$F$7:$BF$318,28,FALSE))</f>
        <v>0</v>
      </c>
      <c r="AV84" s="135">
        <f>IF(ISNA(VLOOKUP($B84,'[1]1718  Prog Access'!$F$7:$BF$318,29,FALSE)),"",VLOOKUP($B84,'[1]1718  Prog Access'!$F$7:$BF$318,29,FALSE))</f>
        <v>0</v>
      </c>
      <c r="AW84" s="135">
        <f>IF(ISNA(VLOOKUP($B84,'[1]1718  Prog Access'!$F$7:$BF$318,30,FALSE)),"",VLOOKUP($B84,'[1]1718  Prog Access'!$F$7:$BF$318,30,FALSE))</f>
        <v>7039.7999999999993</v>
      </c>
      <c r="AX84" s="135">
        <f>IF(ISNA(VLOOKUP($B84,'[1]1718  Prog Access'!$F$7:$BF$318,31,FALSE)),"",VLOOKUP($B84,'[1]1718  Prog Access'!$F$7:$BF$318,31,FALSE))</f>
        <v>0</v>
      </c>
      <c r="AY84" s="135">
        <f>IF(ISNA(VLOOKUP($B84,'[1]1718  Prog Access'!$F$7:$BF$318,32,FALSE)),"",VLOOKUP($B84,'[1]1718  Prog Access'!$F$7:$BF$318,32,FALSE))</f>
        <v>0</v>
      </c>
      <c r="AZ84" s="135">
        <f>IF(ISNA(VLOOKUP($B84,'[1]1718  Prog Access'!$F$7:$BF$318,33,FALSE)),"",VLOOKUP($B84,'[1]1718  Prog Access'!$F$7:$BF$318,33,FALSE))</f>
        <v>0</v>
      </c>
      <c r="BA84" s="135">
        <f>IF(ISNA(VLOOKUP($B84,'[1]1718  Prog Access'!$F$7:$BF$318,34,FALSE)),"",VLOOKUP($B84,'[1]1718  Prog Access'!$F$7:$BF$318,34,FALSE))</f>
        <v>0</v>
      </c>
      <c r="BB84" s="135">
        <f>IF(ISNA(VLOOKUP($B84,'[1]1718  Prog Access'!$F$7:$BF$318,35,FALSE)),"",VLOOKUP($B84,'[1]1718  Prog Access'!$F$7:$BF$318,35,FALSE))</f>
        <v>0</v>
      </c>
      <c r="BC84" s="135">
        <f>IF(ISNA(VLOOKUP($B84,'[1]1718  Prog Access'!$F$7:$BF$318,36,FALSE)),"",VLOOKUP($B84,'[1]1718  Prog Access'!$F$7:$BF$318,36,FALSE))</f>
        <v>2880.66</v>
      </c>
      <c r="BD84" s="135">
        <f>IF(ISNA(VLOOKUP($B84,'[1]1718  Prog Access'!$F$7:$BF$318,37,FALSE)),"",VLOOKUP($B84,'[1]1718  Prog Access'!$F$7:$BF$318,37,FALSE))</f>
        <v>2186.69</v>
      </c>
      <c r="BE84" s="135">
        <f>IF(ISNA(VLOOKUP($B84,'[1]1718  Prog Access'!$F$7:$BF$318,38,FALSE)),"",VLOOKUP($B84,'[1]1718  Prog Access'!$F$7:$BF$318,38,FALSE))</f>
        <v>0</v>
      </c>
      <c r="BF84" s="134">
        <f t="shared" si="171"/>
        <v>95855.420000000013</v>
      </c>
      <c r="BG84" s="133">
        <f t="shared" si="172"/>
        <v>8.3368816348117089E-2</v>
      </c>
      <c r="BH84" s="137">
        <f t="shared" si="173"/>
        <v>3387.1173144876329</v>
      </c>
      <c r="BI84" s="140">
        <f>IF(ISNA(VLOOKUP($B84,'[1]1718  Prog Access'!$F$7:$BF$318,39,FALSE)),"",VLOOKUP($B84,'[1]1718  Prog Access'!$F$7:$BF$318,39,FALSE))</f>
        <v>0</v>
      </c>
      <c r="BJ84" s="135">
        <f>IF(ISNA(VLOOKUP($B84,'[1]1718  Prog Access'!$F$7:$BF$318,40,FALSE)),"",VLOOKUP($B84,'[1]1718  Prog Access'!$F$7:$BF$318,40,FALSE))</f>
        <v>0</v>
      </c>
      <c r="BK84" s="135">
        <f>IF(ISNA(VLOOKUP($B84,'[1]1718  Prog Access'!$F$7:$BF$318,41,FALSE)),"",VLOOKUP($B84,'[1]1718  Prog Access'!$F$7:$BF$318,41,FALSE))</f>
        <v>0</v>
      </c>
      <c r="BL84" s="135">
        <f>IF(ISNA(VLOOKUP($B84,'[1]1718  Prog Access'!$F$7:$BF$318,42,FALSE)),"",VLOOKUP($B84,'[1]1718  Prog Access'!$F$7:$BF$318,42,FALSE))</f>
        <v>0</v>
      </c>
      <c r="BM84" s="135">
        <f>IF(ISNA(VLOOKUP($B84,'[1]1718  Prog Access'!$F$7:$BF$318,43,FALSE)),"",VLOOKUP($B84,'[1]1718  Prog Access'!$F$7:$BF$318,43,FALSE))</f>
        <v>0</v>
      </c>
      <c r="BN84" s="135">
        <f>IF(ISNA(VLOOKUP($B84,'[1]1718  Prog Access'!$F$7:$BF$318,44,FALSE)),"",VLOOKUP($B84,'[1]1718  Prog Access'!$F$7:$BF$318,44,FALSE))</f>
        <v>0</v>
      </c>
      <c r="BO84" s="135">
        <f>IF(ISNA(VLOOKUP($B84,'[1]1718  Prog Access'!$F$7:$BF$318,45,FALSE)),"",VLOOKUP($B84,'[1]1718  Prog Access'!$F$7:$BF$318,45,FALSE))</f>
        <v>0</v>
      </c>
      <c r="BP84" s="137">
        <f t="shared" si="174"/>
        <v>0</v>
      </c>
      <c r="BQ84" s="133">
        <f t="shared" si="175"/>
        <v>0</v>
      </c>
      <c r="BR84" s="134">
        <f t="shared" si="176"/>
        <v>0</v>
      </c>
      <c r="BS84" s="140">
        <f>IF(ISNA(VLOOKUP($B84,'[1]1718  Prog Access'!$F$7:$BF$318,46,FALSE)),"",VLOOKUP($B84,'[1]1718  Prog Access'!$F$7:$BF$318,46,FALSE))</f>
        <v>0</v>
      </c>
      <c r="BT84" s="135">
        <f>IF(ISNA(VLOOKUP($B84,'[1]1718  Prog Access'!$F$7:$BF$318,47,FALSE)),"",VLOOKUP($B84,'[1]1718  Prog Access'!$F$7:$BF$318,47,FALSE))</f>
        <v>0</v>
      </c>
      <c r="BU84" s="135">
        <f>IF(ISNA(VLOOKUP($B84,'[1]1718  Prog Access'!$F$7:$BF$318,48,FALSE)),"",VLOOKUP($B84,'[1]1718  Prog Access'!$F$7:$BF$318,48,FALSE))</f>
        <v>0</v>
      </c>
      <c r="BV84" s="135">
        <f>IF(ISNA(VLOOKUP($B84,'[1]1718  Prog Access'!$F$7:$BF$318,49,FALSE)),"",VLOOKUP($B84,'[1]1718  Prog Access'!$F$7:$BF$318,49,FALSE))</f>
        <v>0</v>
      </c>
      <c r="BW84" s="137">
        <f t="shared" si="177"/>
        <v>0</v>
      </c>
      <c r="BX84" s="133">
        <f t="shared" si="178"/>
        <v>0</v>
      </c>
      <c r="BY84" s="134">
        <f t="shared" si="179"/>
        <v>0</v>
      </c>
      <c r="BZ84" s="135">
        <f>IF(ISNA(VLOOKUP($B84,'[1]1718  Prog Access'!$F$7:$BF$318,50,FALSE)),"",VLOOKUP($B84,'[1]1718  Prog Access'!$F$7:$BF$318,50,FALSE))</f>
        <v>345951.49000000011</v>
      </c>
      <c r="CA84" s="133">
        <f t="shared" si="180"/>
        <v>0.30088612866301639</v>
      </c>
      <c r="CB84" s="134">
        <f t="shared" si="181"/>
        <v>12224.434275618378</v>
      </c>
      <c r="CC84" s="135">
        <f>IF(ISNA(VLOOKUP($B84,'[1]1718  Prog Access'!$F$7:$BF$318,51,FALSE)),"",VLOOKUP($B84,'[1]1718  Prog Access'!$F$7:$BF$318,51,FALSE))</f>
        <v>72822.150000000009</v>
      </c>
      <c r="CD84" s="133">
        <f t="shared" si="182"/>
        <v>6.33359746316383E-2</v>
      </c>
      <c r="CE84" s="134">
        <f t="shared" si="183"/>
        <v>2573.2208480565373</v>
      </c>
      <c r="CF84" s="141">
        <f>IF(ISNA(VLOOKUP($B84,'[1]1718  Prog Access'!$F$7:$BF$318,52,FALSE)),"",VLOOKUP($B84,'[1]1718  Prog Access'!$F$7:$BF$318,52,FALSE))</f>
        <v>106153.76999999999</v>
      </c>
      <c r="CG84" s="88">
        <f t="shared" si="184"/>
        <v>9.2325652068399058E-2</v>
      </c>
      <c r="CH84" s="89">
        <f t="shared" si="185"/>
        <v>3751.0166077738513</v>
      </c>
    </row>
    <row r="85" spans="1:88" x14ac:dyDescent="0.3">
      <c r="A85" s="21"/>
      <c r="B85" s="84" t="s">
        <v>155</v>
      </c>
      <c r="C85" s="117" t="s">
        <v>156</v>
      </c>
      <c r="D85" s="85">
        <f>IF(ISNA(VLOOKUP($B85,'[1]1718 enrollment_Rev_Exp by size'!$A$6:$C$339,3,FALSE)),"",VLOOKUP($B85,'[1]1718 enrollment_Rev_Exp by size'!$A$6:$C$339,3,FALSE))</f>
        <v>211.88</v>
      </c>
      <c r="E85" s="86">
        <f>IF(ISNA(VLOOKUP($B85,'[1]1718 Enroll_Rev_Exp Access'!$A$6:$D$316,4,FALSE)),"",VLOOKUP($B85,'[1]1718 Enroll_Rev_Exp Access'!$A$6:$D$316,4,FALSE))</f>
        <v>2930098.72</v>
      </c>
      <c r="F85" s="87">
        <f>IF(ISNA(VLOOKUP($B85,'[1]1718  Prog Access'!$F$7:$BF$318,2,FALSE)),"",VLOOKUP($B85,'[1]1718  Prog Access'!$F$7:$BF$318,2,FALSE))</f>
        <v>1408476.5599999998</v>
      </c>
      <c r="G85" s="87">
        <f>IF(ISNA(VLOOKUP($B85,'[1]1718  Prog Access'!$F$7:$BF$318,3,FALSE)),"",VLOOKUP($B85,'[1]1718  Prog Access'!$F$7:$BF$318,3,FALSE))</f>
        <v>0</v>
      </c>
      <c r="H85" s="87">
        <f>IF(ISNA(VLOOKUP($B85,'[1]1718  Prog Access'!$F$7:$BF$318,4,FALSE)),"",VLOOKUP($B85,'[1]1718  Prog Access'!$F$7:$BF$318,4,FALSE))</f>
        <v>0</v>
      </c>
      <c r="I85" s="130">
        <f t="shared" si="156"/>
        <v>1408476.5599999998</v>
      </c>
      <c r="J85" s="151">
        <f t="shared" si="157"/>
        <v>0.48069252765654247</v>
      </c>
      <c r="K85" s="152">
        <f t="shared" si="158"/>
        <v>6647.5201057202185</v>
      </c>
      <c r="L85" s="135">
        <f>IF(ISNA(VLOOKUP($B85,'[1]1718  Prog Access'!$F$7:$BF$318,5,FALSE)),"",VLOOKUP($B85,'[1]1718  Prog Access'!$F$7:$BF$318,5,FALSE))</f>
        <v>0</v>
      </c>
      <c r="M85" s="135">
        <f>IF(ISNA(VLOOKUP($B85,'[1]1718  Prog Access'!$F$7:$BF$318,6,FALSE)),"",VLOOKUP($B85,'[1]1718  Prog Access'!$F$7:$BF$318,6,FALSE))</f>
        <v>0</v>
      </c>
      <c r="N85" s="135">
        <f>IF(ISNA(VLOOKUP($B85,'[1]1718  Prog Access'!$F$7:$BF$318,7,FALSE)),"",VLOOKUP($B85,'[1]1718  Prog Access'!$F$7:$BF$318,7,FALSE))</f>
        <v>0</v>
      </c>
      <c r="O85" s="135">
        <f>IF(ISNA(VLOOKUP($B85,'[1]1718  Prog Access'!$F$7:$BF$318,8,FALSE)),"",VLOOKUP($B85,'[1]1718  Prog Access'!$F$7:$BF$318,8,FALSE))</f>
        <v>0</v>
      </c>
      <c r="P85" s="135">
        <f>IF(ISNA(VLOOKUP($B85,'[1]1718  Prog Access'!$F$7:$BF$318,9,FALSE)),"",VLOOKUP($B85,'[1]1718  Prog Access'!$F$7:$BF$318,9,FALSE))</f>
        <v>0</v>
      </c>
      <c r="Q85" s="135">
        <f>IF(ISNA(VLOOKUP($B85,'[1]1718  Prog Access'!$F$7:$BF$318,10,FALSE)),"",VLOOKUP($B85,'[1]1718  Prog Access'!$F$7:$BF$318,10,FALSE))</f>
        <v>0</v>
      </c>
      <c r="R85" s="128">
        <f t="shared" si="159"/>
        <v>0</v>
      </c>
      <c r="S85" s="136">
        <f t="shared" si="160"/>
        <v>0</v>
      </c>
      <c r="T85" s="137">
        <f t="shared" si="161"/>
        <v>0</v>
      </c>
      <c r="U85" s="135">
        <f>IF(ISNA(VLOOKUP($B85,'[1]1718  Prog Access'!$F$7:$BF$318,11,FALSE)),"",VLOOKUP($B85,'[1]1718  Prog Access'!$F$7:$BF$318,11,FALSE))</f>
        <v>169921.28000000003</v>
      </c>
      <c r="V85" s="135">
        <f>IF(ISNA(VLOOKUP($B85,'[1]1718  Prog Access'!$F$7:$BF$318,12,FALSE)),"",VLOOKUP($B85,'[1]1718  Prog Access'!$F$7:$BF$318,12,FALSE))</f>
        <v>0</v>
      </c>
      <c r="W85" s="135">
        <f>IF(ISNA(VLOOKUP($B85,'[1]1718  Prog Access'!$F$7:$BF$318,13,FALSE)),"",VLOOKUP($B85,'[1]1718  Prog Access'!$F$7:$BF$318,13,FALSE))</f>
        <v>68083.08</v>
      </c>
      <c r="X85" s="135">
        <f>IF(ISNA(VLOOKUP($B85,'[1]1718  Prog Access'!$F$7:$BF$318,14,FALSE)),"",VLOOKUP($B85,'[1]1718  Prog Access'!$F$7:$BF$318,14,FALSE))</f>
        <v>0</v>
      </c>
      <c r="Y85" s="135">
        <f>IF(ISNA(VLOOKUP($B85,'[1]1718  Prog Access'!$F$7:$BF$318,15,FALSE)),"",VLOOKUP($B85,'[1]1718  Prog Access'!$F$7:$BF$318,15,FALSE))</f>
        <v>0</v>
      </c>
      <c r="Z85" s="135">
        <f>IF(ISNA(VLOOKUP($B85,'[1]1718  Prog Access'!$F$7:$BF$318,16,FALSE)),"",VLOOKUP($B85,'[1]1718  Prog Access'!$F$7:$BF$318,16,FALSE))</f>
        <v>0</v>
      </c>
      <c r="AA85" s="138">
        <f t="shared" si="162"/>
        <v>238004.36000000004</v>
      </c>
      <c r="AB85" s="133">
        <f t="shared" si="163"/>
        <v>8.1227420214701848E-2</v>
      </c>
      <c r="AC85" s="134">
        <f t="shared" si="164"/>
        <v>1123.297904474231</v>
      </c>
      <c r="AD85" s="135">
        <f>IF(ISNA(VLOOKUP($B85,'[1]1718  Prog Access'!$F$7:$BF$318,17,FALSE)),"",VLOOKUP($B85,'[1]1718  Prog Access'!$F$7:$BF$318,17,FALSE))</f>
        <v>131918.10000000003</v>
      </c>
      <c r="AE85" s="135">
        <f>IF(ISNA(VLOOKUP($B85,'[1]1718  Prog Access'!$F$7:$BF$318,18,FALSE)),"",VLOOKUP($B85,'[1]1718  Prog Access'!$F$7:$BF$318,18,FALSE))</f>
        <v>0</v>
      </c>
      <c r="AF85" s="135">
        <f>IF(ISNA(VLOOKUP($B85,'[1]1718  Prog Access'!$F$7:$BF$318,19,FALSE)),"",VLOOKUP($B85,'[1]1718  Prog Access'!$F$7:$BF$318,19,FALSE))</f>
        <v>0</v>
      </c>
      <c r="AG85" s="135">
        <f>IF(ISNA(VLOOKUP($B85,'[1]1718  Prog Access'!$F$7:$BF$318,20,FALSE)),"",VLOOKUP($B85,'[1]1718  Prog Access'!$F$7:$BF$318,20,FALSE))</f>
        <v>0</v>
      </c>
      <c r="AH85" s="134">
        <f t="shared" si="165"/>
        <v>131918.10000000003</v>
      </c>
      <c r="AI85" s="133">
        <f t="shared" si="166"/>
        <v>4.5021725411354067E-2</v>
      </c>
      <c r="AJ85" s="134">
        <f t="shared" si="167"/>
        <v>622.60760808004545</v>
      </c>
      <c r="AK85" s="135">
        <f>IF(ISNA(VLOOKUP($B85,'[1]1718  Prog Access'!$F$7:$BF$318,21,FALSE)),"",VLOOKUP($B85,'[1]1718  Prog Access'!$F$7:$BF$318,21,FALSE))</f>
        <v>0</v>
      </c>
      <c r="AL85" s="135">
        <f>IF(ISNA(VLOOKUP($B85,'[1]1718  Prog Access'!$F$7:$BF$318,22,FALSE)),"",VLOOKUP($B85,'[1]1718  Prog Access'!$F$7:$BF$318,22,FALSE))</f>
        <v>0</v>
      </c>
      <c r="AM85" s="138">
        <f t="shared" si="168"/>
        <v>0</v>
      </c>
      <c r="AN85" s="133">
        <f t="shared" si="169"/>
        <v>0</v>
      </c>
      <c r="AO85" s="139">
        <f t="shared" si="170"/>
        <v>0</v>
      </c>
      <c r="AP85" s="135">
        <f>IF(ISNA(VLOOKUP($B85,'[1]1718  Prog Access'!$F$7:$BF$318,23,FALSE)),"",VLOOKUP($B85,'[1]1718  Prog Access'!$F$7:$BF$318,23,FALSE))</f>
        <v>46875.630000000005</v>
      </c>
      <c r="AQ85" s="135">
        <f>IF(ISNA(VLOOKUP($B85,'[1]1718  Prog Access'!$F$7:$BF$318,24,FALSE)),"",VLOOKUP($B85,'[1]1718  Prog Access'!$F$7:$BF$318,24,FALSE))</f>
        <v>2550</v>
      </c>
      <c r="AR85" s="135">
        <f>IF(ISNA(VLOOKUP($B85,'[1]1718  Prog Access'!$F$7:$BF$318,25,FALSE)),"",VLOOKUP($B85,'[1]1718  Prog Access'!$F$7:$BF$318,25,FALSE))</f>
        <v>0</v>
      </c>
      <c r="AS85" s="135">
        <f>IF(ISNA(VLOOKUP($B85,'[1]1718  Prog Access'!$F$7:$BF$318,26,FALSE)),"",VLOOKUP($B85,'[1]1718  Prog Access'!$F$7:$BF$318,26,FALSE))</f>
        <v>0</v>
      </c>
      <c r="AT85" s="135">
        <f>IF(ISNA(VLOOKUP($B85,'[1]1718  Prog Access'!$F$7:$BF$318,27,FALSE)),"",VLOOKUP($B85,'[1]1718  Prog Access'!$F$7:$BF$318,27,FALSE))</f>
        <v>47070.240000000005</v>
      </c>
      <c r="AU85" s="135">
        <f>IF(ISNA(VLOOKUP($B85,'[1]1718  Prog Access'!$F$7:$BF$318,28,FALSE)),"",VLOOKUP($B85,'[1]1718  Prog Access'!$F$7:$BF$318,28,FALSE))</f>
        <v>0</v>
      </c>
      <c r="AV85" s="135">
        <f>IF(ISNA(VLOOKUP($B85,'[1]1718  Prog Access'!$F$7:$BF$318,29,FALSE)),"",VLOOKUP($B85,'[1]1718  Prog Access'!$F$7:$BF$318,29,FALSE))</f>
        <v>0</v>
      </c>
      <c r="AW85" s="135">
        <f>IF(ISNA(VLOOKUP($B85,'[1]1718  Prog Access'!$F$7:$BF$318,30,FALSE)),"",VLOOKUP($B85,'[1]1718  Prog Access'!$F$7:$BF$318,30,FALSE))</f>
        <v>197.24</v>
      </c>
      <c r="AX85" s="135">
        <f>IF(ISNA(VLOOKUP($B85,'[1]1718  Prog Access'!$F$7:$BF$318,31,FALSE)),"",VLOOKUP($B85,'[1]1718  Prog Access'!$F$7:$BF$318,31,FALSE))</f>
        <v>0</v>
      </c>
      <c r="AY85" s="135">
        <f>IF(ISNA(VLOOKUP($B85,'[1]1718  Prog Access'!$F$7:$BF$318,32,FALSE)),"",VLOOKUP($B85,'[1]1718  Prog Access'!$F$7:$BF$318,32,FALSE))</f>
        <v>0</v>
      </c>
      <c r="AZ85" s="135">
        <f>IF(ISNA(VLOOKUP($B85,'[1]1718  Prog Access'!$F$7:$BF$318,33,FALSE)),"",VLOOKUP($B85,'[1]1718  Prog Access'!$F$7:$BF$318,33,FALSE))</f>
        <v>0</v>
      </c>
      <c r="BA85" s="135">
        <f>IF(ISNA(VLOOKUP($B85,'[1]1718  Prog Access'!$F$7:$BF$318,34,FALSE)),"",VLOOKUP($B85,'[1]1718  Prog Access'!$F$7:$BF$318,34,FALSE))</f>
        <v>0</v>
      </c>
      <c r="BB85" s="135">
        <f>IF(ISNA(VLOOKUP($B85,'[1]1718  Prog Access'!$F$7:$BF$318,35,FALSE)),"",VLOOKUP($B85,'[1]1718  Prog Access'!$F$7:$BF$318,35,FALSE))</f>
        <v>0</v>
      </c>
      <c r="BC85" s="135">
        <f>IF(ISNA(VLOOKUP($B85,'[1]1718  Prog Access'!$F$7:$BF$318,36,FALSE)),"",VLOOKUP($B85,'[1]1718  Prog Access'!$F$7:$BF$318,36,FALSE))</f>
        <v>0</v>
      </c>
      <c r="BD85" s="135">
        <f>IF(ISNA(VLOOKUP($B85,'[1]1718  Prog Access'!$F$7:$BF$318,37,FALSE)),"",VLOOKUP($B85,'[1]1718  Prog Access'!$F$7:$BF$318,37,FALSE))</f>
        <v>0</v>
      </c>
      <c r="BE85" s="135">
        <f>IF(ISNA(VLOOKUP($B85,'[1]1718  Prog Access'!$F$7:$BF$318,38,FALSE)),"",VLOOKUP($B85,'[1]1718  Prog Access'!$F$7:$BF$318,38,FALSE))</f>
        <v>0</v>
      </c>
      <c r="BF85" s="134">
        <f t="shared" si="171"/>
        <v>96693.110000000015</v>
      </c>
      <c r="BG85" s="133">
        <f t="shared" si="172"/>
        <v>3.2999949571664945E-2</v>
      </c>
      <c r="BH85" s="137">
        <f t="shared" si="173"/>
        <v>456.35789125920343</v>
      </c>
      <c r="BI85" s="140">
        <f>IF(ISNA(VLOOKUP($B85,'[1]1718  Prog Access'!$F$7:$BF$318,39,FALSE)),"",VLOOKUP($B85,'[1]1718  Prog Access'!$F$7:$BF$318,39,FALSE))</f>
        <v>1000</v>
      </c>
      <c r="BJ85" s="135">
        <f>IF(ISNA(VLOOKUP($B85,'[1]1718  Prog Access'!$F$7:$BF$318,40,FALSE)),"",VLOOKUP($B85,'[1]1718  Prog Access'!$F$7:$BF$318,40,FALSE))</f>
        <v>0</v>
      </c>
      <c r="BK85" s="135">
        <f>IF(ISNA(VLOOKUP($B85,'[1]1718  Prog Access'!$F$7:$BF$318,41,FALSE)),"",VLOOKUP($B85,'[1]1718  Prog Access'!$F$7:$BF$318,41,FALSE))</f>
        <v>2747.67</v>
      </c>
      <c r="BL85" s="135">
        <f>IF(ISNA(VLOOKUP($B85,'[1]1718  Prog Access'!$F$7:$BF$318,42,FALSE)),"",VLOOKUP($B85,'[1]1718  Prog Access'!$F$7:$BF$318,42,FALSE))</f>
        <v>0</v>
      </c>
      <c r="BM85" s="135">
        <f>IF(ISNA(VLOOKUP($B85,'[1]1718  Prog Access'!$F$7:$BF$318,43,FALSE)),"",VLOOKUP($B85,'[1]1718  Prog Access'!$F$7:$BF$318,43,FALSE))</f>
        <v>0</v>
      </c>
      <c r="BN85" s="135">
        <f>IF(ISNA(VLOOKUP($B85,'[1]1718  Prog Access'!$F$7:$BF$318,44,FALSE)),"",VLOOKUP($B85,'[1]1718  Prog Access'!$F$7:$BF$318,44,FALSE))</f>
        <v>0</v>
      </c>
      <c r="BO85" s="135">
        <f>IF(ISNA(VLOOKUP($B85,'[1]1718  Prog Access'!$F$7:$BF$318,45,FALSE)),"",VLOOKUP($B85,'[1]1718  Prog Access'!$F$7:$BF$318,45,FALSE))</f>
        <v>547.03</v>
      </c>
      <c r="BP85" s="137">
        <f t="shared" si="174"/>
        <v>4294.7</v>
      </c>
      <c r="BQ85" s="133">
        <f t="shared" si="175"/>
        <v>1.4657185338792951E-3</v>
      </c>
      <c r="BR85" s="134">
        <f t="shared" si="176"/>
        <v>20.269492165376629</v>
      </c>
      <c r="BS85" s="140">
        <f>IF(ISNA(VLOOKUP($B85,'[1]1718  Prog Access'!$F$7:$BF$318,46,FALSE)),"",VLOOKUP($B85,'[1]1718  Prog Access'!$F$7:$BF$318,46,FALSE))</f>
        <v>0</v>
      </c>
      <c r="BT85" s="135">
        <f>IF(ISNA(VLOOKUP($B85,'[1]1718  Prog Access'!$F$7:$BF$318,47,FALSE)),"",VLOOKUP($B85,'[1]1718  Prog Access'!$F$7:$BF$318,47,FALSE))</f>
        <v>0</v>
      </c>
      <c r="BU85" s="135">
        <f>IF(ISNA(VLOOKUP($B85,'[1]1718  Prog Access'!$F$7:$BF$318,48,FALSE)),"",VLOOKUP($B85,'[1]1718  Prog Access'!$F$7:$BF$318,48,FALSE))</f>
        <v>0</v>
      </c>
      <c r="BV85" s="135">
        <f>IF(ISNA(VLOOKUP($B85,'[1]1718  Prog Access'!$F$7:$BF$318,49,FALSE)),"",VLOOKUP($B85,'[1]1718  Prog Access'!$F$7:$BF$318,49,FALSE))</f>
        <v>0</v>
      </c>
      <c r="BW85" s="137">
        <f t="shared" si="177"/>
        <v>0</v>
      </c>
      <c r="BX85" s="133">
        <f t="shared" si="178"/>
        <v>0</v>
      </c>
      <c r="BY85" s="134">
        <f t="shared" si="179"/>
        <v>0</v>
      </c>
      <c r="BZ85" s="135">
        <f>IF(ISNA(VLOOKUP($B85,'[1]1718  Prog Access'!$F$7:$BF$318,50,FALSE)),"",VLOOKUP($B85,'[1]1718  Prog Access'!$F$7:$BF$318,50,FALSE))</f>
        <v>795399.44</v>
      </c>
      <c r="CA85" s="133">
        <f t="shared" si="180"/>
        <v>0.27145823946846404</v>
      </c>
      <c r="CB85" s="134">
        <f t="shared" si="181"/>
        <v>3754.0090617330561</v>
      </c>
      <c r="CC85" s="135">
        <f>IF(ISNA(VLOOKUP($B85,'[1]1718  Prog Access'!$F$7:$BF$318,51,FALSE)),"",VLOOKUP($B85,'[1]1718  Prog Access'!$F$7:$BF$318,51,FALSE))</f>
        <v>148229.29999999999</v>
      </c>
      <c r="CD85" s="133">
        <f t="shared" si="182"/>
        <v>5.0588500308276295E-2</v>
      </c>
      <c r="CE85" s="134">
        <f t="shared" si="183"/>
        <v>699.5908061166698</v>
      </c>
      <c r="CF85" s="141">
        <f>IF(ISNA(VLOOKUP($B85,'[1]1718  Prog Access'!$F$7:$BF$318,52,FALSE)),"",VLOOKUP($B85,'[1]1718  Prog Access'!$F$7:$BF$318,52,FALSE))</f>
        <v>107083.15000000001</v>
      </c>
      <c r="CG85" s="88">
        <f t="shared" si="184"/>
        <v>3.6545918835116931E-2</v>
      </c>
      <c r="CH85" s="89">
        <f t="shared" si="185"/>
        <v>505.39527090806121</v>
      </c>
      <c r="CI85" s="90">
        <f t="shared" ref="CI85:CI89" si="195">CF85+CC85+BZ85+BW85+BP85+BF85+AM85+AH85+AA85+R85+I85</f>
        <v>2930098.7199999997</v>
      </c>
      <c r="CJ85" s="73">
        <f t="shared" ref="CJ85:CJ89" si="196">CI85-E85</f>
        <v>0</v>
      </c>
    </row>
    <row r="86" spans="1:88" x14ac:dyDescent="0.3">
      <c r="A86" s="91"/>
      <c r="B86" s="84" t="s">
        <v>157</v>
      </c>
      <c r="C86" s="117" t="s">
        <v>158</v>
      </c>
      <c r="D86" s="85">
        <f>IF(ISNA(VLOOKUP($B86,'[1]1718 enrollment_Rev_Exp by size'!$A$6:$C$339,3,FALSE)),"",VLOOKUP($B86,'[1]1718 enrollment_Rev_Exp by size'!$A$6:$C$339,3,FALSE))</f>
        <v>70.28</v>
      </c>
      <c r="E86" s="86">
        <f>IF(ISNA(VLOOKUP($B86,'[1]1718 Enroll_Rev_Exp Access'!$A$6:$D$316,4,FALSE)),"",VLOOKUP($B86,'[1]1718 Enroll_Rev_Exp Access'!$A$6:$D$316,4,FALSE))</f>
        <v>1178632.93</v>
      </c>
      <c r="F86" s="87">
        <f>IF(ISNA(VLOOKUP($B86,'[1]1718  Prog Access'!$F$7:$BF$318,2,FALSE)),"",VLOOKUP($B86,'[1]1718  Prog Access'!$F$7:$BF$318,2,FALSE))</f>
        <v>282452.76</v>
      </c>
      <c r="G86" s="87">
        <f>IF(ISNA(VLOOKUP($B86,'[1]1718  Prog Access'!$F$7:$BF$318,3,FALSE)),"",VLOOKUP($B86,'[1]1718  Prog Access'!$F$7:$BF$318,3,FALSE))</f>
        <v>183435.12000000002</v>
      </c>
      <c r="H86" s="87">
        <f>IF(ISNA(VLOOKUP($B86,'[1]1718  Prog Access'!$F$7:$BF$318,4,FALSE)),"",VLOOKUP($B86,'[1]1718  Prog Access'!$F$7:$BF$318,4,FALSE))</f>
        <v>0</v>
      </c>
      <c r="I86" s="130">
        <f t="shared" si="156"/>
        <v>465887.88</v>
      </c>
      <c r="J86" s="151">
        <f t="shared" si="157"/>
        <v>0.39527818045945823</v>
      </c>
      <c r="K86" s="152">
        <f t="shared" si="158"/>
        <v>6629.0250426863968</v>
      </c>
      <c r="L86" s="135">
        <f>IF(ISNA(VLOOKUP($B86,'[1]1718  Prog Access'!$F$7:$BF$318,5,FALSE)),"",VLOOKUP($B86,'[1]1718  Prog Access'!$F$7:$BF$318,5,FALSE))</f>
        <v>0</v>
      </c>
      <c r="M86" s="135">
        <f>IF(ISNA(VLOOKUP($B86,'[1]1718  Prog Access'!$F$7:$BF$318,6,FALSE)),"",VLOOKUP($B86,'[1]1718  Prog Access'!$F$7:$BF$318,6,FALSE))</f>
        <v>0</v>
      </c>
      <c r="N86" s="135">
        <f>IF(ISNA(VLOOKUP($B86,'[1]1718  Prog Access'!$F$7:$BF$318,7,FALSE)),"",VLOOKUP($B86,'[1]1718  Prog Access'!$F$7:$BF$318,7,FALSE))</f>
        <v>0</v>
      </c>
      <c r="O86" s="135">
        <f>IF(ISNA(VLOOKUP($B86,'[1]1718  Prog Access'!$F$7:$BF$318,8,FALSE)),"",VLOOKUP($B86,'[1]1718  Prog Access'!$F$7:$BF$318,8,FALSE))</f>
        <v>0</v>
      </c>
      <c r="P86" s="135">
        <f>IF(ISNA(VLOOKUP($B86,'[1]1718  Prog Access'!$F$7:$BF$318,9,FALSE)),"",VLOOKUP($B86,'[1]1718  Prog Access'!$F$7:$BF$318,9,FALSE))</f>
        <v>0</v>
      </c>
      <c r="Q86" s="135">
        <f>IF(ISNA(VLOOKUP($B86,'[1]1718  Prog Access'!$F$7:$BF$318,10,FALSE)),"",VLOOKUP($B86,'[1]1718  Prog Access'!$F$7:$BF$318,10,FALSE))</f>
        <v>0</v>
      </c>
      <c r="R86" s="128">
        <f t="shared" si="159"/>
        <v>0</v>
      </c>
      <c r="S86" s="136">
        <f t="shared" si="160"/>
        <v>0</v>
      </c>
      <c r="T86" s="137">
        <f t="shared" si="161"/>
        <v>0</v>
      </c>
      <c r="U86" s="135">
        <f>IF(ISNA(VLOOKUP($B86,'[1]1718  Prog Access'!$F$7:$BF$318,11,FALSE)),"",VLOOKUP($B86,'[1]1718  Prog Access'!$F$7:$BF$318,11,FALSE))</f>
        <v>57302.759999999995</v>
      </c>
      <c r="V86" s="135">
        <f>IF(ISNA(VLOOKUP($B86,'[1]1718  Prog Access'!$F$7:$BF$318,12,FALSE)),"",VLOOKUP($B86,'[1]1718  Prog Access'!$F$7:$BF$318,12,FALSE))</f>
        <v>0</v>
      </c>
      <c r="W86" s="135">
        <f>IF(ISNA(VLOOKUP($B86,'[1]1718  Prog Access'!$F$7:$BF$318,13,FALSE)),"",VLOOKUP($B86,'[1]1718  Prog Access'!$F$7:$BF$318,13,FALSE))</f>
        <v>15128.04</v>
      </c>
      <c r="X86" s="135">
        <f>IF(ISNA(VLOOKUP($B86,'[1]1718  Prog Access'!$F$7:$BF$318,14,FALSE)),"",VLOOKUP($B86,'[1]1718  Prog Access'!$F$7:$BF$318,14,FALSE))</f>
        <v>0</v>
      </c>
      <c r="Y86" s="135">
        <f>IF(ISNA(VLOOKUP($B86,'[1]1718  Prog Access'!$F$7:$BF$318,15,FALSE)),"",VLOOKUP($B86,'[1]1718  Prog Access'!$F$7:$BF$318,15,FALSE))</f>
        <v>0</v>
      </c>
      <c r="Z86" s="135">
        <f>IF(ISNA(VLOOKUP($B86,'[1]1718  Prog Access'!$F$7:$BF$318,16,FALSE)),"",VLOOKUP($B86,'[1]1718  Prog Access'!$F$7:$BF$318,16,FALSE))</f>
        <v>0</v>
      </c>
      <c r="AA86" s="138">
        <f t="shared" si="162"/>
        <v>72430.799999999988</v>
      </c>
      <c r="AB86" s="133">
        <f t="shared" si="163"/>
        <v>6.1453229547896643E-2</v>
      </c>
      <c r="AC86" s="134">
        <f t="shared" si="164"/>
        <v>1030.6033010813885</v>
      </c>
      <c r="AD86" s="135">
        <f>IF(ISNA(VLOOKUP($B86,'[1]1718  Prog Access'!$F$7:$BF$318,17,FALSE)),"",VLOOKUP($B86,'[1]1718  Prog Access'!$F$7:$BF$318,17,FALSE))</f>
        <v>0</v>
      </c>
      <c r="AE86" s="135">
        <f>IF(ISNA(VLOOKUP($B86,'[1]1718  Prog Access'!$F$7:$BF$318,18,FALSE)),"",VLOOKUP($B86,'[1]1718  Prog Access'!$F$7:$BF$318,18,FALSE))</f>
        <v>0</v>
      </c>
      <c r="AF86" s="135">
        <f>IF(ISNA(VLOOKUP($B86,'[1]1718  Prog Access'!$F$7:$BF$318,19,FALSE)),"",VLOOKUP($B86,'[1]1718  Prog Access'!$F$7:$BF$318,19,FALSE))</f>
        <v>0</v>
      </c>
      <c r="AG86" s="135">
        <f>IF(ISNA(VLOOKUP($B86,'[1]1718  Prog Access'!$F$7:$BF$318,20,FALSE)),"",VLOOKUP($B86,'[1]1718  Prog Access'!$F$7:$BF$318,20,FALSE))</f>
        <v>0</v>
      </c>
      <c r="AH86" s="134">
        <f t="shared" si="165"/>
        <v>0</v>
      </c>
      <c r="AI86" s="133">
        <f t="shared" si="166"/>
        <v>0</v>
      </c>
      <c r="AJ86" s="134">
        <f t="shared" si="167"/>
        <v>0</v>
      </c>
      <c r="AK86" s="135">
        <f>IF(ISNA(VLOOKUP($B86,'[1]1718  Prog Access'!$F$7:$BF$318,21,FALSE)),"",VLOOKUP($B86,'[1]1718  Prog Access'!$F$7:$BF$318,21,FALSE))</f>
        <v>0</v>
      </c>
      <c r="AL86" s="135">
        <f>IF(ISNA(VLOOKUP($B86,'[1]1718  Prog Access'!$F$7:$BF$318,22,FALSE)),"",VLOOKUP($B86,'[1]1718  Prog Access'!$F$7:$BF$318,22,FALSE))</f>
        <v>0</v>
      </c>
      <c r="AM86" s="138">
        <f t="shared" si="168"/>
        <v>0</v>
      </c>
      <c r="AN86" s="133">
        <f t="shared" si="169"/>
        <v>0</v>
      </c>
      <c r="AO86" s="139">
        <f t="shared" si="170"/>
        <v>0</v>
      </c>
      <c r="AP86" s="135">
        <f>IF(ISNA(VLOOKUP($B86,'[1]1718  Prog Access'!$F$7:$BF$318,23,FALSE)),"",VLOOKUP($B86,'[1]1718  Prog Access'!$F$7:$BF$318,23,FALSE))</f>
        <v>47429.409999999996</v>
      </c>
      <c r="AQ86" s="135">
        <f>IF(ISNA(VLOOKUP($B86,'[1]1718  Prog Access'!$F$7:$BF$318,24,FALSE)),"",VLOOKUP($B86,'[1]1718  Prog Access'!$F$7:$BF$318,24,FALSE))</f>
        <v>22011.16</v>
      </c>
      <c r="AR86" s="135">
        <f>IF(ISNA(VLOOKUP($B86,'[1]1718  Prog Access'!$F$7:$BF$318,25,FALSE)),"",VLOOKUP($B86,'[1]1718  Prog Access'!$F$7:$BF$318,25,FALSE))</f>
        <v>0</v>
      </c>
      <c r="AS86" s="135">
        <f>IF(ISNA(VLOOKUP($B86,'[1]1718  Prog Access'!$F$7:$BF$318,26,FALSE)),"",VLOOKUP($B86,'[1]1718  Prog Access'!$F$7:$BF$318,26,FALSE))</f>
        <v>0</v>
      </c>
      <c r="AT86" s="135">
        <f>IF(ISNA(VLOOKUP($B86,'[1]1718  Prog Access'!$F$7:$BF$318,27,FALSE)),"",VLOOKUP($B86,'[1]1718  Prog Access'!$F$7:$BF$318,27,FALSE))</f>
        <v>16540.52</v>
      </c>
      <c r="AU86" s="135">
        <f>IF(ISNA(VLOOKUP($B86,'[1]1718  Prog Access'!$F$7:$BF$318,28,FALSE)),"",VLOOKUP($B86,'[1]1718  Prog Access'!$F$7:$BF$318,28,FALSE))</f>
        <v>0</v>
      </c>
      <c r="AV86" s="135">
        <f>IF(ISNA(VLOOKUP($B86,'[1]1718  Prog Access'!$F$7:$BF$318,29,FALSE)),"",VLOOKUP($B86,'[1]1718  Prog Access'!$F$7:$BF$318,29,FALSE))</f>
        <v>0</v>
      </c>
      <c r="AW86" s="135">
        <f>IF(ISNA(VLOOKUP($B86,'[1]1718  Prog Access'!$F$7:$BF$318,30,FALSE)),"",VLOOKUP($B86,'[1]1718  Prog Access'!$F$7:$BF$318,30,FALSE))</f>
        <v>13004.53</v>
      </c>
      <c r="AX86" s="135">
        <f>IF(ISNA(VLOOKUP($B86,'[1]1718  Prog Access'!$F$7:$BF$318,31,FALSE)),"",VLOOKUP($B86,'[1]1718  Prog Access'!$F$7:$BF$318,31,FALSE))</f>
        <v>0</v>
      </c>
      <c r="AY86" s="135">
        <f>IF(ISNA(VLOOKUP($B86,'[1]1718  Prog Access'!$F$7:$BF$318,32,FALSE)),"",VLOOKUP($B86,'[1]1718  Prog Access'!$F$7:$BF$318,32,FALSE))</f>
        <v>0</v>
      </c>
      <c r="AZ86" s="135">
        <f>IF(ISNA(VLOOKUP($B86,'[1]1718  Prog Access'!$F$7:$BF$318,33,FALSE)),"",VLOOKUP($B86,'[1]1718  Prog Access'!$F$7:$BF$318,33,FALSE))</f>
        <v>0</v>
      </c>
      <c r="BA86" s="135">
        <f>IF(ISNA(VLOOKUP($B86,'[1]1718  Prog Access'!$F$7:$BF$318,34,FALSE)),"",VLOOKUP($B86,'[1]1718  Prog Access'!$F$7:$BF$318,34,FALSE))</f>
        <v>0</v>
      </c>
      <c r="BB86" s="135">
        <f>IF(ISNA(VLOOKUP($B86,'[1]1718  Prog Access'!$F$7:$BF$318,35,FALSE)),"",VLOOKUP($B86,'[1]1718  Prog Access'!$F$7:$BF$318,35,FALSE))</f>
        <v>0</v>
      </c>
      <c r="BC86" s="135">
        <f>IF(ISNA(VLOOKUP($B86,'[1]1718  Prog Access'!$F$7:$BF$318,36,FALSE)),"",VLOOKUP($B86,'[1]1718  Prog Access'!$F$7:$BF$318,36,FALSE))</f>
        <v>0</v>
      </c>
      <c r="BD86" s="135">
        <f>IF(ISNA(VLOOKUP($B86,'[1]1718  Prog Access'!$F$7:$BF$318,37,FALSE)),"",VLOOKUP($B86,'[1]1718  Prog Access'!$F$7:$BF$318,37,FALSE))</f>
        <v>0</v>
      </c>
      <c r="BE86" s="135">
        <f>IF(ISNA(VLOOKUP($B86,'[1]1718  Prog Access'!$F$7:$BF$318,38,FALSE)),"",VLOOKUP($B86,'[1]1718  Prog Access'!$F$7:$BF$318,38,FALSE))</f>
        <v>0</v>
      </c>
      <c r="BF86" s="134">
        <f t="shared" si="171"/>
        <v>98985.62</v>
      </c>
      <c r="BG86" s="133">
        <f t="shared" si="172"/>
        <v>8.3983416278722162E-2</v>
      </c>
      <c r="BH86" s="137">
        <f t="shared" si="173"/>
        <v>1408.4464997154239</v>
      </c>
      <c r="BI86" s="140">
        <f>IF(ISNA(VLOOKUP($B86,'[1]1718  Prog Access'!$F$7:$BF$318,39,FALSE)),"",VLOOKUP($B86,'[1]1718  Prog Access'!$F$7:$BF$318,39,FALSE))</f>
        <v>0</v>
      </c>
      <c r="BJ86" s="135">
        <f>IF(ISNA(VLOOKUP($B86,'[1]1718  Prog Access'!$F$7:$BF$318,40,FALSE)),"",VLOOKUP($B86,'[1]1718  Prog Access'!$F$7:$BF$318,40,FALSE))</f>
        <v>0</v>
      </c>
      <c r="BK86" s="135">
        <f>IF(ISNA(VLOOKUP($B86,'[1]1718  Prog Access'!$F$7:$BF$318,41,FALSE)),"",VLOOKUP($B86,'[1]1718  Prog Access'!$F$7:$BF$318,41,FALSE))</f>
        <v>1582.57</v>
      </c>
      <c r="BL86" s="135">
        <f>IF(ISNA(VLOOKUP($B86,'[1]1718  Prog Access'!$F$7:$BF$318,42,FALSE)),"",VLOOKUP($B86,'[1]1718  Prog Access'!$F$7:$BF$318,42,FALSE))</f>
        <v>0</v>
      </c>
      <c r="BM86" s="135">
        <f>IF(ISNA(VLOOKUP($B86,'[1]1718  Prog Access'!$F$7:$BF$318,43,FALSE)),"",VLOOKUP($B86,'[1]1718  Prog Access'!$F$7:$BF$318,43,FALSE))</f>
        <v>0</v>
      </c>
      <c r="BN86" s="135">
        <f>IF(ISNA(VLOOKUP($B86,'[1]1718  Prog Access'!$F$7:$BF$318,44,FALSE)),"",VLOOKUP($B86,'[1]1718  Prog Access'!$F$7:$BF$318,44,FALSE))</f>
        <v>0</v>
      </c>
      <c r="BO86" s="135">
        <f>IF(ISNA(VLOOKUP($B86,'[1]1718  Prog Access'!$F$7:$BF$318,45,FALSE)),"",VLOOKUP($B86,'[1]1718  Prog Access'!$F$7:$BF$318,45,FALSE))</f>
        <v>0</v>
      </c>
      <c r="BP86" s="137">
        <f t="shared" si="174"/>
        <v>1582.57</v>
      </c>
      <c r="BQ86" s="133">
        <f t="shared" si="175"/>
        <v>1.342716599645659E-3</v>
      </c>
      <c r="BR86" s="134">
        <f t="shared" si="176"/>
        <v>22.518070574843481</v>
      </c>
      <c r="BS86" s="140">
        <f>IF(ISNA(VLOOKUP($B86,'[1]1718  Prog Access'!$F$7:$BF$318,46,FALSE)),"",VLOOKUP($B86,'[1]1718  Prog Access'!$F$7:$BF$318,46,FALSE))</f>
        <v>0</v>
      </c>
      <c r="BT86" s="135">
        <f>IF(ISNA(VLOOKUP($B86,'[1]1718  Prog Access'!$F$7:$BF$318,47,FALSE)),"",VLOOKUP($B86,'[1]1718  Prog Access'!$F$7:$BF$318,47,FALSE))</f>
        <v>0</v>
      </c>
      <c r="BU86" s="135">
        <f>IF(ISNA(VLOOKUP($B86,'[1]1718  Prog Access'!$F$7:$BF$318,48,FALSE)),"",VLOOKUP($B86,'[1]1718  Prog Access'!$F$7:$BF$318,48,FALSE))</f>
        <v>0</v>
      </c>
      <c r="BV86" s="135">
        <f>IF(ISNA(VLOOKUP($B86,'[1]1718  Prog Access'!$F$7:$BF$318,49,FALSE)),"",VLOOKUP($B86,'[1]1718  Prog Access'!$F$7:$BF$318,49,FALSE))</f>
        <v>0</v>
      </c>
      <c r="BW86" s="137">
        <f t="shared" si="177"/>
        <v>0</v>
      </c>
      <c r="BX86" s="133">
        <f t="shared" si="178"/>
        <v>0</v>
      </c>
      <c r="BY86" s="134">
        <f t="shared" si="179"/>
        <v>0</v>
      </c>
      <c r="BZ86" s="135">
        <f>IF(ISNA(VLOOKUP($B86,'[1]1718  Prog Access'!$F$7:$BF$318,50,FALSE)),"",VLOOKUP($B86,'[1]1718  Prog Access'!$F$7:$BF$318,50,FALSE))</f>
        <v>203864.09</v>
      </c>
      <c r="CA86" s="133">
        <f t="shared" si="180"/>
        <v>0.17296656559561763</v>
      </c>
      <c r="CB86" s="134">
        <f t="shared" si="181"/>
        <v>2900.7411781445644</v>
      </c>
      <c r="CC86" s="135">
        <f>IF(ISNA(VLOOKUP($B86,'[1]1718  Prog Access'!$F$7:$BF$318,51,FALSE)),"",VLOOKUP($B86,'[1]1718  Prog Access'!$F$7:$BF$318,51,FALSE))</f>
        <v>40442.409999999996</v>
      </c>
      <c r="CD86" s="133">
        <f t="shared" si="182"/>
        <v>3.4312981565855279E-2</v>
      </c>
      <c r="CE86" s="134">
        <f t="shared" si="183"/>
        <v>575.44692657939663</v>
      </c>
      <c r="CF86" s="141">
        <f>IF(ISNA(VLOOKUP($B86,'[1]1718  Prog Access'!$F$7:$BF$318,52,FALSE)),"",VLOOKUP($B86,'[1]1718  Prog Access'!$F$7:$BF$318,52,FALSE))</f>
        <v>295439.55999999994</v>
      </c>
      <c r="CG86" s="88">
        <f t="shared" si="184"/>
        <v>0.25066290995280438</v>
      </c>
      <c r="CH86" s="89">
        <f t="shared" si="185"/>
        <v>4203.7501422879895</v>
      </c>
      <c r="CI86" s="90">
        <f t="shared" si="195"/>
        <v>1178632.9299999997</v>
      </c>
      <c r="CJ86" s="73">
        <f t="shared" si="196"/>
        <v>0</v>
      </c>
    </row>
    <row r="87" spans="1:88" x14ac:dyDescent="0.3">
      <c r="A87" s="104"/>
      <c r="B87" s="84" t="s">
        <v>159</v>
      </c>
      <c r="C87" s="117" t="s">
        <v>160</v>
      </c>
      <c r="D87" s="85">
        <f>IF(ISNA(VLOOKUP($B87,'[1]1718 enrollment_Rev_Exp by size'!$A$6:$C$339,3,FALSE)),"",VLOOKUP($B87,'[1]1718 enrollment_Rev_Exp by size'!$A$6:$C$339,3,FALSE))</f>
        <v>219.73000000000002</v>
      </c>
      <c r="E87" s="86">
        <f>IF(ISNA(VLOOKUP($B87,'[1]1718 Enroll_Rev_Exp Access'!$A$6:$D$316,4,FALSE)),"",VLOOKUP($B87,'[1]1718 Enroll_Rev_Exp Access'!$A$6:$D$316,4,FALSE))</f>
        <v>4555466.75</v>
      </c>
      <c r="F87" s="87">
        <f>IF(ISNA(VLOOKUP($B87,'[1]1718  Prog Access'!$F$7:$BF$318,2,FALSE)),"",VLOOKUP($B87,'[1]1718  Prog Access'!$F$7:$BF$318,2,FALSE))</f>
        <v>2291551.77</v>
      </c>
      <c r="G87" s="87">
        <f>IF(ISNA(VLOOKUP($B87,'[1]1718  Prog Access'!$F$7:$BF$318,3,FALSE)),"",VLOOKUP($B87,'[1]1718  Prog Access'!$F$7:$BF$318,3,FALSE))</f>
        <v>0</v>
      </c>
      <c r="H87" s="87">
        <f>IF(ISNA(VLOOKUP($B87,'[1]1718  Prog Access'!$F$7:$BF$318,4,FALSE)),"",VLOOKUP($B87,'[1]1718  Prog Access'!$F$7:$BF$318,4,FALSE))</f>
        <v>0</v>
      </c>
      <c r="I87" s="130">
        <f t="shared" si="156"/>
        <v>2291551.77</v>
      </c>
      <c r="J87" s="151">
        <f t="shared" si="157"/>
        <v>0.50303336535164045</v>
      </c>
      <c r="K87" s="152">
        <f t="shared" si="158"/>
        <v>10428.943567105083</v>
      </c>
      <c r="L87" s="135">
        <f>IF(ISNA(VLOOKUP($B87,'[1]1718  Prog Access'!$F$7:$BF$318,5,FALSE)),"",VLOOKUP($B87,'[1]1718  Prog Access'!$F$7:$BF$318,5,FALSE))</f>
        <v>0</v>
      </c>
      <c r="M87" s="135">
        <f>IF(ISNA(VLOOKUP($B87,'[1]1718  Prog Access'!$F$7:$BF$318,6,FALSE)),"",VLOOKUP($B87,'[1]1718  Prog Access'!$F$7:$BF$318,6,FALSE))</f>
        <v>0</v>
      </c>
      <c r="N87" s="135">
        <f>IF(ISNA(VLOOKUP($B87,'[1]1718  Prog Access'!$F$7:$BF$318,7,FALSE)),"",VLOOKUP($B87,'[1]1718  Prog Access'!$F$7:$BF$318,7,FALSE))</f>
        <v>0</v>
      </c>
      <c r="O87" s="135">
        <f>IF(ISNA(VLOOKUP($B87,'[1]1718  Prog Access'!$F$7:$BF$318,8,FALSE)),"",VLOOKUP($B87,'[1]1718  Prog Access'!$F$7:$BF$318,8,FALSE))</f>
        <v>0</v>
      </c>
      <c r="P87" s="135">
        <f>IF(ISNA(VLOOKUP($B87,'[1]1718  Prog Access'!$F$7:$BF$318,9,FALSE)),"",VLOOKUP($B87,'[1]1718  Prog Access'!$F$7:$BF$318,9,FALSE))</f>
        <v>0</v>
      </c>
      <c r="Q87" s="135">
        <f>IF(ISNA(VLOOKUP($B87,'[1]1718  Prog Access'!$F$7:$BF$318,10,FALSE)),"",VLOOKUP($B87,'[1]1718  Prog Access'!$F$7:$BF$318,10,FALSE))</f>
        <v>0</v>
      </c>
      <c r="R87" s="128">
        <f t="shared" si="159"/>
        <v>0</v>
      </c>
      <c r="S87" s="136">
        <f t="shared" si="160"/>
        <v>0</v>
      </c>
      <c r="T87" s="137">
        <f t="shared" si="161"/>
        <v>0</v>
      </c>
      <c r="U87" s="135">
        <f>IF(ISNA(VLOOKUP($B87,'[1]1718  Prog Access'!$F$7:$BF$318,11,FALSE)),"",VLOOKUP($B87,'[1]1718  Prog Access'!$F$7:$BF$318,11,FALSE))</f>
        <v>366668.98</v>
      </c>
      <c r="V87" s="135">
        <f>IF(ISNA(VLOOKUP($B87,'[1]1718  Prog Access'!$F$7:$BF$318,12,FALSE)),"",VLOOKUP($B87,'[1]1718  Prog Access'!$F$7:$BF$318,12,FALSE))</f>
        <v>2032.62</v>
      </c>
      <c r="W87" s="135">
        <f>IF(ISNA(VLOOKUP($B87,'[1]1718  Prog Access'!$F$7:$BF$318,13,FALSE)),"",VLOOKUP($B87,'[1]1718  Prog Access'!$F$7:$BF$318,13,FALSE))</f>
        <v>92601.819999999992</v>
      </c>
      <c r="X87" s="135">
        <f>IF(ISNA(VLOOKUP($B87,'[1]1718  Prog Access'!$F$7:$BF$318,14,FALSE)),"",VLOOKUP($B87,'[1]1718  Prog Access'!$F$7:$BF$318,14,FALSE))</f>
        <v>0</v>
      </c>
      <c r="Y87" s="135">
        <f>IF(ISNA(VLOOKUP($B87,'[1]1718  Prog Access'!$F$7:$BF$318,15,FALSE)),"",VLOOKUP($B87,'[1]1718  Prog Access'!$F$7:$BF$318,15,FALSE))</f>
        <v>0</v>
      </c>
      <c r="Z87" s="135">
        <f>IF(ISNA(VLOOKUP($B87,'[1]1718  Prog Access'!$F$7:$BF$318,16,FALSE)),"",VLOOKUP($B87,'[1]1718  Prog Access'!$F$7:$BF$318,16,FALSE))</f>
        <v>34655.5</v>
      </c>
      <c r="AA87" s="138">
        <f t="shared" si="162"/>
        <v>495958.92</v>
      </c>
      <c r="AB87" s="133">
        <f t="shared" si="163"/>
        <v>0.10887115354315778</v>
      </c>
      <c r="AC87" s="134">
        <f t="shared" si="164"/>
        <v>2257.1288399399259</v>
      </c>
      <c r="AD87" s="135">
        <f>IF(ISNA(VLOOKUP($B87,'[1]1718  Prog Access'!$F$7:$BF$318,17,FALSE)),"",VLOOKUP($B87,'[1]1718  Prog Access'!$F$7:$BF$318,17,FALSE))</f>
        <v>54341.760000000002</v>
      </c>
      <c r="AE87" s="135">
        <f>IF(ISNA(VLOOKUP($B87,'[1]1718  Prog Access'!$F$7:$BF$318,18,FALSE)),"",VLOOKUP($B87,'[1]1718  Prog Access'!$F$7:$BF$318,18,FALSE))</f>
        <v>0</v>
      </c>
      <c r="AF87" s="135">
        <f>IF(ISNA(VLOOKUP($B87,'[1]1718  Prog Access'!$F$7:$BF$318,19,FALSE)),"",VLOOKUP($B87,'[1]1718  Prog Access'!$F$7:$BF$318,19,FALSE))</f>
        <v>0</v>
      </c>
      <c r="AG87" s="135">
        <f>IF(ISNA(VLOOKUP($B87,'[1]1718  Prog Access'!$F$7:$BF$318,20,FALSE)),"",VLOOKUP($B87,'[1]1718  Prog Access'!$F$7:$BF$318,20,FALSE))</f>
        <v>0</v>
      </c>
      <c r="AH87" s="134">
        <f t="shared" si="165"/>
        <v>54341.760000000002</v>
      </c>
      <c r="AI87" s="133">
        <f t="shared" si="166"/>
        <v>1.1928911565428505E-2</v>
      </c>
      <c r="AJ87" s="134">
        <f t="shared" si="167"/>
        <v>247.31151868201883</v>
      </c>
      <c r="AK87" s="135">
        <f>IF(ISNA(VLOOKUP($B87,'[1]1718  Prog Access'!$F$7:$BF$318,21,FALSE)),"",VLOOKUP($B87,'[1]1718  Prog Access'!$F$7:$BF$318,21,FALSE))</f>
        <v>0</v>
      </c>
      <c r="AL87" s="135">
        <f>IF(ISNA(VLOOKUP($B87,'[1]1718  Prog Access'!$F$7:$BF$318,22,FALSE)),"",VLOOKUP($B87,'[1]1718  Prog Access'!$F$7:$BF$318,22,FALSE))</f>
        <v>0</v>
      </c>
      <c r="AM87" s="138">
        <f t="shared" si="168"/>
        <v>0</v>
      </c>
      <c r="AN87" s="133">
        <f t="shared" si="169"/>
        <v>0</v>
      </c>
      <c r="AO87" s="139">
        <f t="shared" si="170"/>
        <v>0</v>
      </c>
      <c r="AP87" s="135">
        <f>IF(ISNA(VLOOKUP($B87,'[1]1718  Prog Access'!$F$7:$BF$318,23,FALSE)),"",VLOOKUP($B87,'[1]1718  Prog Access'!$F$7:$BF$318,23,FALSE))</f>
        <v>93735.27</v>
      </c>
      <c r="AQ87" s="135">
        <f>IF(ISNA(VLOOKUP($B87,'[1]1718  Prog Access'!$F$7:$BF$318,24,FALSE)),"",VLOOKUP($B87,'[1]1718  Prog Access'!$F$7:$BF$318,24,FALSE))</f>
        <v>115636.78</v>
      </c>
      <c r="AR87" s="135">
        <f>IF(ISNA(VLOOKUP($B87,'[1]1718  Prog Access'!$F$7:$BF$318,25,FALSE)),"",VLOOKUP($B87,'[1]1718  Prog Access'!$F$7:$BF$318,25,FALSE))</f>
        <v>0</v>
      </c>
      <c r="AS87" s="135">
        <f>IF(ISNA(VLOOKUP($B87,'[1]1718  Prog Access'!$F$7:$BF$318,26,FALSE)),"",VLOOKUP($B87,'[1]1718  Prog Access'!$F$7:$BF$318,26,FALSE))</f>
        <v>0</v>
      </c>
      <c r="AT87" s="135">
        <f>IF(ISNA(VLOOKUP($B87,'[1]1718  Prog Access'!$F$7:$BF$318,27,FALSE)),"",VLOOKUP($B87,'[1]1718  Prog Access'!$F$7:$BF$318,27,FALSE))</f>
        <v>131610.60999999999</v>
      </c>
      <c r="AU87" s="135">
        <f>IF(ISNA(VLOOKUP($B87,'[1]1718  Prog Access'!$F$7:$BF$318,28,FALSE)),"",VLOOKUP($B87,'[1]1718  Prog Access'!$F$7:$BF$318,28,FALSE))</f>
        <v>0</v>
      </c>
      <c r="AV87" s="135">
        <f>IF(ISNA(VLOOKUP($B87,'[1]1718  Prog Access'!$F$7:$BF$318,29,FALSE)),"",VLOOKUP($B87,'[1]1718  Prog Access'!$F$7:$BF$318,29,FALSE))</f>
        <v>0</v>
      </c>
      <c r="AW87" s="135">
        <f>IF(ISNA(VLOOKUP($B87,'[1]1718  Prog Access'!$F$7:$BF$318,30,FALSE)),"",VLOOKUP($B87,'[1]1718  Prog Access'!$F$7:$BF$318,30,FALSE))</f>
        <v>32195.39</v>
      </c>
      <c r="AX87" s="135">
        <f>IF(ISNA(VLOOKUP($B87,'[1]1718  Prog Access'!$F$7:$BF$318,31,FALSE)),"",VLOOKUP($B87,'[1]1718  Prog Access'!$F$7:$BF$318,31,FALSE))</f>
        <v>0</v>
      </c>
      <c r="AY87" s="135">
        <f>IF(ISNA(VLOOKUP($B87,'[1]1718  Prog Access'!$F$7:$BF$318,32,FALSE)),"",VLOOKUP($B87,'[1]1718  Prog Access'!$F$7:$BF$318,32,FALSE))</f>
        <v>0</v>
      </c>
      <c r="AZ87" s="135">
        <f>IF(ISNA(VLOOKUP($B87,'[1]1718  Prog Access'!$F$7:$BF$318,33,FALSE)),"",VLOOKUP($B87,'[1]1718  Prog Access'!$F$7:$BF$318,33,FALSE))</f>
        <v>0</v>
      </c>
      <c r="BA87" s="135">
        <f>IF(ISNA(VLOOKUP($B87,'[1]1718  Prog Access'!$F$7:$BF$318,34,FALSE)),"",VLOOKUP($B87,'[1]1718  Prog Access'!$F$7:$BF$318,34,FALSE))</f>
        <v>0</v>
      </c>
      <c r="BB87" s="135">
        <f>IF(ISNA(VLOOKUP($B87,'[1]1718  Prog Access'!$F$7:$BF$318,35,FALSE)),"",VLOOKUP($B87,'[1]1718  Prog Access'!$F$7:$BF$318,35,FALSE))</f>
        <v>0</v>
      </c>
      <c r="BC87" s="135">
        <f>IF(ISNA(VLOOKUP($B87,'[1]1718  Prog Access'!$F$7:$BF$318,36,FALSE)),"",VLOOKUP($B87,'[1]1718  Prog Access'!$F$7:$BF$318,36,FALSE))</f>
        <v>224</v>
      </c>
      <c r="BD87" s="135">
        <f>IF(ISNA(VLOOKUP($B87,'[1]1718  Prog Access'!$F$7:$BF$318,37,FALSE)),"",VLOOKUP($B87,'[1]1718  Prog Access'!$F$7:$BF$318,37,FALSE))</f>
        <v>80269.590000000011</v>
      </c>
      <c r="BE87" s="135">
        <f>IF(ISNA(VLOOKUP($B87,'[1]1718  Prog Access'!$F$7:$BF$318,38,FALSE)),"",VLOOKUP($B87,'[1]1718  Prog Access'!$F$7:$BF$318,38,FALSE))</f>
        <v>0</v>
      </c>
      <c r="BF87" s="134">
        <f t="shared" si="171"/>
        <v>453671.64</v>
      </c>
      <c r="BG87" s="133">
        <f t="shared" si="172"/>
        <v>9.958839892750837E-2</v>
      </c>
      <c r="BH87" s="137">
        <f t="shared" si="173"/>
        <v>2064.6777408637872</v>
      </c>
      <c r="BI87" s="140">
        <f>IF(ISNA(VLOOKUP($B87,'[1]1718  Prog Access'!$F$7:$BF$318,39,FALSE)),"",VLOOKUP($B87,'[1]1718  Prog Access'!$F$7:$BF$318,39,FALSE))</f>
        <v>5803.83</v>
      </c>
      <c r="BJ87" s="135">
        <f>IF(ISNA(VLOOKUP($B87,'[1]1718  Prog Access'!$F$7:$BF$318,40,FALSE)),"",VLOOKUP($B87,'[1]1718  Prog Access'!$F$7:$BF$318,40,FALSE))</f>
        <v>0</v>
      </c>
      <c r="BK87" s="135">
        <f>IF(ISNA(VLOOKUP($B87,'[1]1718  Prog Access'!$F$7:$BF$318,41,FALSE)),"",VLOOKUP($B87,'[1]1718  Prog Access'!$F$7:$BF$318,41,FALSE))</f>
        <v>10640.34</v>
      </c>
      <c r="BL87" s="135">
        <f>IF(ISNA(VLOOKUP($B87,'[1]1718  Prog Access'!$F$7:$BF$318,42,FALSE)),"",VLOOKUP($B87,'[1]1718  Prog Access'!$F$7:$BF$318,42,FALSE))</f>
        <v>0</v>
      </c>
      <c r="BM87" s="135">
        <f>IF(ISNA(VLOOKUP($B87,'[1]1718  Prog Access'!$F$7:$BF$318,43,FALSE)),"",VLOOKUP($B87,'[1]1718  Prog Access'!$F$7:$BF$318,43,FALSE))</f>
        <v>0</v>
      </c>
      <c r="BN87" s="135">
        <f>IF(ISNA(VLOOKUP($B87,'[1]1718  Prog Access'!$F$7:$BF$318,44,FALSE)),"",VLOOKUP($B87,'[1]1718  Prog Access'!$F$7:$BF$318,44,FALSE))</f>
        <v>0</v>
      </c>
      <c r="BO87" s="135">
        <f>IF(ISNA(VLOOKUP($B87,'[1]1718  Prog Access'!$F$7:$BF$318,45,FALSE)),"",VLOOKUP($B87,'[1]1718  Prog Access'!$F$7:$BF$318,45,FALSE))</f>
        <v>254.76999999999998</v>
      </c>
      <c r="BP87" s="137">
        <f t="shared" si="174"/>
        <v>16698.939999999999</v>
      </c>
      <c r="BQ87" s="133">
        <f t="shared" si="175"/>
        <v>3.6656924342604409E-3</v>
      </c>
      <c r="BR87" s="134">
        <f t="shared" si="176"/>
        <v>75.997542438447169</v>
      </c>
      <c r="BS87" s="140">
        <f>IF(ISNA(VLOOKUP($B87,'[1]1718  Prog Access'!$F$7:$BF$318,46,FALSE)),"",VLOOKUP($B87,'[1]1718  Prog Access'!$F$7:$BF$318,46,FALSE))</f>
        <v>0</v>
      </c>
      <c r="BT87" s="135">
        <f>IF(ISNA(VLOOKUP($B87,'[1]1718  Prog Access'!$F$7:$BF$318,47,FALSE)),"",VLOOKUP($B87,'[1]1718  Prog Access'!$F$7:$BF$318,47,FALSE))</f>
        <v>0</v>
      </c>
      <c r="BU87" s="135">
        <f>IF(ISNA(VLOOKUP($B87,'[1]1718  Prog Access'!$F$7:$BF$318,48,FALSE)),"",VLOOKUP($B87,'[1]1718  Prog Access'!$F$7:$BF$318,48,FALSE))</f>
        <v>0</v>
      </c>
      <c r="BV87" s="135">
        <f>IF(ISNA(VLOOKUP($B87,'[1]1718  Prog Access'!$F$7:$BF$318,49,FALSE)),"",VLOOKUP($B87,'[1]1718  Prog Access'!$F$7:$BF$318,49,FALSE))</f>
        <v>2691.36</v>
      </c>
      <c r="BW87" s="137">
        <f t="shared" si="177"/>
        <v>2691.36</v>
      </c>
      <c r="BX87" s="133">
        <f t="shared" si="178"/>
        <v>5.9079785841922785E-4</v>
      </c>
      <c r="BY87" s="134">
        <f t="shared" si="179"/>
        <v>12.248486779229053</v>
      </c>
      <c r="BZ87" s="135">
        <f>IF(ISNA(VLOOKUP($B87,'[1]1718  Prog Access'!$F$7:$BF$318,50,FALSE)),"",VLOOKUP($B87,'[1]1718  Prog Access'!$F$7:$BF$318,50,FALSE))</f>
        <v>1013164.7200000003</v>
      </c>
      <c r="CA87" s="133">
        <f t="shared" si="180"/>
        <v>0.22240634727495273</v>
      </c>
      <c r="CB87" s="134">
        <f t="shared" si="181"/>
        <v>4610.9530787785015</v>
      </c>
      <c r="CC87" s="135">
        <f>IF(ISNA(VLOOKUP($B87,'[1]1718  Prog Access'!$F$7:$BF$318,51,FALSE)),"",VLOOKUP($B87,'[1]1718  Prog Access'!$F$7:$BF$318,51,FALSE))</f>
        <v>197825.6</v>
      </c>
      <c r="CD87" s="133">
        <f t="shared" si="182"/>
        <v>4.3425978249100383E-2</v>
      </c>
      <c r="CE87" s="134">
        <f t="shared" si="183"/>
        <v>900.31220133800571</v>
      </c>
      <c r="CF87" s="141">
        <f>IF(ISNA(VLOOKUP($B87,'[1]1718  Prog Access'!$F$7:$BF$318,52,FALSE)),"",VLOOKUP($B87,'[1]1718  Prog Access'!$F$7:$BF$318,52,FALSE))</f>
        <v>29562.04</v>
      </c>
      <c r="CG87" s="88">
        <f t="shared" si="184"/>
        <v>6.4893547955322036E-3</v>
      </c>
      <c r="CH87" s="89">
        <f t="shared" si="185"/>
        <v>134.53802393846993</v>
      </c>
      <c r="CI87" s="90">
        <f t="shared" si="195"/>
        <v>4555466.75</v>
      </c>
      <c r="CJ87" s="73">
        <f t="shared" si="196"/>
        <v>0</v>
      </c>
    </row>
    <row r="88" spans="1:88" x14ac:dyDescent="0.3">
      <c r="A88" s="21"/>
      <c r="B88" s="84" t="s">
        <v>161</v>
      </c>
      <c r="C88" s="117" t="s">
        <v>162</v>
      </c>
      <c r="D88" s="85">
        <f>IF(ISNA(VLOOKUP($B88,'[1]1718 enrollment_Rev_Exp by size'!$A$6:$C$339,3,FALSE)),"",VLOOKUP($B88,'[1]1718 enrollment_Rev_Exp by size'!$A$6:$C$339,3,FALSE))</f>
        <v>362.22999999999996</v>
      </c>
      <c r="E88" s="86">
        <f>IF(ISNA(VLOOKUP($B88,'[1]1718 Enroll_Rev_Exp Access'!$A$6:$D$316,4,FALSE)),"",VLOOKUP($B88,'[1]1718 Enroll_Rev_Exp Access'!$A$6:$D$316,4,FALSE))</f>
        <v>5350582.58</v>
      </c>
      <c r="F88" s="87">
        <f>IF(ISNA(VLOOKUP($B88,'[1]1718  Prog Access'!$F$7:$BF$318,2,FALSE)),"",VLOOKUP($B88,'[1]1718  Prog Access'!$F$7:$BF$318,2,FALSE))</f>
        <v>2872657.54</v>
      </c>
      <c r="G88" s="87">
        <f>IF(ISNA(VLOOKUP($B88,'[1]1718  Prog Access'!$F$7:$BF$318,3,FALSE)),"",VLOOKUP($B88,'[1]1718  Prog Access'!$F$7:$BF$318,3,FALSE))</f>
        <v>0</v>
      </c>
      <c r="H88" s="87">
        <f>IF(ISNA(VLOOKUP($B88,'[1]1718  Prog Access'!$F$7:$BF$318,4,FALSE)),"",VLOOKUP($B88,'[1]1718  Prog Access'!$F$7:$BF$318,4,FALSE))</f>
        <v>0</v>
      </c>
      <c r="I88" s="130">
        <f t="shared" si="156"/>
        <v>2872657.54</v>
      </c>
      <c r="J88" s="151">
        <f t="shared" si="157"/>
        <v>0.53688687111151923</v>
      </c>
      <c r="K88" s="152">
        <f t="shared" si="158"/>
        <v>7930.4793639400386</v>
      </c>
      <c r="L88" s="135">
        <f>IF(ISNA(VLOOKUP($B88,'[1]1718  Prog Access'!$F$7:$BF$318,5,FALSE)),"",VLOOKUP($B88,'[1]1718  Prog Access'!$F$7:$BF$318,5,FALSE))</f>
        <v>0</v>
      </c>
      <c r="M88" s="135">
        <f>IF(ISNA(VLOOKUP($B88,'[1]1718  Prog Access'!$F$7:$BF$318,6,FALSE)),"",VLOOKUP($B88,'[1]1718  Prog Access'!$F$7:$BF$318,6,FALSE))</f>
        <v>0</v>
      </c>
      <c r="N88" s="135">
        <f>IF(ISNA(VLOOKUP($B88,'[1]1718  Prog Access'!$F$7:$BF$318,7,FALSE)),"",VLOOKUP($B88,'[1]1718  Prog Access'!$F$7:$BF$318,7,FALSE))</f>
        <v>0</v>
      </c>
      <c r="O88" s="135">
        <f>IF(ISNA(VLOOKUP($B88,'[1]1718  Prog Access'!$F$7:$BF$318,8,FALSE)),"",VLOOKUP($B88,'[1]1718  Prog Access'!$F$7:$BF$318,8,FALSE))</f>
        <v>0</v>
      </c>
      <c r="P88" s="135">
        <f>IF(ISNA(VLOOKUP($B88,'[1]1718  Prog Access'!$F$7:$BF$318,9,FALSE)),"",VLOOKUP($B88,'[1]1718  Prog Access'!$F$7:$BF$318,9,FALSE))</f>
        <v>0</v>
      </c>
      <c r="Q88" s="135">
        <f>IF(ISNA(VLOOKUP($B88,'[1]1718  Prog Access'!$F$7:$BF$318,10,FALSE)),"",VLOOKUP($B88,'[1]1718  Prog Access'!$F$7:$BF$318,10,FALSE))</f>
        <v>0</v>
      </c>
      <c r="R88" s="128">
        <f t="shared" si="159"/>
        <v>0</v>
      </c>
      <c r="S88" s="136">
        <f t="shared" si="160"/>
        <v>0</v>
      </c>
      <c r="T88" s="137">
        <f t="shared" si="161"/>
        <v>0</v>
      </c>
      <c r="U88" s="135">
        <f>IF(ISNA(VLOOKUP($B88,'[1]1718  Prog Access'!$F$7:$BF$318,11,FALSE)),"",VLOOKUP($B88,'[1]1718  Prog Access'!$F$7:$BF$318,11,FALSE))</f>
        <v>284695.78999999998</v>
      </c>
      <c r="V88" s="135">
        <f>IF(ISNA(VLOOKUP($B88,'[1]1718  Prog Access'!$F$7:$BF$318,12,FALSE)),"",VLOOKUP($B88,'[1]1718  Prog Access'!$F$7:$BF$318,12,FALSE))</f>
        <v>0</v>
      </c>
      <c r="W88" s="135">
        <f>IF(ISNA(VLOOKUP($B88,'[1]1718  Prog Access'!$F$7:$BF$318,13,FALSE)),"",VLOOKUP($B88,'[1]1718  Prog Access'!$F$7:$BF$318,13,FALSE))</f>
        <v>98068.2</v>
      </c>
      <c r="X88" s="135">
        <f>IF(ISNA(VLOOKUP($B88,'[1]1718  Prog Access'!$F$7:$BF$318,14,FALSE)),"",VLOOKUP($B88,'[1]1718  Prog Access'!$F$7:$BF$318,14,FALSE))</f>
        <v>0</v>
      </c>
      <c r="Y88" s="135">
        <f>IF(ISNA(VLOOKUP($B88,'[1]1718  Prog Access'!$F$7:$BF$318,15,FALSE)),"",VLOOKUP($B88,'[1]1718  Prog Access'!$F$7:$BF$318,15,FALSE))</f>
        <v>0</v>
      </c>
      <c r="Z88" s="135">
        <f>IF(ISNA(VLOOKUP($B88,'[1]1718  Prog Access'!$F$7:$BF$318,16,FALSE)),"",VLOOKUP($B88,'[1]1718  Prog Access'!$F$7:$BF$318,16,FALSE))</f>
        <v>0</v>
      </c>
      <c r="AA88" s="138">
        <f t="shared" si="162"/>
        <v>382763.99</v>
      </c>
      <c r="AB88" s="133">
        <f t="shared" si="163"/>
        <v>7.1536881129680652E-2</v>
      </c>
      <c r="AC88" s="134">
        <f t="shared" si="164"/>
        <v>1056.6877122270382</v>
      </c>
      <c r="AD88" s="135">
        <f>IF(ISNA(VLOOKUP($B88,'[1]1718  Prog Access'!$F$7:$BF$318,17,FALSE)),"",VLOOKUP($B88,'[1]1718  Prog Access'!$F$7:$BF$318,17,FALSE))</f>
        <v>142803.42000000001</v>
      </c>
      <c r="AE88" s="135">
        <f>IF(ISNA(VLOOKUP($B88,'[1]1718  Prog Access'!$F$7:$BF$318,18,FALSE)),"",VLOOKUP($B88,'[1]1718  Prog Access'!$F$7:$BF$318,18,FALSE))</f>
        <v>0</v>
      </c>
      <c r="AF88" s="135">
        <f>IF(ISNA(VLOOKUP($B88,'[1]1718  Prog Access'!$F$7:$BF$318,19,FALSE)),"",VLOOKUP($B88,'[1]1718  Prog Access'!$F$7:$BF$318,19,FALSE))</f>
        <v>0</v>
      </c>
      <c r="AG88" s="135">
        <f>IF(ISNA(VLOOKUP($B88,'[1]1718  Prog Access'!$F$7:$BF$318,20,FALSE)),"",VLOOKUP($B88,'[1]1718  Prog Access'!$F$7:$BF$318,20,FALSE))</f>
        <v>0</v>
      </c>
      <c r="AH88" s="134">
        <f t="shared" si="165"/>
        <v>142803.42000000001</v>
      </c>
      <c r="AI88" s="133">
        <f t="shared" si="166"/>
        <v>2.6689321744848206E-2</v>
      </c>
      <c r="AJ88" s="134">
        <f t="shared" si="167"/>
        <v>394.23410540264479</v>
      </c>
      <c r="AK88" s="135">
        <f>IF(ISNA(VLOOKUP($B88,'[1]1718  Prog Access'!$F$7:$BF$318,21,FALSE)),"",VLOOKUP($B88,'[1]1718  Prog Access'!$F$7:$BF$318,21,FALSE))</f>
        <v>0</v>
      </c>
      <c r="AL88" s="135">
        <f>IF(ISNA(VLOOKUP($B88,'[1]1718  Prog Access'!$F$7:$BF$318,22,FALSE)),"",VLOOKUP($B88,'[1]1718  Prog Access'!$F$7:$BF$318,22,FALSE))</f>
        <v>0</v>
      </c>
      <c r="AM88" s="138">
        <f t="shared" si="168"/>
        <v>0</v>
      </c>
      <c r="AN88" s="133">
        <f t="shared" si="169"/>
        <v>0</v>
      </c>
      <c r="AO88" s="139">
        <f t="shared" si="170"/>
        <v>0</v>
      </c>
      <c r="AP88" s="135">
        <f>IF(ISNA(VLOOKUP($B88,'[1]1718  Prog Access'!$F$7:$BF$318,23,FALSE)),"",VLOOKUP($B88,'[1]1718  Prog Access'!$F$7:$BF$318,23,FALSE))</f>
        <v>238230.17</v>
      </c>
      <c r="AQ88" s="135">
        <f>IF(ISNA(VLOOKUP($B88,'[1]1718  Prog Access'!$F$7:$BF$318,24,FALSE)),"",VLOOKUP($B88,'[1]1718  Prog Access'!$F$7:$BF$318,24,FALSE))</f>
        <v>76184.940000000017</v>
      </c>
      <c r="AR88" s="135">
        <f>IF(ISNA(VLOOKUP($B88,'[1]1718  Prog Access'!$F$7:$BF$318,25,FALSE)),"",VLOOKUP($B88,'[1]1718  Prog Access'!$F$7:$BF$318,25,FALSE))</f>
        <v>0</v>
      </c>
      <c r="AS88" s="135">
        <f>IF(ISNA(VLOOKUP($B88,'[1]1718  Prog Access'!$F$7:$BF$318,26,FALSE)),"",VLOOKUP($B88,'[1]1718  Prog Access'!$F$7:$BF$318,26,FALSE))</f>
        <v>0</v>
      </c>
      <c r="AT88" s="135">
        <f>IF(ISNA(VLOOKUP($B88,'[1]1718  Prog Access'!$F$7:$BF$318,27,FALSE)),"",VLOOKUP($B88,'[1]1718  Prog Access'!$F$7:$BF$318,27,FALSE))</f>
        <v>86057.72</v>
      </c>
      <c r="AU88" s="135">
        <f>IF(ISNA(VLOOKUP($B88,'[1]1718  Prog Access'!$F$7:$BF$318,28,FALSE)),"",VLOOKUP($B88,'[1]1718  Prog Access'!$F$7:$BF$318,28,FALSE))</f>
        <v>0</v>
      </c>
      <c r="AV88" s="135">
        <f>IF(ISNA(VLOOKUP($B88,'[1]1718  Prog Access'!$F$7:$BF$318,29,FALSE)),"",VLOOKUP($B88,'[1]1718  Prog Access'!$F$7:$BF$318,29,FALSE))</f>
        <v>0</v>
      </c>
      <c r="AW88" s="135">
        <f>IF(ISNA(VLOOKUP($B88,'[1]1718  Prog Access'!$F$7:$BF$318,30,FALSE)),"",VLOOKUP($B88,'[1]1718  Prog Access'!$F$7:$BF$318,30,FALSE))</f>
        <v>13859.320000000002</v>
      </c>
      <c r="AX88" s="135">
        <f>IF(ISNA(VLOOKUP($B88,'[1]1718  Prog Access'!$F$7:$BF$318,31,FALSE)),"",VLOOKUP($B88,'[1]1718  Prog Access'!$F$7:$BF$318,31,FALSE))</f>
        <v>0</v>
      </c>
      <c r="AY88" s="135">
        <f>IF(ISNA(VLOOKUP($B88,'[1]1718  Prog Access'!$F$7:$BF$318,32,FALSE)),"",VLOOKUP($B88,'[1]1718  Prog Access'!$F$7:$BF$318,32,FALSE))</f>
        <v>0</v>
      </c>
      <c r="AZ88" s="135">
        <f>IF(ISNA(VLOOKUP($B88,'[1]1718  Prog Access'!$F$7:$BF$318,33,FALSE)),"",VLOOKUP($B88,'[1]1718  Prog Access'!$F$7:$BF$318,33,FALSE))</f>
        <v>0</v>
      </c>
      <c r="BA88" s="135">
        <f>IF(ISNA(VLOOKUP($B88,'[1]1718  Prog Access'!$F$7:$BF$318,34,FALSE)),"",VLOOKUP($B88,'[1]1718  Prog Access'!$F$7:$BF$318,34,FALSE))</f>
        <v>0</v>
      </c>
      <c r="BB88" s="135">
        <f>IF(ISNA(VLOOKUP($B88,'[1]1718  Prog Access'!$F$7:$BF$318,35,FALSE)),"",VLOOKUP($B88,'[1]1718  Prog Access'!$F$7:$BF$318,35,FALSE))</f>
        <v>0</v>
      </c>
      <c r="BC88" s="135">
        <f>IF(ISNA(VLOOKUP($B88,'[1]1718  Prog Access'!$F$7:$BF$318,36,FALSE)),"",VLOOKUP($B88,'[1]1718  Prog Access'!$F$7:$BF$318,36,FALSE))</f>
        <v>0</v>
      </c>
      <c r="BD88" s="135">
        <f>IF(ISNA(VLOOKUP($B88,'[1]1718  Prog Access'!$F$7:$BF$318,37,FALSE)),"",VLOOKUP($B88,'[1]1718  Prog Access'!$F$7:$BF$318,37,FALSE))</f>
        <v>0</v>
      </c>
      <c r="BE88" s="135">
        <f>IF(ISNA(VLOOKUP($B88,'[1]1718  Prog Access'!$F$7:$BF$318,38,FALSE)),"",VLOOKUP($B88,'[1]1718  Prog Access'!$F$7:$BF$318,38,FALSE))</f>
        <v>0</v>
      </c>
      <c r="BF88" s="134">
        <f t="shared" si="171"/>
        <v>414332.15000000008</v>
      </c>
      <c r="BG88" s="133">
        <f t="shared" si="172"/>
        <v>7.7436829318126343E-2</v>
      </c>
      <c r="BH88" s="137">
        <f t="shared" si="173"/>
        <v>1143.837202882147</v>
      </c>
      <c r="BI88" s="140">
        <f>IF(ISNA(VLOOKUP($B88,'[1]1718  Prog Access'!$F$7:$BF$318,39,FALSE)),"",VLOOKUP($B88,'[1]1718  Prog Access'!$F$7:$BF$318,39,FALSE))</f>
        <v>11000</v>
      </c>
      <c r="BJ88" s="135">
        <f>IF(ISNA(VLOOKUP($B88,'[1]1718  Prog Access'!$F$7:$BF$318,40,FALSE)),"",VLOOKUP($B88,'[1]1718  Prog Access'!$F$7:$BF$318,40,FALSE))</f>
        <v>0</v>
      </c>
      <c r="BK88" s="135">
        <f>IF(ISNA(VLOOKUP($B88,'[1]1718  Prog Access'!$F$7:$BF$318,41,FALSE)),"",VLOOKUP($B88,'[1]1718  Prog Access'!$F$7:$BF$318,41,FALSE))</f>
        <v>0</v>
      </c>
      <c r="BL88" s="135">
        <f>IF(ISNA(VLOOKUP($B88,'[1]1718  Prog Access'!$F$7:$BF$318,42,FALSE)),"",VLOOKUP($B88,'[1]1718  Prog Access'!$F$7:$BF$318,42,FALSE))</f>
        <v>0</v>
      </c>
      <c r="BM88" s="135">
        <f>IF(ISNA(VLOOKUP($B88,'[1]1718  Prog Access'!$F$7:$BF$318,43,FALSE)),"",VLOOKUP($B88,'[1]1718  Prog Access'!$F$7:$BF$318,43,FALSE))</f>
        <v>0</v>
      </c>
      <c r="BN88" s="135">
        <f>IF(ISNA(VLOOKUP($B88,'[1]1718  Prog Access'!$F$7:$BF$318,44,FALSE)),"",VLOOKUP($B88,'[1]1718  Prog Access'!$F$7:$BF$318,44,FALSE))</f>
        <v>0</v>
      </c>
      <c r="BO88" s="135">
        <f>IF(ISNA(VLOOKUP($B88,'[1]1718  Prog Access'!$F$7:$BF$318,45,FALSE)),"",VLOOKUP($B88,'[1]1718  Prog Access'!$F$7:$BF$318,45,FALSE))</f>
        <v>104487.17</v>
      </c>
      <c r="BP88" s="137">
        <f t="shared" si="174"/>
        <v>115487.17</v>
      </c>
      <c r="BQ88" s="133">
        <f t="shared" si="175"/>
        <v>2.1584036555510933E-2</v>
      </c>
      <c r="BR88" s="134">
        <f t="shared" si="176"/>
        <v>318.82276454186569</v>
      </c>
      <c r="BS88" s="140">
        <f>IF(ISNA(VLOOKUP($B88,'[1]1718  Prog Access'!$F$7:$BF$318,46,FALSE)),"",VLOOKUP($B88,'[1]1718  Prog Access'!$F$7:$BF$318,46,FALSE))</f>
        <v>0</v>
      </c>
      <c r="BT88" s="135">
        <f>IF(ISNA(VLOOKUP($B88,'[1]1718  Prog Access'!$F$7:$BF$318,47,FALSE)),"",VLOOKUP($B88,'[1]1718  Prog Access'!$F$7:$BF$318,47,FALSE))</f>
        <v>0</v>
      </c>
      <c r="BU88" s="135">
        <f>IF(ISNA(VLOOKUP($B88,'[1]1718  Prog Access'!$F$7:$BF$318,48,FALSE)),"",VLOOKUP($B88,'[1]1718  Prog Access'!$F$7:$BF$318,48,FALSE))</f>
        <v>0</v>
      </c>
      <c r="BV88" s="135">
        <f>IF(ISNA(VLOOKUP($B88,'[1]1718  Prog Access'!$F$7:$BF$318,49,FALSE)),"",VLOOKUP($B88,'[1]1718  Prog Access'!$F$7:$BF$318,49,FALSE))</f>
        <v>9274.14</v>
      </c>
      <c r="BW88" s="137">
        <f t="shared" si="177"/>
        <v>9274.14</v>
      </c>
      <c r="BX88" s="133">
        <f t="shared" si="178"/>
        <v>1.7332953676233139E-3</v>
      </c>
      <c r="BY88" s="134">
        <f t="shared" si="179"/>
        <v>25.602904232117716</v>
      </c>
      <c r="BZ88" s="135">
        <f>IF(ISNA(VLOOKUP($B88,'[1]1718  Prog Access'!$F$7:$BF$318,50,FALSE)),"",VLOOKUP($B88,'[1]1718  Prog Access'!$F$7:$BF$318,50,FALSE))</f>
        <v>943476.04</v>
      </c>
      <c r="CA88" s="133">
        <f t="shared" si="180"/>
        <v>0.17633146033978228</v>
      </c>
      <c r="CB88" s="134">
        <f t="shared" si="181"/>
        <v>2604.6325262954479</v>
      </c>
      <c r="CC88" s="135">
        <f>IF(ISNA(VLOOKUP($B88,'[1]1718  Prog Access'!$F$7:$BF$318,51,FALSE)),"",VLOOKUP($B88,'[1]1718  Prog Access'!$F$7:$BF$318,51,FALSE))</f>
        <v>231581.35</v>
      </c>
      <c r="CD88" s="133">
        <f t="shared" si="182"/>
        <v>4.3281520570419826E-2</v>
      </c>
      <c r="CE88" s="134">
        <f t="shared" si="183"/>
        <v>639.32128757971464</v>
      </c>
      <c r="CF88" s="141">
        <f>IF(ISNA(VLOOKUP($B88,'[1]1718  Prog Access'!$F$7:$BF$318,52,FALSE)),"",VLOOKUP($B88,'[1]1718  Prog Access'!$F$7:$BF$318,52,FALSE))</f>
        <v>238206.78000000003</v>
      </c>
      <c r="CG88" s="88">
        <f t="shared" si="184"/>
        <v>4.451978386248924E-2</v>
      </c>
      <c r="CH88" s="89">
        <f t="shared" si="185"/>
        <v>657.61195925240884</v>
      </c>
      <c r="CI88" s="90">
        <f t="shared" si="195"/>
        <v>5350582.58</v>
      </c>
      <c r="CJ88" s="73">
        <f t="shared" si="196"/>
        <v>0</v>
      </c>
    </row>
    <row r="89" spans="1:88" s="100" customFormat="1" x14ac:dyDescent="0.3">
      <c r="A89" s="91"/>
      <c r="B89" s="92"/>
      <c r="C89" s="119" t="s">
        <v>56</v>
      </c>
      <c r="D89" s="93">
        <f>SUM(D84:D88)</f>
        <v>892.42000000000007</v>
      </c>
      <c r="E89" s="94">
        <f>SUM(E84:E88)</f>
        <v>15164556.450000001</v>
      </c>
      <c r="F89" s="95">
        <f>SUM(F84:F88)</f>
        <v>7337427.1599999992</v>
      </c>
      <c r="G89" s="95">
        <f t="shared" ref="G89:H89" si="197">SUM(G84:G88)</f>
        <v>183435.12000000002</v>
      </c>
      <c r="H89" s="95">
        <f t="shared" si="197"/>
        <v>0</v>
      </c>
      <c r="I89" s="131">
        <f t="shared" si="156"/>
        <v>7520862.2799999993</v>
      </c>
      <c r="J89" s="153">
        <f t="shared" si="157"/>
        <v>0.495950033540216</v>
      </c>
      <c r="K89" s="132">
        <f t="shared" si="158"/>
        <v>8427.4918536115274</v>
      </c>
      <c r="L89" s="144">
        <f>SUM(L84:L88)</f>
        <v>0</v>
      </c>
      <c r="M89" s="144">
        <f t="shared" ref="M89:Q89" si="198">SUM(M84:M88)</f>
        <v>0</v>
      </c>
      <c r="N89" s="144">
        <f t="shared" si="198"/>
        <v>0</v>
      </c>
      <c r="O89" s="144">
        <f t="shared" si="198"/>
        <v>0</v>
      </c>
      <c r="P89" s="144">
        <f t="shared" si="198"/>
        <v>0</v>
      </c>
      <c r="Q89" s="144">
        <f t="shared" si="198"/>
        <v>0</v>
      </c>
      <c r="R89" s="129">
        <f t="shared" si="159"/>
        <v>0</v>
      </c>
      <c r="S89" s="145">
        <f t="shared" si="160"/>
        <v>0</v>
      </c>
      <c r="T89" s="146">
        <f t="shared" si="161"/>
        <v>0</v>
      </c>
      <c r="U89" s="144">
        <f>SUM(U84:U88)</f>
        <v>904985.35000000009</v>
      </c>
      <c r="V89" s="144">
        <f t="shared" ref="V89:Z89" si="199">SUM(V84:V88)</f>
        <v>2032.62</v>
      </c>
      <c r="W89" s="144">
        <f t="shared" si="199"/>
        <v>290834.90000000002</v>
      </c>
      <c r="X89" s="144">
        <f t="shared" si="199"/>
        <v>0</v>
      </c>
      <c r="Y89" s="144">
        <f t="shared" si="199"/>
        <v>0</v>
      </c>
      <c r="Z89" s="144">
        <f t="shared" si="199"/>
        <v>38009.31</v>
      </c>
      <c r="AA89" s="147">
        <f t="shared" si="162"/>
        <v>1235862.1800000002</v>
      </c>
      <c r="AB89" s="142">
        <f t="shared" si="163"/>
        <v>8.1496757526330427E-2</v>
      </c>
      <c r="AC89" s="143">
        <f t="shared" si="164"/>
        <v>1384.8436610564534</v>
      </c>
      <c r="AD89" s="144">
        <f>SUM(AD84:AD88)</f>
        <v>329063.28000000003</v>
      </c>
      <c r="AE89" s="144">
        <f t="shared" ref="AE89:AG89" si="200">SUM(AE84:AE88)</f>
        <v>0</v>
      </c>
      <c r="AF89" s="144">
        <f t="shared" si="200"/>
        <v>0</v>
      </c>
      <c r="AG89" s="144">
        <f t="shared" si="200"/>
        <v>0</v>
      </c>
      <c r="AH89" s="143">
        <f t="shared" si="165"/>
        <v>329063.28000000003</v>
      </c>
      <c r="AI89" s="142">
        <f t="shared" si="166"/>
        <v>2.1699499163392939E-2</v>
      </c>
      <c r="AJ89" s="143">
        <f t="shared" si="167"/>
        <v>368.73140449564107</v>
      </c>
      <c r="AK89" s="144">
        <f>SUM(AK84:AK88)</f>
        <v>0</v>
      </c>
      <c r="AL89" s="144">
        <f>SUM(AL84:AL88)</f>
        <v>0</v>
      </c>
      <c r="AM89" s="147">
        <f t="shared" si="168"/>
        <v>0</v>
      </c>
      <c r="AN89" s="142">
        <f t="shared" si="169"/>
        <v>0</v>
      </c>
      <c r="AO89" s="148">
        <f t="shared" si="170"/>
        <v>0</v>
      </c>
      <c r="AP89" s="144">
        <f>SUM(AP84:AP88)</f>
        <v>484315.77</v>
      </c>
      <c r="AQ89" s="144">
        <f t="shared" ref="AQ89:BE89" si="201">SUM(AQ84:AQ88)</f>
        <v>227886.19</v>
      </c>
      <c r="AR89" s="144">
        <f t="shared" si="201"/>
        <v>0</v>
      </c>
      <c r="AS89" s="144">
        <f t="shared" si="201"/>
        <v>0</v>
      </c>
      <c r="AT89" s="144">
        <f t="shared" si="201"/>
        <v>295478.76</v>
      </c>
      <c r="AU89" s="144">
        <f t="shared" si="201"/>
        <v>0</v>
      </c>
      <c r="AV89" s="144">
        <f t="shared" si="201"/>
        <v>0</v>
      </c>
      <c r="AW89" s="144">
        <f t="shared" si="201"/>
        <v>66296.28</v>
      </c>
      <c r="AX89" s="144">
        <f t="shared" si="201"/>
        <v>0</v>
      </c>
      <c r="AY89" s="144">
        <f t="shared" si="201"/>
        <v>0</v>
      </c>
      <c r="AZ89" s="144">
        <f t="shared" si="201"/>
        <v>0</v>
      </c>
      <c r="BA89" s="144">
        <f t="shared" si="201"/>
        <v>0</v>
      </c>
      <c r="BB89" s="144">
        <f t="shared" si="201"/>
        <v>0</v>
      </c>
      <c r="BC89" s="144">
        <f t="shared" si="201"/>
        <v>3104.66</v>
      </c>
      <c r="BD89" s="144">
        <f t="shared" si="201"/>
        <v>82456.280000000013</v>
      </c>
      <c r="BE89" s="144">
        <f t="shared" si="201"/>
        <v>0</v>
      </c>
      <c r="BF89" s="143">
        <f t="shared" si="171"/>
        <v>1159537.94</v>
      </c>
      <c r="BG89" s="142">
        <f t="shared" si="172"/>
        <v>7.6463689777092017E-2</v>
      </c>
      <c r="BH89" s="146">
        <f t="shared" si="173"/>
        <v>1299.3186392057551</v>
      </c>
      <c r="BI89" s="149">
        <f>SUM(BI84:BI88)</f>
        <v>17803.830000000002</v>
      </c>
      <c r="BJ89" s="149">
        <f t="shared" ref="BJ89:BO89" si="202">SUM(BJ84:BJ88)</f>
        <v>0</v>
      </c>
      <c r="BK89" s="149">
        <f t="shared" si="202"/>
        <v>14970.58</v>
      </c>
      <c r="BL89" s="149">
        <f t="shared" si="202"/>
        <v>0</v>
      </c>
      <c r="BM89" s="149">
        <f t="shared" si="202"/>
        <v>0</v>
      </c>
      <c r="BN89" s="149">
        <f t="shared" si="202"/>
        <v>0</v>
      </c>
      <c r="BO89" s="149">
        <f t="shared" si="202"/>
        <v>105288.97</v>
      </c>
      <c r="BP89" s="146">
        <f t="shared" si="174"/>
        <v>138063.38</v>
      </c>
      <c r="BQ89" s="142">
        <f t="shared" si="175"/>
        <v>9.1043467347836603E-3</v>
      </c>
      <c r="BR89" s="143">
        <f t="shared" si="176"/>
        <v>154.70673001501535</v>
      </c>
      <c r="BS89" s="149">
        <f>SUM(BS84:BS88)</f>
        <v>0</v>
      </c>
      <c r="BT89" s="149">
        <f t="shared" ref="BT89:BV89" si="203">SUM(BT84:BT88)</f>
        <v>0</v>
      </c>
      <c r="BU89" s="149">
        <f t="shared" si="203"/>
        <v>0</v>
      </c>
      <c r="BV89" s="149">
        <f t="shared" si="203"/>
        <v>11965.5</v>
      </c>
      <c r="BW89" s="146">
        <f t="shared" si="177"/>
        <v>11965.5</v>
      </c>
      <c r="BX89" s="142">
        <f t="shared" si="178"/>
        <v>7.8904384968015329E-4</v>
      </c>
      <c r="BY89" s="143">
        <f t="shared" si="179"/>
        <v>13.407924519844915</v>
      </c>
      <c r="BZ89" s="144">
        <f>SUM(BZ84:BZ88)</f>
        <v>3301855.7800000007</v>
      </c>
      <c r="CA89" s="142">
        <f t="shared" si="180"/>
        <v>0.21773507130833361</v>
      </c>
      <c r="CB89" s="143">
        <f t="shared" si="181"/>
        <v>3699.8899397144846</v>
      </c>
      <c r="CC89" s="144">
        <f>SUM(CC84:CC88)</f>
        <v>690900.81</v>
      </c>
      <c r="CD89" s="142">
        <f t="shared" si="182"/>
        <v>4.5560238591745954E-2</v>
      </c>
      <c r="CE89" s="143">
        <f t="shared" si="183"/>
        <v>774.18794962013396</v>
      </c>
      <c r="CF89" s="150">
        <f>SUM(CF84:CF88)</f>
        <v>776445.29999999993</v>
      </c>
      <c r="CG89" s="96">
        <f t="shared" si="184"/>
        <v>5.1201319508425179E-2</v>
      </c>
      <c r="CH89" s="97">
        <f t="shared" si="185"/>
        <v>870.04470988996195</v>
      </c>
      <c r="CI89" s="98">
        <f t="shared" si="195"/>
        <v>15164556.450000001</v>
      </c>
      <c r="CJ89" s="99">
        <f t="shared" si="196"/>
        <v>0</v>
      </c>
    </row>
    <row r="90" spans="1:88" x14ac:dyDescent="0.3">
      <c r="A90" s="21"/>
      <c r="B90" s="84"/>
      <c r="C90" s="117"/>
      <c r="D90" s="85"/>
      <c r="E90" s="86"/>
      <c r="F90" s="87"/>
      <c r="G90" s="87"/>
      <c r="H90" s="87"/>
      <c r="I90" s="130"/>
      <c r="J90" s="151"/>
      <c r="K90" s="152"/>
      <c r="L90" s="135"/>
      <c r="M90" s="135"/>
      <c r="N90" s="135"/>
      <c r="O90" s="135"/>
      <c r="P90" s="135"/>
      <c r="Q90" s="135"/>
      <c r="R90" s="128"/>
      <c r="S90" s="136"/>
      <c r="T90" s="137"/>
      <c r="U90" s="135"/>
      <c r="V90" s="135"/>
      <c r="W90" s="135"/>
      <c r="X90" s="135"/>
      <c r="Y90" s="135"/>
      <c r="Z90" s="135"/>
      <c r="AA90" s="138"/>
      <c r="AB90" s="133"/>
      <c r="AC90" s="134"/>
      <c r="AD90" s="135"/>
      <c r="AE90" s="135"/>
      <c r="AF90" s="135"/>
      <c r="AG90" s="135"/>
      <c r="AH90" s="134"/>
      <c r="AI90" s="133"/>
      <c r="AJ90" s="134"/>
      <c r="AK90" s="135"/>
      <c r="AL90" s="135"/>
      <c r="AM90" s="138"/>
      <c r="AN90" s="133"/>
      <c r="AO90" s="139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4"/>
      <c r="BG90" s="133"/>
      <c r="BH90" s="137"/>
      <c r="BI90" s="140"/>
      <c r="BJ90" s="135"/>
      <c r="BK90" s="135"/>
      <c r="BL90" s="135"/>
      <c r="BM90" s="135"/>
      <c r="BN90" s="135"/>
      <c r="BO90" s="135"/>
      <c r="BP90" s="137"/>
      <c r="BQ90" s="133"/>
      <c r="BR90" s="134"/>
      <c r="BS90" s="140"/>
      <c r="BT90" s="135"/>
      <c r="BU90" s="135"/>
      <c r="BV90" s="135"/>
      <c r="BW90" s="137"/>
      <c r="BX90" s="133"/>
      <c r="BY90" s="134"/>
      <c r="BZ90" s="135"/>
      <c r="CA90" s="133"/>
      <c r="CB90" s="134"/>
      <c r="CC90" s="135"/>
      <c r="CD90" s="133"/>
      <c r="CE90" s="134"/>
      <c r="CF90" s="141" t="str">
        <f>IF(ISNA(VLOOKUP($B90,'[1]1718  Prog Access'!$F$7:$BF$318,52,FALSE)),"",VLOOKUP($B90,'[1]1718  Prog Access'!$F$7:$BF$318,52,FALSE))</f>
        <v/>
      </c>
      <c r="CG90" s="88"/>
      <c r="CH90" s="89"/>
      <c r="CI90" s="90"/>
      <c r="CJ90" s="73"/>
    </row>
    <row r="91" spans="1:88" x14ac:dyDescent="0.3">
      <c r="A91" s="91" t="s">
        <v>163</v>
      </c>
      <c r="B91" s="84"/>
      <c r="C91" s="117"/>
      <c r="D91" s="85"/>
      <c r="E91" s="86"/>
      <c r="F91" s="87"/>
      <c r="G91" s="87"/>
      <c r="H91" s="87"/>
      <c r="I91" s="130"/>
      <c r="J91" s="151"/>
      <c r="K91" s="152"/>
      <c r="L91" s="135"/>
      <c r="M91" s="135"/>
      <c r="N91" s="135"/>
      <c r="O91" s="135"/>
      <c r="P91" s="135"/>
      <c r="Q91" s="135"/>
      <c r="R91" s="128"/>
      <c r="S91" s="136"/>
      <c r="T91" s="137"/>
      <c r="U91" s="135"/>
      <c r="V91" s="135"/>
      <c r="W91" s="135"/>
      <c r="X91" s="135"/>
      <c r="Y91" s="135"/>
      <c r="Z91" s="135"/>
      <c r="AA91" s="138"/>
      <c r="AB91" s="133"/>
      <c r="AC91" s="134"/>
      <c r="AD91" s="135"/>
      <c r="AE91" s="135"/>
      <c r="AF91" s="135"/>
      <c r="AG91" s="135"/>
      <c r="AH91" s="134"/>
      <c r="AI91" s="133"/>
      <c r="AJ91" s="134"/>
      <c r="AK91" s="135"/>
      <c r="AL91" s="135"/>
      <c r="AM91" s="138"/>
      <c r="AN91" s="133"/>
      <c r="AO91" s="139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4"/>
      <c r="BG91" s="133"/>
      <c r="BH91" s="137"/>
      <c r="BI91" s="140"/>
      <c r="BJ91" s="135"/>
      <c r="BK91" s="135"/>
      <c r="BL91" s="135"/>
      <c r="BM91" s="135"/>
      <c r="BN91" s="135"/>
      <c r="BO91" s="135"/>
      <c r="BP91" s="137"/>
      <c r="BQ91" s="133"/>
      <c r="BR91" s="134"/>
      <c r="BS91" s="140"/>
      <c r="BT91" s="135"/>
      <c r="BU91" s="135"/>
      <c r="BV91" s="135"/>
      <c r="BW91" s="137"/>
      <c r="BX91" s="133"/>
      <c r="BY91" s="134"/>
      <c r="BZ91" s="135"/>
      <c r="CA91" s="133"/>
      <c r="CB91" s="134"/>
      <c r="CC91" s="135"/>
      <c r="CD91" s="133"/>
      <c r="CE91" s="134"/>
      <c r="CF91" s="141" t="str">
        <f>IF(ISNA(VLOOKUP($B91,'[1]1718  Prog Access'!$F$7:$BF$318,52,FALSE)),"",VLOOKUP($B91,'[1]1718  Prog Access'!$F$7:$BF$318,52,FALSE))</f>
        <v/>
      </c>
      <c r="CG91" s="88"/>
      <c r="CH91" s="89"/>
    </row>
    <row r="92" spans="1:88" x14ac:dyDescent="0.3">
      <c r="A92" s="21"/>
      <c r="B92" s="84" t="s">
        <v>164</v>
      </c>
      <c r="C92" s="117" t="s">
        <v>165</v>
      </c>
      <c r="D92" s="85">
        <f>IF(ISNA(VLOOKUP($B92,'[1]1718 enrollment_Rev_Exp by size'!$A$6:$C$339,3,FALSE)),"",VLOOKUP($B92,'[1]1718 enrollment_Rev_Exp by size'!$A$6:$C$339,3,FALSE))</f>
        <v>18139.41</v>
      </c>
      <c r="E92" s="86">
        <f>IF(ISNA(VLOOKUP($B92,'[1]1718 Enroll_Rev_Exp Access'!$A$6:$D$316,4,FALSE)),"",VLOOKUP($B92,'[1]1718 Enroll_Rev_Exp Access'!$A$6:$D$316,4,FALSE))</f>
        <v>226680986.61000001</v>
      </c>
      <c r="F92" s="87">
        <f>IF(ISNA(VLOOKUP($B92,'[1]1718  Prog Access'!$F$7:$BF$318,2,FALSE)),"",VLOOKUP($B92,'[1]1718  Prog Access'!$F$7:$BF$318,2,FALSE))</f>
        <v>129263343.25999998</v>
      </c>
      <c r="G92" s="87">
        <f>IF(ISNA(VLOOKUP($B92,'[1]1718  Prog Access'!$F$7:$BF$318,3,FALSE)),"",VLOOKUP($B92,'[1]1718  Prog Access'!$F$7:$BF$318,3,FALSE))</f>
        <v>413305.55</v>
      </c>
      <c r="H92" s="87">
        <f>IF(ISNA(VLOOKUP($B92,'[1]1718  Prog Access'!$F$7:$BF$318,4,FALSE)),"",VLOOKUP($B92,'[1]1718  Prog Access'!$F$7:$BF$318,4,FALSE))</f>
        <v>0</v>
      </c>
      <c r="I92" s="130">
        <f t="shared" si="156"/>
        <v>129676648.80999997</v>
      </c>
      <c r="J92" s="151">
        <f t="shared" si="157"/>
        <v>0.57206672138367731</v>
      </c>
      <c r="K92" s="152">
        <f t="shared" si="158"/>
        <v>7148.8901132947531</v>
      </c>
      <c r="L92" s="135">
        <f>IF(ISNA(VLOOKUP($B92,'[1]1718  Prog Access'!$F$7:$BF$318,5,FALSE)),"",VLOOKUP($B92,'[1]1718  Prog Access'!$F$7:$BF$318,5,FALSE))</f>
        <v>0</v>
      </c>
      <c r="M92" s="135">
        <f>IF(ISNA(VLOOKUP($B92,'[1]1718  Prog Access'!$F$7:$BF$318,6,FALSE)),"",VLOOKUP($B92,'[1]1718  Prog Access'!$F$7:$BF$318,6,FALSE))</f>
        <v>0</v>
      </c>
      <c r="N92" s="135">
        <f>IF(ISNA(VLOOKUP($B92,'[1]1718  Prog Access'!$F$7:$BF$318,7,FALSE)),"",VLOOKUP($B92,'[1]1718  Prog Access'!$F$7:$BF$318,7,FALSE))</f>
        <v>0</v>
      </c>
      <c r="O92" s="135">
        <f>IF(ISNA(VLOOKUP($B92,'[1]1718  Prog Access'!$F$7:$BF$318,8,FALSE)),"",VLOOKUP($B92,'[1]1718  Prog Access'!$F$7:$BF$318,8,FALSE))</f>
        <v>0</v>
      </c>
      <c r="P92" s="135">
        <f>IF(ISNA(VLOOKUP($B92,'[1]1718  Prog Access'!$F$7:$BF$318,9,FALSE)),"",VLOOKUP($B92,'[1]1718  Prog Access'!$F$7:$BF$318,9,FALSE))</f>
        <v>0</v>
      </c>
      <c r="Q92" s="135">
        <f>IF(ISNA(VLOOKUP($B92,'[1]1718  Prog Access'!$F$7:$BF$318,10,FALSE)),"",VLOOKUP($B92,'[1]1718  Prog Access'!$F$7:$BF$318,10,FALSE))</f>
        <v>0</v>
      </c>
      <c r="R92" s="128">
        <f t="shared" si="159"/>
        <v>0</v>
      </c>
      <c r="S92" s="136">
        <f t="shared" si="160"/>
        <v>0</v>
      </c>
      <c r="T92" s="137">
        <f t="shared" si="161"/>
        <v>0</v>
      </c>
      <c r="U92" s="135">
        <f>IF(ISNA(VLOOKUP($B92,'[1]1718  Prog Access'!$F$7:$BF$318,11,FALSE)),"",VLOOKUP($B92,'[1]1718  Prog Access'!$F$7:$BF$318,11,FALSE))</f>
        <v>21441370.559999999</v>
      </c>
      <c r="V92" s="135">
        <f>IF(ISNA(VLOOKUP($B92,'[1]1718  Prog Access'!$F$7:$BF$318,12,FALSE)),"",VLOOKUP($B92,'[1]1718  Prog Access'!$F$7:$BF$318,12,FALSE))</f>
        <v>705725.92999999993</v>
      </c>
      <c r="W92" s="135">
        <f>IF(ISNA(VLOOKUP($B92,'[1]1718  Prog Access'!$F$7:$BF$318,13,FALSE)),"",VLOOKUP($B92,'[1]1718  Prog Access'!$F$7:$BF$318,13,FALSE))</f>
        <v>2956968.9699999997</v>
      </c>
      <c r="X92" s="135">
        <f>IF(ISNA(VLOOKUP($B92,'[1]1718  Prog Access'!$F$7:$BF$318,14,FALSE)),"",VLOOKUP($B92,'[1]1718  Prog Access'!$F$7:$BF$318,14,FALSE))</f>
        <v>0</v>
      </c>
      <c r="Y92" s="135">
        <f>IF(ISNA(VLOOKUP($B92,'[1]1718  Prog Access'!$F$7:$BF$318,15,FALSE)),"",VLOOKUP($B92,'[1]1718  Prog Access'!$F$7:$BF$318,15,FALSE))</f>
        <v>0</v>
      </c>
      <c r="Z92" s="135">
        <f>IF(ISNA(VLOOKUP($B92,'[1]1718  Prog Access'!$F$7:$BF$318,16,FALSE)),"",VLOOKUP($B92,'[1]1718  Prog Access'!$F$7:$BF$318,16,FALSE))</f>
        <v>0</v>
      </c>
      <c r="AA92" s="138">
        <f t="shared" si="162"/>
        <v>25104065.459999997</v>
      </c>
      <c r="AB92" s="133">
        <f t="shared" si="163"/>
        <v>0.11074623344211496</v>
      </c>
      <c r="AC92" s="134">
        <f t="shared" si="164"/>
        <v>1383.9515982052337</v>
      </c>
      <c r="AD92" s="135">
        <f>IF(ISNA(VLOOKUP($B92,'[1]1718  Prog Access'!$F$7:$BF$318,17,FALSE)),"",VLOOKUP($B92,'[1]1718  Prog Access'!$F$7:$BF$318,17,FALSE))</f>
        <v>5394984.2799999993</v>
      </c>
      <c r="AE92" s="135">
        <f>IF(ISNA(VLOOKUP($B92,'[1]1718  Prog Access'!$F$7:$BF$318,18,FALSE)),"",VLOOKUP($B92,'[1]1718  Prog Access'!$F$7:$BF$318,18,FALSE))</f>
        <v>0</v>
      </c>
      <c r="AF92" s="135">
        <f>IF(ISNA(VLOOKUP($B92,'[1]1718  Prog Access'!$F$7:$BF$318,19,FALSE)),"",VLOOKUP($B92,'[1]1718  Prog Access'!$F$7:$BF$318,19,FALSE))</f>
        <v>129947.85</v>
      </c>
      <c r="AG92" s="135">
        <f>IF(ISNA(VLOOKUP($B92,'[1]1718  Prog Access'!$F$7:$BF$318,20,FALSE)),"",VLOOKUP($B92,'[1]1718  Prog Access'!$F$7:$BF$318,20,FALSE))</f>
        <v>0</v>
      </c>
      <c r="AH92" s="134">
        <f t="shared" si="165"/>
        <v>5524932.129999999</v>
      </c>
      <c r="AI92" s="133">
        <f t="shared" si="166"/>
        <v>2.4373160769348208E-2</v>
      </c>
      <c r="AJ92" s="134">
        <f t="shared" si="167"/>
        <v>304.58168870983121</v>
      </c>
      <c r="AK92" s="135">
        <f>IF(ISNA(VLOOKUP($B92,'[1]1718  Prog Access'!$F$7:$BF$318,21,FALSE)),"",VLOOKUP($B92,'[1]1718  Prog Access'!$F$7:$BF$318,21,FALSE))</f>
        <v>0</v>
      </c>
      <c r="AL92" s="135">
        <f>IF(ISNA(VLOOKUP($B92,'[1]1718  Prog Access'!$F$7:$BF$318,22,FALSE)),"",VLOOKUP($B92,'[1]1718  Prog Access'!$F$7:$BF$318,22,FALSE))</f>
        <v>0</v>
      </c>
      <c r="AM92" s="138">
        <f t="shared" si="168"/>
        <v>0</v>
      </c>
      <c r="AN92" s="133">
        <f t="shared" si="169"/>
        <v>0</v>
      </c>
      <c r="AO92" s="139">
        <f t="shared" si="170"/>
        <v>0</v>
      </c>
      <c r="AP92" s="135">
        <f>IF(ISNA(VLOOKUP($B92,'[1]1718  Prog Access'!$F$7:$BF$318,23,FALSE)),"",VLOOKUP($B92,'[1]1718  Prog Access'!$F$7:$BF$318,23,FALSE))</f>
        <v>4454707.38</v>
      </c>
      <c r="AQ92" s="135">
        <f>IF(ISNA(VLOOKUP($B92,'[1]1718  Prog Access'!$F$7:$BF$318,24,FALSE)),"",VLOOKUP($B92,'[1]1718  Prog Access'!$F$7:$BF$318,24,FALSE))</f>
        <v>613308.49</v>
      </c>
      <c r="AR92" s="135">
        <f>IF(ISNA(VLOOKUP($B92,'[1]1718  Prog Access'!$F$7:$BF$318,25,FALSE)),"",VLOOKUP($B92,'[1]1718  Prog Access'!$F$7:$BF$318,25,FALSE))</f>
        <v>39166.75</v>
      </c>
      <c r="AS92" s="135">
        <f>IF(ISNA(VLOOKUP($B92,'[1]1718  Prog Access'!$F$7:$BF$318,26,FALSE)),"",VLOOKUP($B92,'[1]1718  Prog Access'!$F$7:$BF$318,26,FALSE))</f>
        <v>0</v>
      </c>
      <c r="AT92" s="135">
        <f>IF(ISNA(VLOOKUP($B92,'[1]1718  Prog Access'!$F$7:$BF$318,27,FALSE)),"",VLOOKUP($B92,'[1]1718  Prog Access'!$F$7:$BF$318,27,FALSE))</f>
        <v>8436573.2799999993</v>
      </c>
      <c r="AU92" s="135">
        <f>IF(ISNA(VLOOKUP($B92,'[1]1718  Prog Access'!$F$7:$BF$318,28,FALSE)),"",VLOOKUP($B92,'[1]1718  Prog Access'!$F$7:$BF$318,28,FALSE))</f>
        <v>0</v>
      </c>
      <c r="AV92" s="135">
        <f>IF(ISNA(VLOOKUP($B92,'[1]1718  Prog Access'!$F$7:$BF$318,29,FALSE)),"",VLOOKUP($B92,'[1]1718  Prog Access'!$F$7:$BF$318,29,FALSE))</f>
        <v>0</v>
      </c>
      <c r="AW92" s="135">
        <f>IF(ISNA(VLOOKUP($B92,'[1]1718  Prog Access'!$F$7:$BF$318,30,FALSE)),"",VLOOKUP($B92,'[1]1718  Prog Access'!$F$7:$BF$318,30,FALSE))</f>
        <v>1578193.6099999996</v>
      </c>
      <c r="AX92" s="135">
        <f>IF(ISNA(VLOOKUP($B92,'[1]1718  Prog Access'!$F$7:$BF$318,31,FALSE)),"",VLOOKUP($B92,'[1]1718  Prog Access'!$F$7:$BF$318,31,FALSE))</f>
        <v>0</v>
      </c>
      <c r="AY92" s="135">
        <f>IF(ISNA(VLOOKUP($B92,'[1]1718  Prog Access'!$F$7:$BF$318,32,FALSE)),"",VLOOKUP($B92,'[1]1718  Prog Access'!$F$7:$BF$318,32,FALSE))</f>
        <v>0</v>
      </c>
      <c r="AZ92" s="135">
        <f>IF(ISNA(VLOOKUP($B92,'[1]1718  Prog Access'!$F$7:$BF$318,33,FALSE)),"",VLOOKUP($B92,'[1]1718  Prog Access'!$F$7:$BF$318,33,FALSE))</f>
        <v>0</v>
      </c>
      <c r="BA92" s="135">
        <f>IF(ISNA(VLOOKUP($B92,'[1]1718  Prog Access'!$F$7:$BF$318,34,FALSE)),"",VLOOKUP($B92,'[1]1718  Prog Access'!$F$7:$BF$318,34,FALSE))</f>
        <v>941971.45000000019</v>
      </c>
      <c r="BB92" s="135">
        <f>IF(ISNA(VLOOKUP($B92,'[1]1718  Prog Access'!$F$7:$BF$318,35,FALSE)),"",VLOOKUP($B92,'[1]1718  Prog Access'!$F$7:$BF$318,35,FALSE))</f>
        <v>7190462.5900000008</v>
      </c>
      <c r="BC92" s="135">
        <f>IF(ISNA(VLOOKUP($B92,'[1]1718  Prog Access'!$F$7:$BF$318,36,FALSE)),"",VLOOKUP($B92,'[1]1718  Prog Access'!$F$7:$BF$318,36,FALSE))</f>
        <v>0</v>
      </c>
      <c r="BD92" s="135">
        <f>IF(ISNA(VLOOKUP($B92,'[1]1718  Prog Access'!$F$7:$BF$318,37,FALSE)),"",VLOOKUP($B92,'[1]1718  Prog Access'!$F$7:$BF$318,37,FALSE))</f>
        <v>0</v>
      </c>
      <c r="BE92" s="135">
        <f>IF(ISNA(VLOOKUP($B92,'[1]1718  Prog Access'!$F$7:$BF$318,38,FALSE)),"",VLOOKUP($B92,'[1]1718  Prog Access'!$F$7:$BF$318,38,FALSE))</f>
        <v>0</v>
      </c>
      <c r="BF92" s="134">
        <f t="shared" si="171"/>
        <v>23254383.549999997</v>
      </c>
      <c r="BG92" s="133">
        <f t="shared" si="172"/>
        <v>0.10258638758268988</v>
      </c>
      <c r="BH92" s="137">
        <f t="shared" si="173"/>
        <v>1281.981252422212</v>
      </c>
      <c r="BI92" s="140">
        <f>IF(ISNA(VLOOKUP($B92,'[1]1718  Prog Access'!$F$7:$BF$318,39,FALSE)),"",VLOOKUP($B92,'[1]1718  Prog Access'!$F$7:$BF$318,39,FALSE))</f>
        <v>0</v>
      </c>
      <c r="BJ92" s="135">
        <f>IF(ISNA(VLOOKUP($B92,'[1]1718  Prog Access'!$F$7:$BF$318,40,FALSE)),"",VLOOKUP($B92,'[1]1718  Prog Access'!$F$7:$BF$318,40,FALSE))</f>
        <v>40368.449999999997</v>
      </c>
      <c r="BK92" s="135">
        <f>IF(ISNA(VLOOKUP($B92,'[1]1718  Prog Access'!$F$7:$BF$318,41,FALSE)),"",VLOOKUP($B92,'[1]1718  Prog Access'!$F$7:$BF$318,41,FALSE))</f>
        <v>343458.31999999995</v>
      </c>
      <c r="BL92" s="135">
        <f>IF(ISNA(VLOOKUP($B92,'[1]1718  Prog Access'!$F$7:$BF$318,42,FALSE)),"",VLOOKUP($B92,'[1]1718  Prog Access'!$F$7:$BF$318,42,FALSE))</f>
        <v>0</v>
      </c>
      <c r="BM92" s="135">
        <f>IF(ISNA(VLOOKUP($B92,'[1]1718  Prog Access'!$F$7:$BF$318,43,FALSE)),"",VLOOKUP($B92,'[1]1718  Prog Access'!$F$7:$BF$318,43,FALSE))</f>
        <v>0</v>
      </c>
      <c r="BN92" s="135">
        <f>IF(ISNA(VLOOKUP($B92,'[1]1718  Prog Access'!$F$7:$BF$318,44,FALSE)),"",VLOOKUP($B92,'[1]1718  Prog Access'!$F$7:$BF$318,44,FALSE))</f>
        <v>202931.49000000002</v>
      </c>
      <c r="BO92" s="135">
        <f>IF(ISNA(VLOOKUP($B92,'[1]1718  Prog Access'!$F$7:$BF$318,45,FALSE)),"",VLOOKUP($B92,'[1]1718  Prog Access'!$F$7:$BF$318,45,FALSE))</f>
        <v>212541.36000000002</v>
      </c>
      <c r="BP92" s="137">
        <f t="shared" si="174"/>
        <v>799299.62</v>
      </c>
      <c r="BQ92" s="133">
        <f t="shared" si="175"/>
        <v>3.5260990873274192E-3</v>
      </c>
      <c r="BR92" s="134">
        <f t="shared" si="176"/>
        <v>44.064256775716522</v>
      </c>
      <c r="BS92" s="140">
        <f>IF(ISNA(VLOOKUP($B92,'[1]1718  Prog Access'!$F$7:$BF$318,46,FALSE)),"",VLOOKUP($B92,'[1]1718  Prog Access'!$F$7:$BF$318,46,FALSE))</f>
        <v>0</v>
      </c>
      <c r="BT92" s="135">
        <f>IF(ISNA(VLOOKUP($B92,'[1]1718  Prog Access'!$F$7:$BF$318,47,FALSE)),"",VLOOKUP($B92,'[1]1718  Prog Access'!$F$7:$BF$318,47,FALSE))</f>
        <v>0</v>
      </c>
      <c r="BU92" s="135">
        <f>IF(ISNA(VLOOKUP($B92,'[1]1718  Prog Access'!$F$7:$BF$318,48,FALSE)),"",VLOOKUP($B92,'[1]1718  Prog Access'!$F$7:$BF$318,48,FALSE))</f>
        <v>0</v>
      </c>
      <c r="BV92" s="135">
        <f>IF(ISNA(VLOOKUP($B92,'[1]1718  Prog Access'!$F$7:$BF$318,49,FALSE)),"",VLOOKUP($B92,'[1]1718  Prog Access'!$F$7:$BF$318,49,FALSE))</f>
        <v>201809.61999999997</v>
      </c>
      <c r="BW92" s="137">
        <f t="shared" si="177"/>
        <v>201809.61999999997</v>
      </c>
      <c r="BX92" s="133">
        <f t="shared" si="178"/>
        <v>8.9028031427800902E-4</v>
      </c>
      <c r="BY92" s="134">
        <f t="shared" si="179"/>
        <v>11.125478722847102</v>
      </c>
      <c r="BZ92" s="135">
        <f>IF(ISNA(VLOOKUP($B92,'[1]1718  Prog Access'!$F$7:$BF$318,50,FALSE)),"",VLOOKUP($B92,'[1]1718  Prog Access'!$F$7:$BF$318,50,FALSE))</f>
        <v>25704153.900000002</v>
      </c>
      <c r="CA92" s="133">
        <f t="shared" si="180"/>
        <v>0.11339351519685889</v>
      </c>
      <c r="CB92" s="134">
        <f t="shared" si="181"/>
        <v>1417.0336245776464</v>
      </c>
      <c r="CC92" s="135">
        <f>IF(ISNA(VLOOKUP($B92,'[1]1718  Prog Access'!$F$7:$BF$318,51,FALSE)),"",VLOOKUP($B92,'[1]1718  Prog Access'!$F$7:$BF$318,51,FALSE))</f>
        <v>7834310.5800000001</v>
      </c>
      <c r="CD92" s="133">
        <f t="shared" si="182"/>
        <v>3.4560951481470169E-2</v>
      </c>
      <c r="CE92" s="134">
        <f t="shared" si="183"/>
        <v>431.89445411951107</v>
      </c>
      <c r="CF92" s="141">
        <f>IF(ISNA(VLOOKUP($B92,'[1]1718  Prog Access'!$F$7:$BF$318,52,FALSE)),"",VLOOKUP($B92,'[1]1718  Prog Access'!$F$7:$BF$318,52,FALSE))</f>
        <v>8581382.9399999995</v>
      </c>
      <c r="CG92" s="88">
        <f t="shared" si="184"/>
        <v>3.7856650742234911E-2</v>
      </c>
      <c r="CH92" s="89">
        <f t="shared" si="185"/>
        <v>473.07949597037606</v>
      </c>
      <c r="CI92" s="90">
        <f t="shared" ref="CI92:CI95" si="204">CF92+CC92+BZ92+BW92+BP92+BF92+AM92+AH92+AA92+R92+I92</f>
        <v>226680986.60999995</v>
      </c>
      <c r="CJ92" s="73">
        <f t="shared" ref="CJ92:CJ95" si="205">CI92-E92</f>
        <v>0</v>
      </c>
    </row>
    <row r="93" spans="1:88" x14ac:dyDescent="0.3">
      <c r="A93" s="91"/>
      <c r="B93" s="84" t="s">
        <v>166</v>
      </c>
      <c r="C93" s="117" t="s">
        <v>167</v>
      </c>
      <c r="D93" s="85">
        <f>IF(ISNA(VLOOKUP($B93,'[1]1718 enrollment_Rev_Exp by size'!$A$6:$C$339,3,FALSE)),"",VLOOKUP($B93,'[1]1718 enrollment_Rev_Exp by size'!$A$6:$C$339,3,FALSE))</f>
        <v>2160.6500000000005</v>
      </c>
      <c r="E93" s="86">
        <f>IF(ISNA(VLOOKUP($B93,'[1]1718 Enroll_Rev_Exp Access'!$A$6:$D$316,4,FALSE)),"",VLOOKUP($B93,'[1]1718 Enroll_Rev_Exp Access'!$A$6:$D$316,4,FALSE))</f>
        <v>26185002.629999999</v>
      </c>
      <c r="F93" s="87">
        <f>IF(ISNA(VLOOKUP($B93,'[1]1718  Prog Access'!$F$7:$BF$318,2,FALSE)),"",VLOOKUP($B93,'[1]1718  Prog Access'!$F$7:$BF$318,2,FALSE))</f>
        <v>13142785.139999997</v>
      </c>
      <c r="G93" s="87">
        <f>IF(ISNA(VLOOKUP($B93,'[1]1718  Prog Access'!$F$7:$BF$318,3,FALSE)),"",VLOOKUP($B93,'[1]1718  Prog Access'!$F$7:$BF$318,3,FALSE))</f>
        <v>24095.27</v>
      </c>
      <c r="H93" s="87">
        <f>IF(ISNA(VLOOKUP($B93,'[1]1718  Prog Access'!$F$7:$BF$318,4,FALSE)),"",VLOOKUP($B93,'[1]1718  Prog Access'!$F$7:$BF$318,4,FALSE))</f>
        <v>122680.83</v>
      </c>
      <c r="I93" s="130">
        <f t="shared" si="156"/>
        <v>13289561.239999996</v>
      </c>
      <c r="J93" s="151">
        <f t="shared" si="157"/>
        <v>0.50752567902262602</v>
      </c>
      <c r="K93" s="152">
        <f t="shared" si="158"/>
        <v>6150.7237359128012</v>
      </c>
      <c r="L93" s="135">
        <f>IF(ISNA(VLOOKUP($B93,'[1]1718  Prog Access'!$F$7:$BF$318,5,FALSE)),"",VLOOKUP($B93,'[1]1718  Prog Access'!$F$7:$BF$318,5,FALSE))</f>
        <v>0</v>
      </c>
      <c r="M93" s="135">
        <f>IF(ISNA(VLOOKUP($B93,'[1]1718  Prog Access'!$F$7:$BF$318,6,FALSE)),"",VLOOKUP($B93,'[1]1718  Prog Access'!$F$7:$BF$318,6,FALSE))</f>
        <v>0</v>
      </c>
      <c r="N93" s="135">
        <f>IF(ISNA(VLOOKUP($B93,'[1]1718  Prog Access'!$F$7:$BF$318,7,FALSE)),"",VLOOKUP($B93,'[1]1718  Prog Access'!$F$7:$BF$318,7,FALSE))</f>
        <v>0</v>
      </c>
      <c r="O93" s="135">
        <f>IF(ISNA(VLOOKUP($B93,'[1]1718  Prog Access'!$F$7:$BF$318,8,FALSE)),"",VLOOKUP($B93,'[1]1718  Prog Access'!$F$7:$BF$318,8,FALSE))</f>
        <v>0</v>
      </c>
      <c r="P93" s="135">
        <f>IF(ISNA(VLOOKUP($B93,'[1]1718  Prog Access'!$F$7:$BF$318,9,FALSE)),"",VLOOKUP($B93,'[1]1718  Prog Access'!$F$7:$BF$318,9,FALSE))</f>
        <v>0</v>
      </c>
      <c r="Q93" s="135">
        <f>IF(ISNA(VLOOKUP($B93,'[1]1718  Prog Access'!$F$7:$BF$318,10,FALSE)),"",VLOOKUP($B93,'[1]1718  Prog Access'!$F$7:$BF$318,10,FALSE))</f>
        <v>0</v>
      </c>
      <c r="R93" s="128">
        <f t="shared" si="159"/>
        <v>0</v>
      </c>
      <c r="S93" s="136">
        <f t="shared" si="160"/>
        <v>0</v>
      </c>
      <c r="T93" s="137">
        <f t="shared" si="161"/>
        <v>0</v>
      </c>
      <c r="U93" s="135">
        <f>IF(ISNA(VLOOKUP($B93,'[1]1718  Prog Access'!$F$7:$BF$318,11,FALSE)),"",VLOOKUP($B93,'[1]1718  Prog Access'!$F$7:$BF$318,11,FALSE))</f>
        <v>2236700.8700000006</v>
      </c>
      <c r="V93" s="135">
        <f>IF(ISNA(VLOOKUP($B93,'[1]1718  Prog Access'!$F$7:$BF$318,12,FALSE)),"",VLOOKUP($B93,'[1]1718  Prog Access'!$F$7:$BF$318,12,FALSE))</f>
        <v>82902.310000000012</v>
      </c>
      <c r="W93" s="135">
        <f>IF(ISNA(VLOOKUP($B93,'[1]1718  Prog Access'!$F$7:$BF$318,13,FALSE)),"",VLOOKUP($B93,'[1]1718  Prog Access'!$F$7:$BF$318,13,FALSE))</f>
        <v>403480</v>
      </c>
      <c r="X93" s="135">
        <f>IF(ISNA(VLOOKUP($B93,'[1]1718  Prog Access'!$F$7:$BF$318,14,FALSE)),"",VLOOKUP($B93,'[1]1718  Prog Access'!$F$7:$BF$318,14,FALSE))</f>
        <v>0</v>
      </c>
      <c r="Y93" s="135">
        <f>IF(ISNA(VLOOKUP($B93,'[1]1718  Prog Access'!$F$7:$BF$318,15,FALSE)),"",VLOOKUP($B93,'[1]1718  Prog Access'!$F$7:$BF$318,15,FALSE))</f>
        <v>0</v>
      </c>
      <c r="Z93" s="135">
        <f>IF(ISNA(VLOOKUP($B93,'[1]1718  Prog Access'!$F$7:$BF$318,16,FALSE)),"",VLOOKUP($B93,'[1]1718  Prog Access'!$F$7:$BF$318,16,FALSE))</f>
        <v>0</v>
      </c>
      <c r="AA93" s="138">
        <f t="shared" si="162"/>
        <v>2723083.1800000006</v>
      </c>
      <c r="AB93" s="133">
        <f t="shared" si="163"/>
        <v>0.10399400062997056</v>
      </c>
      <c r="AC93" s="134">
        <f t="shared" si="164"/>
        <v>1260.3073982366418</v>
      </c>
      <c r="AD93" s="135">
        <f>IF(ISNA(VLOOKUP($B93,'[1]1718  Prog Access'!$F$7:$BF$318,17,FALSE)),"",VLOOKUP($B93,'[1]1718  Prog Access'!$F$7:$BF$318,17,FALSE))</f>
        <v>665845.58000000019</v>
      </c>
      <c r="AE93" s="135">
        <f>IF(ISNA(VLOOKUP($B93,'[1]1718  Prog Access'!$F$7:$BF$318,18,FALSE)),"",VLOOKUP($B93,'[1]1718  Prog Access'!$F$7:$BF$318,18,FALSE))</f>
        <v>62615.670000000006</v>
      </c>
      <c r="AF93" s="135">
        <f>IF(ISNA(VLOOKUP($B93,'[1]1718  Prog Access'!$F$7:$BF$318,19,FALSE)),"",VLOOKUP($B93,'[1]1718  Prog Access'!$F$7:$BF$318,19,FALSE))</f>
        <v>21031</v>
      </c>
      <c r="AG93" s="135">
        <f>IF(ISNA(VLOOKUP($B93,'[1]1718  Prog Access'!$F$7:$BF$318,20,FALSE)),"",VLOOKUP($B93,'[1]1718  Prog Access'!$F$7:$BF$318,20,FALSE))</f>
        <v>0</v>
      </c>
      <c r="AH93" s="134">
        <f t="shared" si="165"/>
        <v>749492.25000000023</v>
      </c>
      <c r="AI93" s="133">
        <f t="shared" si="166"/>
        <v>2.8622958744381088E-2</v>
      </c>
      <c r="AJ93" s="134">
        <f t="shared" si="167"/>
        <v>346.88276676000282</v>
      </c>
      <c r="AK93" s="135">
        <f>IF(ISNA(VLOOKUP($B93,'[1]1718  Prog Access'!$F$7:$BF$318,21,FALSE)),"",VLOOKUP($B93,'[1]1718  Prog Access'!$F$7:$BF$318,21,FALSE))</f>
        <v>0</v>
      </c>
      <c r="AL93" s="135">
        <f>IF(ISNA(VLOOKUP($B93,'[1]1718  Prog Access'!$F$7:$BF$318,22,FALSE)),"",VLOOKUP($B93,'[1]1718  Prog Access'!$F$7:$BF$318,22,FALSE))</f>
        <v>0</v>
      </c>
      <c r="AM93" s="138">
        <f t="shared" si="168"/>
        <v>0</v>
      </c>
      <c r="AN93" s="133">
        <f t="shared" si="169"/>
        <v>0</v>
      </c>
      <c r="AO93" s="139">
        <f t="shared" si="170"/>
        <v>0</v>
      </c>
      <c r="AP93" s="135">
        <f>IF(ISNA(VLOOKUP($B93,'[1]1718  Prog Access'!$F$7:$BF$318,23,FALSE)),"",VLOOKUP($B93,'[1]1718  Prog Access'!$F$7:$BF$318,23,FALSE))</f>
        <v>721110.74999999988</v>
      </c>
      <c r="AQ93" s="135">
        <f>IF(ISNA(VLOOKUP($B93,'[1]1718  Prog Access'!$F$7:$BF$318,24,FALSE)),"",VLOOKUP($B93,'[1]1718  Prog Access'!$F$7:$BF$318,24,FALSE))</f>
        <v>171694.30000000002</v>
      </c>
      <c r="AR93" s="135">
        <f>IF(ISNA(VLOOKUP($B93,'[1]1718  Prog Access'!$F$7:$BF$318,25,FALSE)),"",VLOOKUP($B93,'[1]1718  Prog Access'!$F$7:$BF$318,25,FALSE))</f>
        <v>252603.96999999997</v>
      </c>
      <c r="AS93" s="135">
        <f>IF(ISNA(VLOOKUP($B93,'[1]1718  Prog Access'!$F$7:$BF$318,26,FALSE)),"",VLOOKUP($B93,'[1]1718  Prog Access'!$F$7:$BF$318,26,FALSE))</f>
        <v>0</v>
      </c>
      <c r="AT93" s="135">
        <f>IF(ISNA(VLOOKUP($B93,'[1]1718  Prog Access'!$F$7:$BF$318,27,FALSE)),"",VLOOKUP($B93,'[1]1718  Prog Access'!$F$7:$BF$318,27,FALSE))</f>
        <v>884386.85000000009</v>
      </c>
      <c r="AU93" s="135">
        <f>IF(ISNA(VLOOKUP($B93,'[1]1718  Prog Access'!$F$7:$BF$318,28,FALSE)),"",VLOOKUP($B93,'[1]1718  Prog Access'!$F$7:$BF$318,28,FALSE))</f>
        <v>0</v>
      </c>
      <c r="AV93" s="135">
        <f>IF(ISNA(VLOOKUP($B93,'[1]1718  Prog Access'!$F$7:$BF$318,29,FALSE)),"",VLOOKUP($B93,'[1]1718  Prog Access'!$F$7:$BF$318,29,FALSE))</f>
        <v>0</v>
      </c>
      <c r="AW93" s="135">
        <f>IF(ISNA(VLOOKUP($B93,'[1]1718  Prog Access'!$F$7:$BF$318,30,FALSE)),"",VLOOKUP($B93,'[1]1718  Prog Access'!$F$7:$BF$318,30,FALSE))</f>
        <v>127306.65000000001</v>
      </c>
      <c r="AX93" s="135">
        <f>IF(ISNA(VLOOKUP($B93,'[1]1718  Prog Access'!$F$7:$BF$318,31,FALSE)),"",VLOOKUP($B93,'[1]1718  Prog Access'!$F$7:$BF$318,31,FALSE))</f>
        <v>0</v>
      </c>
      <c r="AY93" s="135">
        <f>IF(ISNA(VLOOKUP($B93,'[1]1718  Prog Access'!$F$7:$BF$318,32,FALSE)),"",VLOOKUP($B93,'[1]1718  Prog Access'!$F$7:$BF$318,32,FALSE))</f>
        <v>0</v>
      </c>
      <c r="AZ93" s="135">
        <f>IF(ISNA(VLOOKUP($B93,'[1]1718  Prog Access'!$F$7:$BF$318,33,FALSE)),"",VLOOKUP($B93,'[1]1718  Prog Access'!$F$7:$BF$318,33,FALSE))</f>
        <v>0</v>
      </c>
      <c r="BA93" s="135">
        <f>IF(ISNA(VLOOKUP($B93,'[1]1718  Prog Access'!$F$7:$BF$318,34,FALSE)),"",VLOOKUP($B93,'[1]1718  Prog Access'!$F$7:$BF$318,34,FALSE))</f>
        <v>116938.96999999999</v>
      </c>
      <c r="BB93" s="135">
        <f>IF(ISNA(VLOOKUP($B93,'[1]1718  Prog Access'!$F$7:$BF$318,35,FALSE)),"",VLOOKUP($B93,'[1]1718  Prog Access'!$F$7:$BF$318,35,FALSE))</f>
        <v>680864.21000000008</v>
      </c>
      <c r="BC93" s="135">
        <f>IF(ISNA(VLOOKUP($B93,'[1]1718  Prog Access'!$F$7:$BF$318,36,FALSE)),"",VLOOKUP($B93,'[1]1718  Prog Access'!$F$7:$BF$318,36,FALSE))</f>
        <v>0</v>
      </c>
      <c r="BD93" s="135">
        <f>IF(ISNA(VLOOKUP($B93,'[1]1718  Prog Access'!$F$7:$BF$318,37,FALSE)),"",VLOOKUP($B93,'[1]1718  Prog Access'!$F$7:$BF$318,37,FALSE))</f>
        <v>0</v>
      </c>
      <c r="BE93" s="135">
        <f>IF(ISNA(VLOOKUP($B93,'[1]1718  Prog Access'!$F$7:$BF$318,38,FALSE)),"",VLOOKUP($B93,'[1]1718  Prog Access'!$F$7:$BF$318,38,FALSE))</f>
        <v>0</v>
      </c>
      <c r="BF93" s="134">
        <f t="shared" si="171"/>
        <v>2954905.7</v>
      </c>
      <c r="BG93" s="133">
        <f t="shared" si="172"/>
        <v>0.1128472561852861</v>
      </c>
      <c r="BH93" s="137">
        <f t="shared" si="173"/>
        <v>1367.6003517460022</v>
      </c>
      <c r="BI93" s="140">
        <f>IF(ISNA(VLOOKUP($B93,'[1]1718  Prog Access'!$F$7:$BF$318,39,FALSE)),"",VLOOKUP($B93,'[1]1718  Prog Access'!$F$7:$BF$318,39,FALSE))</f>
        <v>0</v>
      </c>
      <c r="BJ93" s="135">
        <f>IF(ISNA(VLOOKUP($B93,'[1]1718  Prog Access'!$F$7:$BF$318,40,FALSE)),"",VLOOKUP($B93,'[1]1718  Prog Access'!$F$7:$BF$318,40,FALSE))</f>
        <v>0</v>
      </c>
      <c r="BK93" s="135">
        <f>IF(ISNA(VLOOKUP($B93,'[1]1718  Prog Access'!$F$7:$BF$318,41,FALSE)),"",VLOOKUP($B93,'[1]1718  Prog Access'!$F$7:$BF$318,41,FALSE))</f>
        <v>20669.25</v>
      </c>
      <c r="BL93" s="135">
        <f>IF(ISNA(VLOOKUP($B93,'[1]1718  Prog Access'!$F$7:$BF$318,42,FALSE)),"",VLOOKUP($B93,'[1]1718  Prog Access'!$F$7:$BF$318,42,FALSE))</f>
        <v>0</v>
      </c>
      <c r="BM93" s="135">
        <f>IF(ISNA(VLOOKUP($B93,'[1]1718  Prog Access'!$F$7:$BF$318,43,FALSE)),"",VLOOKUP($B93,'[1]1718  Prog Access'!$F$7:$BF$318,43,FALSE))</f>
        <v>0</v>
      </c>
      <c r="BN93" s="135">
        <f>IF(ISNA(VLOOKUP($B93,'[1]1718  Prog Access'!$F$7:$BF$318,44,FALSE)),"",VLOOKUP($B93,'[1]1718  Prog Access'!$F$7:$BF$318,44,FALSE))</f>
        <v>0</v>
      </c>
      <c r="BO93" s="135">
        <f>IF(ISNA(VLOOKUP($B93,'[1]1718  Prog Access'!$F$7:$BF$318,45,FALSE)),"",VLOOKUP($B93,'[1]1718  Prog Access'!$F$7:$BF$318,45,FALSE))</f>
        <v>30903.579999999998</v>
      </c>
      <c r="BP93" s="137">
        <f t="shared" si="174"/>
        <v>51572.83</v>
      </c>
      <c r="BQ93" s="133">
        <f t="shared" si="175"/>
        <v>1.9695560366647939E-3</v>
      </c>
      <c r="BR93" s="134">
        <f t="shared" si="176"/>
        <v>23.86912734593756</v>
      </c>
      <c r="BS93" s="140">
        <f>IF(ISNA(VLOOKUP($B93,'[1]1718  Prog Access'!$F$7:$BF$318,46,FALSE)),"",VLOOKUP($B93,'[1]1718  Prog Access'!$F$7:$BF$318,46,FALSE))</f>
        <v>0</v>
      </c>
      <c r="BT93" s="135">
        <f>IF(ISNA(VLOOKUP($B93,'[1]1718  Prog Access'!$F$7:$BF$318,47,FALSE)),"",VLOOKUP($B93,'[1]1718  Prog Access'!$F$7:$BF$318,47,FALSE))</f>
        <v>0</v>
      </c>
      <c r="BU93" s="135">
        <f>IF(ISNA(VLOOKUP($B93,'[1]1718  Prog Access'!$F$7:$BF$318,48,FALSE)),"",VLOOKUP($B93,'[1]1718  Prog Access'!$F$7:$BF$318,48,FALSE))</f>
        <v>0</v>
      </c>
      <c r="BV93" s="135">
        <f>IF(ISNA(VLOOKUP($B93,'[1]1718  Prog Access'!$F$7:$BF$318,49,FALSE)),"",VLOOKUP($B93,'[1]1718  Prog Access'!$F$7:$BF$318,49,FALSE))</f>
        <v>4104.54</v>
      </c>
      <c r="BW93" s="137">
        <f t="shared" si="177"/>
        <v>4104.54</v>
      </c>
      <c r="BX93" s="133">
        <f t="shared" si="178"/>
        <v>1.5675155958538853E-4</v>
      </c>
      <c r="BY93" s="134">
        <f t="shared" si="179"/>
        <v>1.8996783375373147</v>
      </c>
      <c r="BZ93" s="135">
        <f>IF(ISNA(VLOOKUP($B93,'[1]1718  Prog Access'!$F$7:$BF$318,50,FALSE)),"",VLOOKUP($B93,'[1]1718  Prog Access'!$F$7:$BF$318,50,FALSE))</f>
        <v>4029282.7399999993</v>
      </c>
      <c r="CA93" s="133">
        <f t="shared" si="180"/>
        <v>0.15387749991606547</v>
      </c>
      <c r="CB93" s="134">
        <f t="shared" si="181"/>
        <v>1864.8474949667916</v>
      </c>
      <c r="CC93" s="135">
        <f>IF(ISNA(VLOOKUP($B93,'[1]1718  Prog Access'!$F$7:$BF$318,51,FALSE)),"",VLOOKUP($B93,'[1]1718  Prog Access'!$F$7:$BF$318,51,FALSE))</f>
        <v>1084606.83</v>
      </c>
      <c r="CD93" s="133">
        <f t="shared" si="182"/>
        <v>4.1420917359671086E-2</v>
      </c>
      <c r="CE93" s="134">
        <f t="shared" si="183"/>
        <v>501.98173234906153</v>
      </c>
      <c r="CF93" s="141">
        <f>IF(ISNA(VLOOKUP($B93,'[1]1718  Prog Access'!$F$7:$BF$318,52,FALSE)),"",VLOOKUP($B93,'[1]1718  Prog Access'!$F$7:$BF$318,52,FALSE))</f>
        <v>1298393.32</v>
      </c>
      <c r="CG93" s="88">
        <f t="shared" si="184"/>
        <v>4.9585380545749451E-2</v>
      </c>
      <c r="CH93" s="89">
        <f t="shared" si="185"/>
        <v>600.92718394927442</v>
      </c>
      <c r="CI93" s="90">
        <f t="shared" si="204"/>
        <v>26185002.629999995</v>
      </c>
      <c r="CJ93" s="73">
        <f t="shared" si="205"/>
        <v>0</v>
      </c>
    </row>
    <row r="94" spans="1:88" x14ac:dyDescent="0.3">
      <c r="A94" s="21"/>
      <c r="B94" s="84" t="s">
        <v>168</v>
      </c>
      <c r="C94" s="117" t="s">
        <v>169</v>
      </c>
      <c r="D94" s="85">
        <f>IF(ISNA(VLOOKUP($B94,'[1]1718 enrollment_Rev_Exp by size'!$A$6:$C$339,3,FALSE)),"",VLOOKUP($B94,'[1]1718 enrollment_Rev_Exp by size'!$A$6:$C$339,3,FALSE))</f>
        <v>10.199999999999999</v>
      </c>
      <c r="E94" s="86">
        <f>IF(ISNA(VLOOKUP($B94,'[1]1718 Enroll_Rev_Exp Access'!$A$6:$D$316,4,FALSE)),"",VLOOKUP($B94,'[1]1718 Enroll_Rev_Exp Access'!$A$6:$D$316,4,FALSE))</f>
        <v>380921.22</v>
      </c>
      <c r="F94" s="87">
        <f>IF(ISNA(VLOOKUP($B94,'[1]1718  Prog Access'!$F$7:$BF$318,2,FALSE)),"",VLOOKUP($B94,'[1]1718  Prog Access'!$F$7:$BF$318,2,FALSE))</f>
        <v>178326.44</v>
      </c>
      <c r="G94" s="87">
        <f>IF(ISNA(VLOOKUP($B94,'[1]1718  Prog Access'!$F$7:$BF$318,3,FALSE)),"",VLOOKUP($B94,'[1]1718  Prog Access'!$F$7:$BF$318,3,FALSE))</f>
        <v>0</v>
      </c>
      <c r="H94" s="87">
        <f>IF(ISNA(VLOOKUP($B94,'[1]1718  Prog Access'!$F$7:$BF$318,4,FALSE)),"",VLOOKUP($B94,'[1]1718  Prog Access'!$F$7:$BF$318,4,FALSE))</f>
        <v>0</v>
      </c>
      <c r="I94" s="130">
        <f t="shared" si="156"/>
        <v>178326.44</v>
      </c>
      <c r="J94" s="151">
        <f t="shared" si="157"/>
        <v>0.46814519810684219</v>
      </c>
      <c r="K94" s="152">
        <f t="shared" si="158"/>
        <v>17482.98431372549</v>
      </c>
      <c r="L94" s="135">
        <f>IF(ISNA(VLOOKUP($B94,'[1]1718  Prog Access'!$F$7:$BF$318,5,FALSE)),"",VLOOKUP($B94,'[1]1718  Prog Access'!$F$7:$BF$318,5,FALSE))</f>
        <v>0</v>
      </c>
      <c r="M94" s="135">
        <f>IF(ISNA(VLOOKUP($B94,'[1]1718  Prog Access'!$F$7:$BF$318,6,FALSE)),"",VLOOKUP($B94,'[1]1718  Prog Access'!$F$7:$BF$318,6,FALSE))</f>
        <v>0</v>
      </c>
      <c r="N94" s="135">
        <f>IF(ISNA(VLOOKUP($B94,'[1]1718  Prog Access'!$F$7:$BF$318,7,FALSE)),"",VLOOKUP($B94,'[1]1718  Prog Access'!$F$7:$BF$318,7,FALSE))</f>
        <v>0</v>
      </c>
      <c r="O94" s="135">
        <f>IF(ISNA(VLOOKUP($B94,'[1]1718  Prog Access'!$F$7:$BF$318,8,FALSE)),"",VLOOKUP($B94,'[1]1718  Prog Access'!$F$7:$BF$318,8,FALSE))</f>
        <v>0</v>
      </c>
      <c r="P94" s="135">
        <f>IF(ISNA(VLOOKUP($B94,'[1]1718  Prog Access'!$F$7:$BF$318,9,FALSE)),"",VLOOKUP($B94,'[1]1718  Prog Access'!$F$7:$BF$318,9,FALSE))</f>
        <v>0</v>
      </c>
      <c r="Q94" s="135">
        <f>IF(ISNA(VLOOKUP($B94,'[1]1718  Prog Access'!$F$7:$BF$318,10,FALSE)),"",VLOOKUP($B94,'[1]1718  Prog Access'!$F$7:$BF$318,10,FALSE))</f>
        <v>0</v>
      </c>
      <c r="R94" s="128">
        <f t="shared" si="159"/>
        <v>0</v>
      </c>
      <c r="S94" s="136">
        <f t="shared" si="160"/>
        <v>0</v>
      </c>
      <c r="T94" s="137">
        <f t="shared" si="161"/>
        <v>0</v>
      </c>
      <c r="U94" s="135">
        <f>IF(ISNA(VLOOKUP($B94,'[1]1718  Prog Access'!$F$7:$BF$318,11,FALSE)),"",VLOOKUP($B94,'[1]1718  Prog Access'!$F$7:$BF$318,11,FALSE))</f>
        <v>18220.48</v>
      </c>
      <c r="V94" s="135">
        <f>IF(ISNA(VLOOKUP($B94,'[1]1718  Prog Access'!$F$7:$BF$318,12,FALSE)),"",VLOOKUP($B94,'[1]1718  Prog Access'!$F$7:$BF$318,12,FALSE))</f>
        <v>0</v>
      </c>
      <c r="W94" s="135">
        <f>IF(ISNA(VLOOKUP($B94,'[1]1718  Prog Access'!$F$7:$BF$318,13,FALSE)),"",VLOOKUP($B94,'[1]1718  Prog Access'!$F$7:$BF$318,13,FALSE))</f>
        <v>3360.35</v>
      </c>
      <c r="X94" s="135">
        <f>IF(ISNA(VLOOKUP($B94,'[1]1718  Prog Access'!$F$7:$BF$318,14,FALSE)),"",VLOOKUP($B94,'[1]1718  Prog Access'!$F$7:$BF$318,14,FALSE))</f>
        <v>0</v>
      </c>
      <c r="Y94" s="135">
        <f>IF(ISNA(VLOOKUP($B94,'[1]1718  Prog Access'!$F$7:$BF$318,15,FALSE)),"",VLOOKUP($B94,'[1]1718  Prog Access'!$F$7:$BF$318,15,FALSE))</f>
        <v>0</v>
      </c>
      <c r="Z94" s="135">
        <f>IF(ISNA(VLOOKUP($B94,'[1]1718  Prog Access'!$F$7:$BF$318,16,FALSE)),"",VLOOKUP($B94,'[1]1718  Prog Access'!$F$7:$BF$318,16,FALSE))</f>
        <v>0</v>
      </c>
      <c r="AA94" s="138">
        <f t="shared" si="162"/>
        <v>21580.829999999998</v>
      </c>
      <c r="AB94" s="133">
        <f t="shared" si="163"/>
        <v>5.6654312931161986E-2</v>
      </c>
      <c r="AC94" s="134">
        <f t="shared" si="164"/>
        <v>2115.7676470588235</v>
      </c>
      <c r="AD94" s="135">
        <f>IF(ISNA(VLOOKUP($B94,'[1]1718  Prog Access'!$F$7:$BF$318,17,FALSE)),"",VLOOKUP($B94,'[1]1718  Prog Access'!$F$7:$BF$318,17,FALSE))</f>
        <v>0</v>
      </c>
      <c r="AE94" s="135">
        <f>IF(ISNA(VLOOKUP($B94,'[1]1718  Prog Access'!$F$7:$BF$318,18,FALSE)),"",VLOOKUP($B94,'[1]1718  Prog Access'!$F$7:$BF$318,18,FALSE))</f>
        <v>0</v>
      </c>
      <c r="AF94" s="135">
        <f>IF(ISNA(VLOOKUP($B94,'[1]1718  Prog Access'!$F$7:$BF$318,19,FALSE)),"",VLOOKUP($B94,'[1]1718  Prog Access'!$F$7:$BF$318,19,FALSE))</f>
        <v>0</v>
      </c>
      <c r="AG94" s="135">
        <f>IF(ISNA(VLOOKUP($B94,'[1]1718  Prog Access'!$F$7:$BF$318,20,FALSE)),"",VLOOKUP($B94,'[1]1718  Prog Access'!$F$7:$BF$318,20,FALSE))</f>
        <v>0</v>
      </c>
      <c r="AH94" s="134">
        <f t="shared" si="165"/>
        <v>0</v>
      </c>
      <c r="AI94" s="133">
        <f t="shared" si="166"/>
        <v>0</v>
      </c>
      <c r="AJ94" s="134">
        <f t="shared" si="167"/>
        <v>0</v>
      </c>
      <c r="AK94" s="135">
        <f>IF(ISNA(VLOOKUP($B94,'[1]1718  Prog Access'!$F$7:$BF$318,21,FALSE)),"",VLOOKUP($B94,'[1]1718  Prog Access'!$F$7:$BF$318,21,FALSE))</f>
        <v>0</v>
      </c>
      <c r="AL94" s="135">
        <f>IF(ISNA(VLOOKUP($B94,'[1]1718  Prog Access'!$F$7:$BF$318,22,FALSE)),"",VLOOKUP($B94,'[1]1718  Prog Access'!$F$7:$BF$318,22,FALSE))</f>
        <v>0</v>
      </c>
      <c r="AM94" s="138">
        <f t="shared" si="168"/>
        <v>0</v>
      </c>
      <c r="AN94" s="133">
        <f t="shared" si="169"/>
        <v>0</v>
      </c>
      <c r="AO94" s="139">
        <f t="shared" si="170"/>
        <v>0</v>
      </c>
      <c r="AP94" s="135">
        <f>IF(ISNA(VLOOKUP($B94,'[1]1718  Prog Access'!$F$7:$BF$318,23,FALSE)),"",VLOOKUP($B94,'[1]1718  Prog Access'!$F$7:$BF$318,23,FALSE))</f>
        <v>0</v>
      </c>
      <c r="AQ94" s="135">
        <f>IF(ISNA(VLOOKUP($B94,'[1]1718  Prog Access'!$F$7:$BF$318,24,FALSE)),"",VLOOKUP($B94,'[1]1718  Prog Access'!$F$7:$BF$318,24,FALSE))</f>
        <v>0</v>
      </c>
      <c r="AR94" s="135">
        <f>IF(ISNA(VLOOKUP($B94,'[1]1718  Prog Access'!$F$7:$BF$318,25,FALSE)),"",VLOOKUP($B94,'[1]1718  Prog Access'!$F$7:$BF$318,25,FALSE))</f>
        <v>0</v>
      </c>
      <c r="AS94" s="135">
        <f>IF(ISNA(VLOOKUP($B94,'[1]1718  Prog Access'!$F$7:$BF$318,26,FALSE)),"",VLOOKUP($B94,'[1]1718  Prog Access'!$F$7:$BF$318,26,FALSE))</f>
        <v>0</v>
      </c>
      <c r="AT94" s="135">
        <f>IF(ISNA(VLOOKUP($B94,'[1]1718  Prog Access'!$F$7:$BF$318,27,FALSE)),"",VLOOKUP($B94,'[1]1718  Prog Access'!$F$7:$BF$318,27,FALSE))</f>
        <v>0</v>
      </c>
      <c r="AU94" s="135">
        <f>IF(ISNA(VLOOKUP($B94,'[1]1718  Prog Access'!$F$7:$BF$318,28,FALSE)),"",VLOOKUP($B94,'[1]1718  Prog Access'!$F$7:$BF$318,28,FALSE))</f>
        <v>0</v>
      </c>
      <c r="AV94" s="135">
        <f>IF(ISNA(VLOOKUP($B94,'[1]1718  Prog Access'!$F$7:$BF$318,29,FALSE)),"",VLOOKUP($B94,'[1]1718  Prog Access'!$F$7:$BF$318,29,FALSE))</f>
        <v>0</v>
      </c>
      <c r="AW94" s="135">
        <f>IF(ISNA(VLOOKUP($B94,'[1]1718  Prog Access'!$F$7:$BF$318,30,FALSE)),"",VLOOKUP($B94,'[1]1718  Prog Access'!$F$7:$BF$318,30,FALSE))</f>
        <v>0</v>
      </c>
      <c r="AX94" s="135">
        <f>IF(ISNA(VLOOKUP($B94,'[1]1718  Prog Access'!$F$7:$BF$318,31,FALSE)),"",VLOOKUP($B94,'[1]1718  Prog Access'!$F$7:$BF$318,31,FALSE))</f>
        <v>0</v>
      </c>
      <c r="AY94" s="135">
        <f>IF(ISNA(VLOOKUP($B94,'[1]1718  Prog Access'!$F$7:$BF$318,32,FALSE)),"",VLOOKUP($B94,'[1]1718  Prog Access'!$F$7:$BF$318,32,FALSE))</f>
        <v>0</v>
      </c>
      <c r="AZ94" s="135">
        <f>IF(ISNA(VLOOKUP($B94,'[1]1718  Prog Access'!$F$7:$BF$318,33,FALSE)),"",VLOOKUP($B94,'[1]1718  Prog Access'!$F$7:$BF$318,33,FALSE))</f>
        <v>0</v>
      </c>
      <c r="BA94" s="135">
        <f>IF(ISNA(VLOOKUP($B94,'[1]1718  Prog Access'!$F$7:$BF$318,34,FALSE)),"",VLOOKUP($B94,'[1]1718  Prog Access'!$F$7:$BF$318,34,FALSE))</f>
        <v>0</v>
      </c>
      <c r="BB94" s="135">
        <f>IF(ISNA(VLOOKUP($B94,'[1]1718  Prog Access'!$F$7:$BF$318,35,FALSE)),"",VLOOKUP($B94,'[1]1718  Prog Access'!$F$7:$BF$318,35,FALSE))</f>
        <v>0</v>
      </c>
      <c r="BC94" s="135">
        <f>IF(ISNA(VLOOKUP($B94,'[1]1718  Prog Access'!$F$7:$BF$318,36,FALSE)),"",VLOOKUP($B94,'[1]1718  Prog Access'!$F$7:$BF$318,36,FALSE))</f>
        <v>0</v>
      </c>
      <c r="BD94" s="135">
        <f>IF(ISNA(VLOOKUP($B94,'[1]1718  Prog Access'!$F$7:$BF$318,37,FALSE)),"",VLOOKUP($B94,'[1]1718  Prog Access'!$F$7:$BF$318,37,FALSE))</f>
        <v>0</v>
      </c>
      <c r="BE94" s="135">
        <f>IF(ISNA(VLOOKUP($B94,'[1]1718  Prog Access'!$F$7:$BF$318,38,FALSE)),"",VLOOKUP($B94,'[1]1718  Prog Access'!$F$7:$BF$318,38,FALSE))</f>
        <v>0</v>
      </c>
      <c r="BF94" s="134">
        <f t="shared" si="171"/>
        <v>0</v>
      </c>
      <c r="BG94" s="133">
        <f t="shared" si="172"/>
        <v>0</v>
      </c>
      <c r="BH94" s="137">
        <f t="shared" si="173"/>
        <v>0</v>
      </c>
      <c r="BI94" s="140">
        <f>IF(ISNA(VLOOKUP($B94,'[1]1718  Prog Access'!$F$7:$BF$318,39,FALSE)),"",VLOOKUP($B94,'[1]1718  Prog Access'!$F$7:$BF$318,39,FALSE))</f>
        <v>0</v>
      </c>
      <c r="BJ94" s="135">
        <f>IF(ISNA(VLOOKUP($B94,'[1]1718  Prog Access'!$F$7:$BF$318,40,FALSE)),"",VLOOKUP($B94,'[1]1718  Prog Access'!$F$7:$BF$318,40,FALSE))</f>
        <v>0</v>
      </c>
      <c r="BK94" s="135">
        <f>IF(ISNA(VLOOKUP($B94,'[1]1718  Prog Access'!$F$7:$BF$318,41,FALSE)),"",VLOOKUP($B94,'[1]1718  Prog Access'!$F$7:$BF$318,41,FALSE))</f>
        <v>0</v>
      </c>
      <c r="BL94" s="135">
        <f>IF(ISNA(VLOOKUP($B94,'[1]1718  Prog Access'!$F$7:$BF$318,42,FALSE)),"",VLOOKUP($B94,'[1]1718  Prog Access'!$F$7:$BF$318,42,FALSE))</f>
        <v>0</v>
      </c>
      <c r="BM94" s="135">
        <f>IF(ISNA(VLOOKUP($B94,'[1]1718  Prog Access'!$F$7:$BF$318,43,FALSE)),"",VLOOKUP($B94,'[1]1718  Prog Access'!$F$7:$BF$318,43,FALSE))</f>
        <v>0</v>
      </c>
      <c r="BN94" s="135">
        <f>IF(ISNA(VLOOKUP($B94,'[1]1718  Prog Access'!$F$7:$BF$318,44,FALSE)),"",VLOOKUP($B94,'[1]1718  Prog Access'!$F$7:$BF$318,44,FALSE))</f>
        <v>0</v>
      </c>
      <c r="BO94" s="135">
        <f>IF(ISNA(VLOOKUP($B94,'[1]1718  Prog Access'!$F$7:$BF$318,45,FALSE)),"",VLOOKUP($B94,'[1]1718  Prog Access'!$F$7:$BF$318,45,FALSE))</f>
        <v>2539.4</v>
      </c>
      <c r="BP94" s="137">
        <f t="shared" si="174"/>
        <v>2539.4</v>
      </c>
      <c r="BQ94" s="133">
        <f t="shared" si="175"/>
        <v>6.6664703006044145E-3</v>
      </c>
      <c r="BR94" s="134">
        <f t="shared" si="176"/>
        <v>248.96078431372553</v>
      </c>
      <c r="BS94" s="140">
        <f>IF(ISNA(VLOOKUP($B94,'[1]1718  Prog Access'!$F$7:$BF$318,46,FALSE)),"",VLOOKUP($B94,'[1]1718  Prog Access'!$F$7:$BF$318,46,FALSE))</f>
        <v>0</v>
      </c>
      <c r="BT94" s="135">
        <f>IF(ISNA(VLOOKUP($B94,'[1]1718  Prog Access'!$F$7:$BF$318,47,FALSE)),"",VLOOKUP($B94,'[1]1718  Prog Access'!$F$7:$BF$318,47,FALSE))</f>
        <v>0</v>
      </c>
      <c r="BU94" s="135">
        <f>IF(ISNA(VLOOKUP($B94,'[1]1718  Prog Access'!$F$7:$BF$318,48,FALSE)),"",VLOOKUP($B94,'[1]1718  Prog Access'!$F$7:$BF$318,48,FALSE))</f>
        <v>0</v>
      </c>
      <c r="BV94" s="135">
        <f>IF(ISNA(VLOOKUP($B94,'[1]1718  Prog Access'!$F$7:$BF$318,49,FALSE)),"",VLOOKUP($B94,'[1]1718  Prog Access'!$F$7:$BF$318,49,FALSE))</f>
        <v>0</v>
      </c>
      <c r="BW94" s="137">
        <f t="shared" si="177"/>
        <v>0</v>
      </c>
      <c r="BX94" s="133">
        <f t="shared" si="178"/>
        <v>0</v>
      </c>
      <c r="BY94" s="134">
        <f t="shared" si="179"/>
        <v>0</v>
      </c>
      <c r="BZ94" s="135">
        <f>IF(ISNA(VLOOKUP($B94,'[1]1718  Prog Access'!$F$7:$BF$318,50,FALSE)),"",VLOOKUP($B94,'[1]1718  Prog Access'!$F$7:$BF$318,50,FALSE))</f>
        <v>75259.200000000012</v>
      </c>
      <c r="CA94" s="133">
        <f t="shared" si="180"/>
        <v>0.19757156085974947</v>
      </c>
      <c r="CB94" s="134">
        <f t="shared" si="181"/>
        <v>7378.3529411764721</v>
      </c>
      <c r="CC94" s="135">
        <f>IF(ISNA(VLOOKUP($B94,'[1]1718  Prog Access'!$F$7:$BF$318,51,FALSE)),"",VLOOKUP($B94,'[1]1718  Prog Access'!$F$7:$BF$318,51,FALSE))</f>
        <v>0</v>
      </c>
      <c r="CD94" s="133">
        <f t="shared" si="182"/>
        <v>0</v>
      </c>
      <c r="CE94" s="134">
        <f t="shared" si="183"/>
        <v>0</v>
      </c>
      <c r="CF94" s="141">
        <f>IF(ISNA(VLOOKUP($B94,'[1]1718  Prog Access'!$F$7:$BF$318,52,FALSE)),"",VLOOKUP($B94,'[1]1718  Prog Access'!$F$7:$BF$318,52,FALSE))</f>
        <v>103215.35</v>
      </c>
      <c r="CG94" s="88">
        <f t="shared" si="184"/>
        <v>0.27096245780164208</v>
      </c>
      <c r="CH94" s="89">
        <f t="shared" si="185"/>
        <v>10119.151960784315</v>
      </c>
      <c r="CI94" s="90">
        <f t="shared" si="204"/>
        <v>380921.22</v>
      </c>
      <c r="CJ94" s="73">
        <f t="shared" si="205"/>
        <v>0</v>
      </c>
    </row>
    <row r="95" spans="1:88" x14ac:dyDescent="0.3">
      <c r="A95" s="104"/>
      <c r="B95" s="84" t="s">
        <v>170</v>
      </c>
      <c r="C95" s="117" t="s">
        <v>171</v>
      </c>
      <c r="D95" s="85">
        <f>IF(ISNA(VLOOKUP($B95,'[1]1718 enrollment_Rev_Exp by size'!$A$6:$C$339,3,FALSE)),"",VLOOKUP($B95,'[1]1718 enrollment_Rev_Exp by size'!$A$6:$C$339,3,FALSE))</f>
        <v>44.600000000000009</v>
      </c>
      <c r="E95" s="86">
        <f>IF(ISNA(VLOOKUP($B95,'[1]1718 Enroll_Rev_Exp Access'!$A$6:$D$316,4,FALSE)),"",VLOOKUP($B95,'[1]1718 Enroll_Rev_Exp Access'!$A$6:$D$316,4,FALSE))</f>
        <v>2133765.67</v>
      </c>
      <c r="F95" s="87">
        <f>IF(ISNA(VLOOKUP($B95,'[1]1718  Prog Access'!$F$7:$BF$318,2,FALSE)),"",VLOOKUP($B95,'[1]1718  Prog Access'!$F$7:$BF$318,2,FALSE))</f>
        <v>1039415.74</v>
      </c>
      <c r="G95" s="87">
        <f>IF(ISNA(VLOOKUP($B95,'[1]1718  Prog Access'!$F$7:$BF$318,3,FALSE)),"",VLOOKUP($B95,'[1]1718  Prog Access'!$F$7:$BF$318,3,FALSE))</f>
        <v>0</v>
      </c>
      <c r="H95" s="87">
        <f>IF(ISNA(VLOOKUP($B95,'[1]1718  Prog Access'!$F$7:$BF$318,4,FALSE)),"",VLOOKUP($B95,'[1]1718  Prog Access'!$F$7:$BF$318,4,FALSE))</f>
        <v>0</v>
      </c>
      <c r="I95" s="130">
        <f t="shared" si="156"/>
        <v>1039415.74</v>
      </c>
      <c r="J95" s="151">
        <f t="shared" si="157"/>
        <v>0.48712740795009607</v>
      </c>
      <c r="K95" s="152">
        <f t="shared" si="158"/>
        <v>23305.28565022421</v>
      </c>
      <c r="L95" s="135">
        <f>IF(ISNA(VLOOKUP($B95,'[1]1718  Prog Access'!$F$7:$BF$318,5,FALSE)),"",VLOOKUP($B95,'[1]1718  Prog Access'!$F$7:$BF$318,5,FALSE))</f>
        <v>0</v>
      </c>
      <c r="M95" s="135">
        <f>IF(ISNA(VLOOKUP($B95,'[1]1718  Prog Access'!$F$7:$BF$318,6,FALSE)),"",VLOOKUP($B95,'[1]1718  Prog Access'!$F$7:$BF$318,6,FALSE))</f>
        <v>0</v>
      </c>
      <c r="N95" s="135">
        <f>IF(ISNA(VLOOKUP($B95,'[1]1718  Prog Access'!$F$7:$BF$318,7,FALSE)),"",VLOOKUP($B95,'[1]1718  Prog Access'!$F$7:$BF$318,7,FALSE))</f>
        <v>0</v>
      </c>
      <c r="O95" s="135">
        <f>IF(ISNA(VLOOKUP($B95,'[1]1718  Prog Access'!$F$7:$BF$318,8,FALSE)),"",VLOOKUP($B95,'[1]1718  Prog Access'!$F$7:$BF$318,8,FALSE))</f>
        <v>0</v>
      </c>
      <c r="P95" s="135">
        <f>IF(ISNA(VLOOKUP($B95,'[1]1718  Prog Access'!$F$7:$BF$318,9,FALSE)),"",VLOOKUP($B95,'[1]1718  Prog Access'!$F$7:$BF$318,9,FALSE))</f>
        <v>0</v>
      </c>
      <c r="Q95" s="135">
        <f>IF(ISNA(VLOOKUP($B95,'[1]1718  Prog Access'!$F$7:$BF$318,10,FALSE)),"",VLOOKUP($B95,'[1]1718  Prog Access'!$F$7:$BF$318,10,FALSE))</f>
        <v>0</v>
      </c>
      <c r="R95" s="128">
        <f t="shared" si="159"/>
        <v>0</v>
      </c>
      <c r="S95" s="136">
        <f t="shared" si="160"/>
        <v>0</v>
      </c>
      <c r="T95" s="137">
        <f t="shared" si="161"/>
        <v>0</v>
      </c>
      <c r="U95" s="135">
        <f>IF(ISNA(VLOOKUP($B95,'[1]1718  Prog Access'!$F$7:$BF$318,11,FALSE)),"",VLOOKUP($B95,'[1]1718  Prog Access'!$F$7:$BF$318,11,FALSE))</f>
        <v>45690.95</v>
      </c>
      <c r="V95" s="135">
        <f>IF(ISNA(VLOOKUP($B95,'[1]1718  Prog Access'!$F$7:$BF$318,12,FALSE)),"",VLOOKUP($B95,'[1]1718  Prog Access'!$F$7:$BF$318,12,FALSE))</f>
        <v>0</v>
      </c>
      <c r="W95" s="135">
        <f>IF(ISNA(VLOOKUP($B95,'[1]1718  Prog Access'!$F$7:$BF$318,13,FALSE)),"",VLOOKUP($B95,'[1]1718  Prog Access'!$F$7:$BF$318,13,FALSE))</f>
        <v>0</v>
      </c>
      <c r="X95" s="135">
        <f>IF(ISNA(VLOOKUP($B95,'[1]1718  Prog Access'!$F$7:$BF$318,14,FALSE)),"",VLOOKUP($B95,'[1]1718  Prog Access'!$F$7:$BF$318,14,FALSE))</f>
        <v>0</v>
      </c>
      <c r="Y95" s="135">
        <f>IF(ISNA(VLOOKUP($B95,'[1]1718  Prog Access'!$F$7:$BF$318,15,FALSE)),"",VLOOKUP($B95,'[1]1718  Prog Access'!$F$7:$BF$318,15,FALSE))</f>
        <v>0</v>
      </c>
      <c r="Z95" s="135">
        <f>IF(ISNA(VLOOKUP($B95,'[1]1718  Prog Access'!$F$7:$BF$318,16,FALSE)),"",VLOOKUP($B95,'[1]1718  Prog Access'!$F$7:$BF$318,16,FALSE))</f>
        <v>0</v>
      </c>
      <c r="AA95" s="138">
        <f t="shared" si="162"/>
        <v>45690.95</v>
      </c>
      <c r="AB95" s="133">
        <f t="shared" si="163"/>
        <v>2.141329324133329E-2</v>
      </c>
      <c r="AC95" s="134">
        <f t="shared" si="164"/>
        <v>1024.4607623318384</v>
      </c>
      <c r="AD95" s="135">
        <f>IF(ISNA(VLOOKUP($B95,'[1]1718  Prog Access'!$F$7:$BF$318,17,FALSE)),"",VLOOKUP($B95,'[1]1718  Prog Access'!$F$7:$BF$318,17,FALSE))</f>
        <v>103006.58</v>
      </c>
      <c r="AE95" s="135">
        <f>IF(ISNA(VLOOKUP($B95,'[1]1718  Prog Access'!$F$7:$BF$318,18,FALSE)),"",VLOOKUP($B95,'[1]1718  Prog Access'!$F$7:$BF$318,18,FALSE))</f>
        <v>0</v>
      </c>
      <c r="AF95" s="135">
        <f>IF(ISNA(VLOOKUP($B95,'[1]1718  Prog Access'!$F$7:$BF$318,19,FALSE)),"",VLOOKUP($B95,'[1]1718  Prog Access'!$F$7:$BF$318,19,FALSE))</f>
        <v>0</v>
      </c>
      <c r="AG95" s="135">
        <f>IF(ISNA(VLOOKUP($B95,'[1]1718  Prog Access'!$F$7:$BF$318,20,FALSE)),"",VLOOKUP($B95,'[1]1718  Prog Access'!$F$7:$BF$318,20,FALSE))</f>
        <v>0</v>
      </c>
      <c r="AH95" s="134">
        <f t="shared" si="165"/>
        <v>103006.58</v>
      </c>
      <c r="AI95" s="133">
        <f t="shared" si="166"/>
        <v>4.8274551160062483E-2</v>
      </c>
      <c r="AJ95" s="134">
        <f t="shared" si="167"/>
        <v>2309.564573991031</v>
      </c>
      <c r="AK95" s="135">
        <f>IF(ISNA(VLOOKUP($B95,'[1]1718  Prog Access'!$F$7:$BF$318,21,FALSE)),"",VLOOKUP($B95,'[1]1718  Prog Access'!$F$7:$BF$318,21,FALSE))</f>
        <v>0</v>
      </c>
      <c r="AL95" s="135">
        <f>IF(ISNA(VLOOKUP($B95,'[1]1718  Prog Access'!$F$7:$BF$318,22,FALSE)),"",VLOOKUP($B95,'[1]1718  Prog Access'!$F$7:$BF$318,22,FALSE))</f>
        <v>0</v>
      </c>
      <c r="AM95" s="138">
        <f t="shared" si="168"/>
        <v>0</v>
      </c>
      <c r="AN95" s="133">
        <f t="shared" si="169"/>
        <v>0</v>
      </c>
      <c r="AO95" s="139">
        <f t="shared" si="170"/>
        <v>0</v>
      </c>
      <c r="AP95" s="135">
        <f>IF(ISNA(VLOOKUP($B95,'[1]1718  Prog Access'!$F$7:$BF$318,23,FALSE)),"",VLOOKUP($B95,'[1]1718  Prog Access'!$F$7:$BF$318,23,FALSE))</f>
        <v>24082.440000000002</v>
      </c>
      <c r="AQ95" s="135">
        <f>IF(ISNA(VLOOKUP($B95,'[1]1718  Prog Access'!$F$7:$BF$318,24,FALSE)),"",VLOOKUP($B95,'[1]1718  Prog Access'!$F$7:$BF$318,24,FALSE))</f>
        <v>15047.449999999999</v>
      </c>
      <c r="AR95" s="135">
        <f>IF(ISNA(VLOOKUP($B95,'[1]1718  Prog Access'!$F$7:$BF$318,25,FALSE)),"",VLOOKUP($B95,'[1]1718  Prog Access'!$F$7:$BF$318,25,FALSE))</f>
        <v>0</v>
      </c>
      <c r="AS95" s="135">
        <f>IF(ISNA(VLOOKUP($B95,'[1]1718  Prog Access'!$F$7:$BF$318,26,FALSE)),"",VLOOKUP($B95,'[1]1718  Prog Access'!$F$7:$BF$318,26,FALSE))</f>
        <v>0</v>
      </c>
      <c r="AT95" s="135">
        <f>IF(ISNA(VLOOKUP($B95,'[1]1718  Prog Access'!$F$7:$BF$318,27,FALSE)),"",VLOOKUP($B95,'[1]1718  Prog Access'!$F$7:$BF$318,27,FALSE))</f>
        <v>23607.65</v>
      </c>
      <c r="AU95" s="135">
        <f>IF(ISNA(VLOOKUP($B95,'[1]1718  Prog Access'!$F$7:$BF$318,28,FALSE)),"",VLOOKUP($B95,'[1]1718  Prog Access'!$F$7:$BF$318,28,FALSE))</f>
        <v>0</v>
      </c>
      <c r="AV95" s="135">
        <f>IF(ISNA(VLOOKUP($B95,'[1]1718  Prog Access'!$F$7:$BF$318,29,FALSE)),"",VLOOKUP($B95,'[1]1718  Prog Access'!$F$7:$BF$318,29,FALSE))</f>
        <v>0</v>
      </c>
      <c r="AW95" s="135">
        <f>IF(ISNA(VLOOKUP($B95,'[1]1718  Prog Access'!$F$7:$BF$318,30,FALSE)),"",VLOOKUP($B95,'[1]1718  Prog Access'!$F$7:$BF$318,30,FALSE))</f>
        <v>567.98</v>
      </c>
      <c r="AX95" s="135">
        <f>IF(ISNA(VLOOKUP($B95,'[1]1718  Prog Access'!$F$7:$BF$318,31,FALSE)),"",VLOOKUP($B95,'[1]1718  Prog Access'!$F$7:$BF$318,31,FALSE))</f>
        <v>0</v>
      </c>
      <c r="AY95" s="135">
        <f>IF(ISNA(VLOOKUP($B95,'[1]1718  Prog Access'!$F$7:$BF$318,32,FALSE)),"",VLOOKUP($B95,'[1]1718  Prog Access'!$F$7:$BF$318,32,FALSE))</f>
        <v>0</v>
      </c>
      <c r="AZ95" s="135">
        <f>IF(ISNA(VLOOKUP($B95,'[1]1718  Prog Access'!$F$7:$BF$318,33,FALSE)),"",VLOOKUP($B95,'[1]1718  Prog Access'!$F$7:$BF$318,33,FALSE))</f>
        <v>0</v>
      </c>
      <c r="BA95" s="135">
        <f>IF(ISNA(VLOOKUP($B95,'[1]1718  Prog Access'!$F$7:$BF$318,34,FALSE)),"",VLOOKUP($B95,'[1]1718  Prog Access'!$F$7:$BF$318,34,FALSE))</f>
        <v>0</v>
      </c>
      <c r="BB95" s="135">
        <f>IF(ISNA(VLOOKUP($B95,'[1]1718  Prog Access'!$F$7:$BF$318,35,FALSE)),"",VLOOKUP($B95,'[1]1718  Prog Access'!$F$7:$BF$318,35,FALSE))</f>
        <v>0</v>
      </c>
      <c r="BC95" s="135">
        <f>IF(ISNA(VLOOKUP($B95,'[1]1718  Prog Access'!$F$7:$BF$318,36,FALSE)),"",VLOOKUP($B95,'[1]1718  Prog Access'!$F$7:$BF$318,36,FALSE))</f>
        <v>0</v>
      </c>
      <c r="BD95" s="135">
        <f>IF(ISNA(VLOOKUP($B95,'[1]1718  Prog Access'!$F$7:$BF$318,37,FALSE)),"",VLOOKUP($B95,'[1]1718  Prog Access'!$F$7:$BF$318,37,FALSE))</f>
        <v>0</v>
      </c>
      <c r="BE95" s="135">
        <f>IF(ISNA(VLOOKUP($B95,'[1]1718  Prog Access'!$F$7:$BF$318,38,FALSE)),"",VLOOKUP($B95,'[1]1718  Prog Access'!$F$7:$BF$318,38,FALSE))</f>
        <v>0</v>
      </c>
      <c r="BF95" s="134">
        <f t="shared" si="171"/>
        <v>63305.520000000004</v>
      </c>
      <c r="BG95" s="133">
        <f t="shared" si="172"/>
        <v>2.9668449956831485E-2</v>
      </c>
      <c r="BH95" s="137">
        <f t="shared" si="173"/>
        <v>1419.4062780269057</v>
      </c>
      <c r="BI95" s="140">
        <f>IF(ISNA(VLOOKUP($B95,'[1]1718  Prog Access'!$F$7:$BF$318,39,FALSE)),"",VLOOKUP($B95,'[1]1718  Prog Access'!$F$7:$BF$318,39,FALSE))</f>
        <v>0</v>
      </c>
      <c r="BJ95" s="135">
        <f>IF(ISNA(VLOOKUP($B95,'[1]1718  Prog Access'!$F$7:$BF$318,40,FALSE)),"",VLOOKUP($B95,'[1]1718  Prog Access'!$F$7:$BF$318,40,FALSE))</f>
        <v>0</v>
      </c>
      <c r="BK95" s="135">
        <f>IF(ISNA(VLOOKUP($B95,'[1]1718  Prog Access'!$F$7:$BF$318,41,FALSE)),"",VLOOKUP($B95,'[1]1718  Prog Access'!$F$7:$BF$318,41,FALSE))</f>
        <v>0</v>
      </c>
      <c r="BL95" s="135">
        <f>IF(ISNA(VLOOKUP($B95,'[1]1718  Prog Access'!$F$7:$BF$318,42,FALSE)),"",VLOOKUP($B95,'[1]1718  Prog Access'!$F$7:$BF$318,42,FALSE))</f>
        <v>0</v>
      </c>
      <c r="BM95" s="135">
        <f>IF(ISNA(VLOOKUP($B95,'[1]1718  Prog Access'!$F$7:$BF$318,43,FALSE)),"",VLOOKUP($B95,'[1]1718  Prog Access'!$F$7:$BF$318,43,FALSE))</f>
        <v>0</v>
      </c>
      <c r="BN95" s="135">
        <f>IF(ISNA(VLOOKUP($B95,'[1]1718  Prog Access'!$F$7:$BF$318,44,FALSE)),"",VLOOKUP($B95,'[1]1718  Prog Access'!$F$7:$BF$318,44,FALSE))</f>
        <v>0</v>
      </c>
      <c r="BO95" s="135">
        <f>IF(ISNA(VLOOKUP($B95,'[1]1718  Prog Access'!$F$7:$BF$318,45,FALSE)),"",VLOOKUP($B95,'[1]1718  Prog Access'!$F$7:$BF$318,45,FALSE))</f>
        <v>0</v>
      </c>
      <c r="BP95" s="137">
        <f t="shared" si="174"/>
        <v>0</v>
      </c>
      <c r="BQ95" s="133">
        <f t="shared" si="175"/>
        <v>0</v>
      </c>
      <c r="BR95" s="134">
        <f t="shared" si="176"/>
        <v>0</v>
      </c>
      <c r="BS95" s="140">
        <f>IF(ISNA(VLOOKUP($B95,'[1]1718  Prog Access'!$F$7:$BF$318,46,FALSE)),"",VLOOKUP($B95,'[1]1718  Prog Access'!$F$7:$BF$318,46,FALSE))</f>
        <v>0</v>
      </c>
      <c r="BT95" s="135">
        <f>IF(ISNA(VLOOKUP($B95,'[1]1718  Prog Access'!$F$7:$BF$318,47,FALSE)),"",VLOOKUP($B95,'[1]1718  Prog Access'!$F$7:$BF$318,47,FALSE))</f>
        <v>0</v>
      </c>
      <c r="BU95" s="135">
        <f>IF(ISNA(VLOOKUP($B95,'[1]1718  Prog Access'!$F$7:$BF$318,48,FALSE)),"",VLOOKUP($B95,'[1]1718  Prog Access'!$F$7:$BF$318,48,FALSE))</f>
        <v>0</v>
      </c>
      <c r="BV95" s="135">
        <f>IF(ISNA(VLOOKUP($B95,'[1]1718  Prog Access'!$F$7:$BF$318,49,FALSE)),"",VLOOKUP($B95,'[1]1718  Prog Access'!$F$7:$BF$318,49,FALSE))</f>
        <v>37624.770000000004</v>
      </c>
      <c r="BW95" s="137">
        <f t="shared" si="177"/>
        <v>37624.770000000004</v>
      </c>
      <c r="BX95" s="133">
        <f t="shared" si="178"/>
        <v>1.7633037464699675E-2</v>
      </c>
      <c r="BY95" s="134">
        <f t="shared" si="179"/>
        <v>843.60470852017932</v>
      </c>
      <c r="BZ95" s="135">
        <f>IF(ISNA(VLOOKUP($B95,'[1]1718  Prog Access'!$F$7:$BF$318,50,FALSE)),"",VLOOKUP($B95,'[1]1718  Prog Access'!$F$7:$BF$318,50,FALSE))</f>
        <v>719245.63</v>
      </c>
      <c r="CA95" s="133">
        <f t="shared" si="180"/>
        <v>0.33707807755666069</v>
      </c>
      <c r="CB95" s="134">
        <f t="shared" si="181"/>
        <v>16126.583632286993</v>
      </c>
      <c r="CC95" s="135">
        <f>IF(ISNA(VLOOKUP($B95,'[1]1718  Prog Access'!$F$7:$BF$318,51,FALSE)),"",VLOOKUP($B95,'[1]1718  Prog Access'!$F$7:$BF$318,51,FALSE))</f>
        <v>66195.849999999991</v>
      </c>
      <c r="CD95" s="133">
        <f t="shared" si="182"/>
        <v>3.1023017630609828E-2</v>
      </c>
      <c r="CE95" s="134">
        <f t="shared" si="183"/>
        <v>1484.2118834080713</v>
      </c>
      <c r="CF95" s="141">
        <f>IF(ISNA(VLOOKUP($B95,'[1]1718  Prog Access'!$F$7:$BF$318,52,FALSE)),"",VLOOKUP($B95,'[1]1718  Prog Access'!$F$7:$BF$318,52,FALSE))</f>
        <v>59280.62999999999</v>
      </c>
      <c r="CG95" s="88">
        <f t="shared" si="184"/>
        <v>2.7782165039706534E-2</v>
      </c>
      <c r="CH95" s="89">
        <f t="shared" si="185"/>
        <v>1329.162107623318</v>
      </c>
      <c r="CI95" s="90">
        <f t="shared" si="204"/>
        <v>2133765.67</v>
      </c>
      <c r="CJ95" s="73">
        <f t="shared" si="205"/>
        <v>0</v>
      </c>
    </row>
    <row r="96" spans="1:88" s="100" customFormat="1" x14ac:dyDescent="0.3">
      <c r="A96" s="91"/>
      <c r="B96" s="92"/>
      <c r="C96" s="119" t="s">
        <v>56</v>
      </c>
      <c r="D96" s="93">
        <f>SUM(D92:D95)</f>
        <v>20354.86</v>
      </c>
      <c r="E96" s="94">
        <f>SUM(E92:E95)</f>
        <v>255380676.13</v>
      </c>
      <c r="F96" s="95">
        <f>SUM(F92:F95)</f>
        <v>143623870.57999998</v>
      </c>
      <c r="G96" s="95">
        <f t="shared" ref="G96:H96" si="206">SUM(G92:G95)</f>
        <v>437400.82</v>
      </c>
      <c r="H96" s="95">
        <f t="shared" si="206"/>
        <v>122680.83</v>
      </c>
      <c r="I96" s="131">
        <f t="shared" si="156"/>
        <v>144183952.22999999</v>
      </c>
      <c r="J96" s="153">
        <f t="shared" si="157"/>
        <v>0.56458442516067275</v>
      </c>
      <c r="K96" s="132">
        <f t="shared" si="158"/>
        <v>7083.514808257094</v>
      </c>
      <c r="L96" s="144">
        <f>SUM(L92:L95)</f>
        <v>0</v>
      </c>
      <c r="M96" s="144">
        <f t="shared" ref="M96:Q96" si="207">SUM(M92:M95)</f>
        <v>0</v>
      </c>
      <c r="N96" s="144">
        <f t="shared" si="207"/>
        <v>0</v>
      </c>
      <c r="O96" s="144">
        <f t="shared" si="207"/>
        <v>0</v>
      </c>
      <c r="P96" s="144">
        <f t="shared" si="207"/>
        <v>0</v>
      </c>
      <c r="Q96" s="144">
        <f t="shared" si="207"/>
        <v>0</v>
      </c>
      <c r="R96" s="129">
        <f t="shared" si="159"/>
        <v>0</v>
      </c>
      <c r="S96" s="145">
        <f t="shared" si="160"/>
        <v>0</v>
      </c>
      <c r="T96" s="146">
        <f t="shared" si="161"/>
        <v>0</v>
      </c>
      <c r="U96" s="144">
        <f>SUM(U92:U95)</f>
        <v>23741982.859999999</v>
      </c>
      <c r="V96" s="144">
        <f t="shared" ref="V96:Z96" si="208">SUM(V92:V95)</f>
        <v>788628.24</v>
      </c>
      <c r="W96" s="144">
        <f t="shared" si="208"/>
        <v>3363809.32</v>
      </c>
      <c r="X96" s="144">
        <f t="shared" si="208"/>
        <v>0</v>
      </c>
      <c r="Y96" s="144">
        <f t="shared" si="208"/>
        <v>0</v>
      </c>
      <c r="Z96" s="144">
        <f t="shared" si="208"/>
        <v>0</v>
      </c>
      <c r="AA96" s="147">
        <f t="shared" si="162"/>
        <v>27894420.419999998</v>
      </c>
      <c r="AB96" s="142">
        <f t="shared" si="163"/>
        <v>0.10922682499987005</v>
      </c>
      <c r="AC96" s="143">
        <f t="shared" si="164"/>
        <v>1370.4059089573693</v>
      </c>
      <c r="AD96" s="144">
        <f>SUM(AD92:AD95)</f>
        <v>6163836.4399999995</v>
      </c>
      <c r="AE96" s="144">
        <f t="shared" ref="AE96:AG96" si="209">SUM(AE92:AE95)</f>
        <v>62615.670000000006</v>
      </c>
      <c r="AF96" s="144">
        <f t="shared" si="209"/>
        <v>150978.85</v>
      </c>
      <c r="AG96" s="144">
        <f t="shared" si="209"/>
        <v>0</v>
      </c>
      <c r="AH96" s="143">
        <f t="shared" si="165"/>
        <v>6377430.959999999</v>
      </c>
      <c r="AI96" s="142">
        <f t="shared" si="166"/>
        <v>2.4972253408686279E-2</v>
      </c>
      <c r="AJ96" s="143">
        <f t="shared" si="167"/>
        <v>313.31244528333769</v>
      </c>
      <c r="AK96" s="144">
        <f>SUM(AK92:AK95)</f>
        <v>0</v>
      </c>
      <c r="AL96" s="144">
        <f>SUM(AL92:AL95)</f>
        <v>0</v>
      </c>
      <c r="AM96" s="147">
        <f t="shared" si="168"/>
        <v>0</v>
      </c>
      <c r="AN96" s="142">
        <f t="shared" si="169"/>
        <v>0</v>
      </c>
      <c r="AO96" s="148">
        <f t="shared" si="170"/>
        <v>0</v>
      </c>
      <c r="AP96" s="144">
        <f>SUM(AP92:AP95)</f>
        <v>5199900.57</v>
      </c>
      <c r="AQ96" s="144">
        <f t="shared" ref="AQ96:BE96" si="210">SUM(AQ92:AQ95)</f>
        <v>800050.24</v>
      </c>
      <c r="AR96" s="144">
        <f t="shared" si="210"/>
        <v>291770.71999999997</v>
      </c>
      <c r="AS96" s="144">
        <f t="shared" si="210"/>
        <v>0</v>
      </c>
      <c r="AT96" s="144">
        <f t="shared" si="210"/>
        <v>9344567.7799999993</v>
      </c>
      <c r="AU96" s="144">
        <f t="shared" si="210"/>
        <v>0</v>
      </c>
      <c r="AV96" s="144">
        <f t="shared" si="210"/>
        <v>0</v>
      </c>
      <c r="AW96" s="144">
        <f t="shared" si="210"/>
        <v>1706068.2399999995</v>
      </c>
      <c r="AX96" s="144">
        <f t="shared" si="210"/>
        <v>0</v>
      </c>
      <c r="AY96" s="144">
        <f t="shared" si="210"/>
        <v>0</v>
      </c>
      <c r="AZ96" s="144">
        <f t="shared" si="210"/>
        <v>0</v>
      </c>
      <c r="BA96" s="144">
        <f t="shared" si="210"/>
        <v>1058910.4200000002</v>
      </c>
      <c r="BB96" s="144">
        <f t="shared" si="210"/>
        <v>7871326.8000000007</v>
      </c>
      <c r="BC96" s="144">
        <f t="shared" si="210"/>
        <v>0</v>
      </c>
      <c r="BD96" s="144">
        <f t="shared" si="210"/>
        <v>0</v>
      </c>
      <c r="BE96" s="144">
        <f t="shared" si="210"/>
        <v>0</v>
      </c>
      <c r="BF96" s="143">
        <f t="shared" si="171"/>
        <v>26272594.77</v>
      </c>
      <c r="BG96" s="142">
        <f t="shared" si="172"/>
        <v>0.1028762049193812</v>
      </c>
      <c r="BH96" s="146">
        <f t="shared" si="173"/>
        <v>1290.7283454663898</v>
      </c>
      <c r="BI96" s="149">
        <f>SUM(BI92:BI95)</f>
        <v>0</v>
      </c>
      <c r="BJ96" s="149">
        <f t="shared" ref="BJ96:BO96" si="211">SUM(BJ92:BJ95)</f>
        <v>40368.449999999997</v>
      </c>
      <c r="BK96" s="149">
        <f t="shared" si="211"/>
        <v>364127.56999999995</v>
      </c>
      <c r="BL96" s="149">
        <f t="shared" si="211"/>
        <v>0</v>
      </c>
      <c r="BM96" s="149">
        <f t="shared" si="211"/>
        <v>0</v>
      </c>
      <c r="BN96" s="149">
        <f t="shared" si="211"/>
        <v>202931.49000000002</v>
      </c>
      <c r="BO96" s="149">
        <f t="shared" si="211"/>
        <v>245984.34</v>
      </c>
      <c r="BP96" s="146">
        <f t="shared" si="174"/>
        <v>853411.85</v>
      </c>
      <c r="BQ96" s="142">
        <f t="shared" si="175"/>
        <v>3.3417244520316637E-3</v>
      </c>
      <c r="BR96" s="143">
        <f t="shared" si="176"/>
        <v>41.92668728745862</v>
      </c>
      <c r="BS96" s="149">
        <f>SUM(BS92:BS95)</f>
        <v>0</v>
      </c>
      <c r="BT96" s="149">
        <f t="shared" ref="BT96:BV96" si="212">SUM(BT92:BT95)</f>
        <v>0</v>
      </c>
      <c r="BU96" s="149">
        <f t="shared" si="212"/>
        <v>0</v>
      </c>
      <c r="BV96" s="149">
        <f t="shared" si="212"/>
        <v>243538.93</v>
      </c>
      <c r="BW96" s="146">
        <f t="shared" si="177"/>
        <v>243538.93</v>
      </c>
      <c r="BX96" s="142">
        <f t="shared" si="178"/>
        <v>9.5363100172868201E-4</v>
      </c>
      <c r="BY96" s="143">
        <f t="shared" si="179"/>
        <v>11.96465758054833</v>
      </c>
      <c r="BZ96" s="144">
        <f>SUM(BZ92:BZ95)</f>
        <v>30527941.469999999</v>
      </c>
      <c r="CA96" s="142">
        <f t="shared" si="180"/>
        <v>0.11953896407753237</v>
      </c>
      <c r="CB96" s="143">
        <f t="shared" si="181"/>
        <v>1499.7863640427886</v>
      </c>
      <c r="CC96" s="144">
        <f>SUM(CC92:CC95)</f>
        <v>8985113.2599999998</v>
      </c>
      <c r="CD96" s="142">
        <f t="shared" si="182"/>
        <v>3.5183215097395158E-2</v>
      </c>
      <c r="CE96" s="143">
        <f t="shared" si="183"/>
        <v>441.42348608636951</v>
      </c>
      <c r="CF96" s="150">
        <f>SUM(CF92:CF95)</f>
        <v>10042272.24</v>
      </c>
      <c r="CG96" s="96">
        <f t="shared" si="184"/>
        <v>3.9322756882701815E-2</v>
      </c>
      <c r="CH96" s="97">
        <f t="shared" si="185"/>
        <v>493.35992681846005</v>
      </c>
      <c r="CI96" s="98"/>
      <c r="CJ96" s="99"/>
    </row>
    <row r="97" spans="1:88" x14ac:dyDescent="0.3">
      <c r="A97" s="91"/>
      <c r="B97" s="84"/>
      <c r="C97" s="117"/>
      <c r="D97" s="85"/>
      <c r="E97" s="86"/>
      <c r="F97" s="87"/>
      <c r="G97" s="87"/>
      <c r="H97" s="87"/>
      <c r="I97" s="130"/>
      <c r="J97" s="151"/>
      <c r="K97" s="152"/>
      <c r="L97" s="135"/>
      <c r="M97" s="135"/>
      <c r="N97" s="135"/>
      <c r="O97" s="135"/>
      <c r="P97" s="135"/>
      <c r="Q97" s="135"/>
      <c r="R97" s="128"/>
      <c r="S97" s="136"/>
      <c r="T97" s="137"/>
      <c r="U97" s="135"/>
      <c r="V97" s="135"/>
      <c r="W97" s="135"/>
      <c r="X97" s="135"/>
      <c r="Y97" s="135"/>
      <c r="Z97" s="135"/>
      <c r="AA97" s="138"/>
      <c r="AB97" s="133"/>
      <c r="AC97" s="134"/>
      <c r="AD97" s="135"/>
      <c r="AE97" s="135"/>
      <c r="AF97" s="135"/>
      <c r="AG97" s="135"/>
      <c r="AH97" s="134"/>
      <c r="AI97" s="133"/>
      <c r="AJ97" s="134"/>
      <c r="AK97" s="135"/>
      <c r="AL97" s="135"/>
      <c r="AM97" s="138"/>
      <c r="AN97" s="133"/>
      <c r="AO97" s="139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4"/>
      <c r="BG97" s="133"/>
      <c r="BH97" s="137"/>
      <c r="BI97" s="140"/>
      <c r="BJ97" s="135"/>
      <c r="BK97" s="135"/>
      <c r="BL97" s="135"/>
      <c r="BM97" s="135"/>
      <c r="BN97" s="135"/>
      <c r="BO97" s="135"/>
      <c r="BP97" s="137"/>
      <c r="BQ97" s="133"/>
      <c r="BR97" s="134"/>
      <c r="BS97" s="140"/>
      <c r="BT97" s="135"/>
      <c r="BU97" s="135"/>
      <c r="BV97" s="135"/>
      <c r="BW97" s="137"/>
      <c r="BX97" s="133"/>
      <c r="BY97" s="134"/>
      <c r="BZ97" s="135"/>
      <c r="CA97" s="133"/>
      <c r="CB97" s="134"/>
      <c r="CC97" s="135"/>
      <c r="CD97" s="133"/>
      <c r="CE97" s="134"/>
      <c r="CF97" s="141" t="str">
        <f>IF(ISNA(VLOOKUP($B97,'[1]1718  Prog Access'!$F$7:$BF$318,52,FALSE)),"",VLOOKUP($B97,'[1]1718  Prog Access'!$F$7:$BF$318,52,FALSE))</f>
        <v/>
      </c>
      <c r="CG97" s="88"/>
      <c r="CH97" s="89"/>
      <c r="CI97" s="90"/>
      <c r="CJ97" s="73"/>
    </row>
    <row r="98" spans="1:88" s="64" customFormat="1" x14ac:dyDescent="0.3">
      <c r="A98" s="91" t="s">
        <v>172</v>
      </c>
      <c r="B98" s="84"/>
      <c r="C98" s="117"/>
      <c r="D98" s="85"/>
      <c r="E98" s="86"/>
      <c r="F98" s="87"/>
      <c r="G98" s="87"/>
      <c r="H98" s="87"/>
      <c r="I98" s="130"/>
      <c r="J98" s="151"/>
      <c r="K98" s="152"/>
      <c r="L98" s="135"/>
      <c r="M98" s="135"/>
      <c r="N98" s="135"/>
      <c r="O98" s="135"/>
      <c r="P98" s="135"/>
      <c r="Q98" s="135"/>
      <c r="R98" s="128"/>
      <c r="S98" s="136"/>
      <c r="T98" s="137"/>
      <c r="U98" s="135"/>
      <c r="V98" s="135"/>
      <c r="W98" s="135"/>
      <c r="X98" s="135"/>
      <c r="Y98" s="135"/>
      <c r="Z98" s="135"/>
      <c r="AA98" s="138"/>
      <c r="AB98" s="133"/>
      <c r="AC98" s="134"/>
      <c r="AD98" s="135"/>
      <c r="AE98" s="135"/>
      <c r="AF98" s="135"/>
      <c r="AG98" s="135"/>
      <c r="AH98" s="134"/>
      <c r="AI98" s="133"/>
      <c r="AJ98" s="134"/>
      <c r="AK98" s="135"/>
      <c r="AL98" s="135"/>
      <c r="AM98" s="138"/>
      <c r="AN98" s="133"/>
      <c r="AO98" s="139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4"/>
      <c r="BG98" s="133"/>
      <c r="BH98" s="137"/>
      <c r="BI98" s="140"/>
      <c r="BJ98" s="135"/>
      <c r="BK98" s="135"/>
      <c r="BL98" s="135"/>
      <c r="BM98" s="135"/>
      <c r="BN98" s="135"/>
      <c r="BO98" s="135"/>
      <c r="BP98" s="137"/>
      <c r="BQ98" s="133"/>
      <c r="BR98" s="134"/>
      <c r="BS98" s="140"/>
      <c r="BT98" s="135"/>
      <c r="BU98" s="135"/>
      <c r="BV98" s="135"/>
      <c r="BW98" s="137"/>
      <c r="BX98" s="133"/>
      <c r="BY98" s="134"/>
      <c r="BZ98" s="135"/>
      <c r="CA98" s="133"/>
      <c r="CB98" s="134"/>
      <c r="CC98" s="135"/>
      <c r="CD98" s="133"/>
      <c r="CE98" s="134"/>
      <c r="CF98" s="141" t="str">
        <f>IF(ISNA(VLOOKUP($B98,'[1]1718  Prog Access'!$F$7:$BF$318,52,FALSE)),"",VLOOKUP($B98,'[1]1718  Prog Access'!$F$7:$BF$318,52,FALSE))</f>
        <v/>
      </c>
      <c r="CG98" s="88"/>
      <c r="CH98" s="89"/>
    </row>
    <row r="99" spans="1:88" x14ac:dyDescent="0.3">
      <c r="A99" s="104"/>
      <c r="B99" s="84" t="s">
        <v>173</v>
      </c>
      <c r="C99" s="117" t="s">
        <v>174</v>
      </c>
      <c r="D99" s="85">
        <f>IF(ISNA(VLOOKUP($B99,'[1]1718 enrollment_Rev_Exp by size'!$A$6:$C$339,3,FALSE)),"",VLOOKUP($B99,'[1]1718 enrollment_Rev_Exp by size'!$A$6:$C$339,3,FALSE))</f>
        <v>329.87000000000006</v>
      </c>
      <c r="E99" s="86">
        <f>IF(ISNA(VLOOKUP($B99,'[1]1718 Enroll_Rev_Exp Access'!$A$6:$D$316,4,FALSE)),"",VLOOKUP($B99,'[1]1718 Enroll_Rev_Exp Access'!$A$6:$D$316,4,FALSE))</f>
        <v>4872470.29</v>
      </c>
      <c r="F99" s="87">
        <f>IF(ISNA(VLOOKUP($B99,'[1]1718  Prog Access'!$F$7:$BF$318,2,FALSE)),"",VLOOKUP($B99,'[1]1718  Prog Access'!$F$7:$BF$318,2,FALSE))</f>
        <v>2406913.810000001</v>
      </c>
      <c r="G99" s="87">
        <f>IF(ISNA(VLOOKUP($B99,'[1]1718  Prog Access'!$F$7:$BF$318,3,FALSE)),"",VLOOKUP($B99,'[1]1718  Prog Access'!$F$7:$BF$318,3,FALSE))</f>
        <v>0</v>
      </c>
      <c r="H99" s="87">
        <f>IF(ISNA(VLOOKUP($B99,'[1]1718  Prog Access'!$F$7:$BF$318,4,FALSE)),"",VLOOKUP($B99,'[1]1718  Prog Access'!$F$7:$BF$318,4,FALSE))</f>
        <v>0</v>
      </c>
      <c r="I99" s="130">
        <f t="shared" si="156"/>
        <v>2406913.810000001</v>
      </c>
      <c r="J99" s="151">
        <f t="shared" si="157"/>
        <v>0.49398224447665151</v>
      </c>
      <c r="K99" s="152">
        <f t="shared" si="158"/>
        <v>7296.5526116348883</v>
      </c>
      <c r="L99" s="135">
        <f>IF(ISNA(VLOOKUP($B99,'[1]1718  Prog Access'!$F$7:$BF$318,5,FALSE)),"",VLOOKUP($B99,'[1]1718  Prog Access'!$F$7:$BF$318,5,FALSE))</f>
        <v>0</v>
      </c>
      <c r="M99" s="135">
        <f>IF(ISNA(VLOOKUP($B99,'[1]1718  Prog Access'!$F$7:$BF$318,6,FALSE)),"",VLOOKUP($B99,'[1]1718  Prog Access'!$F$7:$BF$318,6,FALSE))</f>
        <v>0</v>
      </c>
      <c r="N99" s="135">
        <f>IF(ISNA(VLOOKUP($B99,'[1]1718  Prog Access'!$F$7:$BF$318,7,FALSE)),"",VLOOKUP($B99,'[1]1718  Prog Access'!$F$7:$BF$318,7,FALSE))</f>
        <v>0</v>
      </c>
      <c r="O99" s="135">
        <f>IF(ISNA(VLOOKUP($B99,'[1]1718  Prog Access'!$F$7:$BF$318,8,FALSE)),"",VLOOKUP($B99,'[1]1718  Prog Access'!$F$7:$BF$318,8,FALSE))</f>
        <v>0</v>
      </c>
      <c r="P99" s="135">
        <f>IF(ISNA(VLOOKUP($B99,'[1]1718  Prog Access'!$F$7:$BF$318,9,FALSE)),"",VLOOKUP($B99,'[1]1718  Prog Access'!$F$7:$BF$318,9,FALSE))</f>
        <v>0</v>
      </c>
      <c r="Q99" s="135">
        <f>IF(ISNA(VLOOKUP($B99,'[1]1718  Prog Access'!$F$7:$BF$318,10,FALSE)),"",VLOOKUP($B99,'[1]1718  Prog Access'!$F$7:$BF$318,10,FALSE))</f>
        <v>0</v>
      </c>
      <c r="R99" s="128">
        <f t="shared" si="159"/>
        <v>0</v>
      </c>
      <c r="S99" s="136">
        <f t="shared" si="160"/>
        <v>0</v>
      </c>
      <c r="T99" s="137">
        <f t="shared" si="161"/>
        <v>0</v>
      </c>
      <c r="U99" s="135">
        <f>IF(ISNA(VLOOKUP($B99,'[1]1718  Prog Access'!$F$7:$BF$318,11,FALSE)),"",VLOOKUP($B99,'[1]1718  Prog Access'!$F$7:$BF$318,11,FALSE))</f>
        <v>321204.51999999996</v>
      </c>
      <c r="V99" s="135">
        <f>IF(ISNA(VLOOKUP($B99,'[1]1718  Prog Access'!$F$7:$BF$318,12,FALSE)),"",VLOOKUP($B99,'[1]1718  Prog Access'!$F$7:$BF$318,12,FALSE))</f>
        <v>34296.6</v>
      </c>
      <c r="W99" s="135">
        <f>IF(ISNA(VLOOKUP($B99,'[1]1718  Prog Access'!$F$7:$BF$318,13,FALSE)),"",VLOOKUP($B99,'[1]1718  Prog Access'!$F$7:$BF$318,13,FALSE))</f>
        <v>67025</v>
      </c>
      <c r="X99" s="135">
        <f>IF(ISNA(VLOOKUP($B99,'[1]1718  Prog Access'!$F$7:$BF$318,14,FALSE)),"",VLOOKUP($B99,'[1]1718  Prog Access'!$F$7:$BF$318,14,FALSE))</f>
        <v>0</v>
      </c>
      <c r="Y99" s="135">
        <f>IF(ISNA(VLOOKUP($B99,'[1]1718  Prog Access'!$F$7:$BF$318,15,FALSE)),"",VLOOKUP($B99,'[1]1718  Prog Access'!$F$7:$BF$318,15,FALSE))</f>
        <v>0</v>
      </c>
      <c r="Z99" s="135">
        <f>IF(ISNA(VLOOKUP($B99,'[1]1718  Prog Access'!$F$7:$BF$318,16,FALSE)),"",VLOOKUP($B99,'[1]1718  Prog Access'!$F$7:$BF$318,16,FALSE))</f>
        <v>0</v>
      </c>
      <c r="AA99" s="138">
        <f t="shared" si="162"/>
        <v>422526.11999999994</v>
      </c>
      <c r="AB99" s="133">
        <f t="shared" si="163"/>
        <v>8.6717023368448276E-2</v>
      </c>
      <c r="AC99" s="134">
        <f t="shared" si="164"/>
        <v>1280.8867735774695</v>
      </c>
      <c r="AD99" s="135">
        <f>IF(ISNA(VLOOKUP($B99,'[1]1718  Prog Access'!$F$7:$BF$318,17,FALSE)),"",VLOOKUP($B99,'[1]1718  Prog Access'!$F$7:$BF$318,17,FALSE))</f>
        <v>216162.37000000002</v>
      </c>
      <c r="AE99" s="135">
        <f>IF(ISNA(VLOOKUP($B99,'[1]1718  Prog Access'!$F$7:$BF$318,18,FALSE)),"",VLOOKUP($B99,'[1]1718  Prog Access'!$F$7:$BF$318,18,FALSE))</f>
        <v>61440.09</v>
      </c>
      <c r="AF99" s="135">
        <f>IF(ISNA(VLOOKUP($B99,'[1]1718  Prog Access'!$F$7:$BF$318,19,FALSE)),"",VLOOKUP($B99,'[1]1718  Prog Access'!$F$7:$BF$318,19,FALSE))</f>
        <v>14480</v>
      </c>
      <c r="AG99" s="135">
        <f>IF(ISNA(VLOOKUP($B99,'[1]1718  Prog Access'!$F$7:$BF$318,20,FALSE)),"",VLOOKUP($B99,'[1]1718  Prog Access'!$F$7:$BF$318,20,FALSE))</f>
        <v>0</v>
      </c>
      <c r="AH99" s="134">
        <f t="shared" si="165"/>
        <v>292082.46000000002</v>
      </c>
      <c r="AI99" s="133">
        <f t="shared" si="166"/>
        <v>5.9945457358550669E-2</v>
      </c>
      <c r="AJ99" s="134">
        <f t="shared" si="167"/>
        <v>885.4471761603055</v>
      </c>
      <c r="AK99" s="135">
        <f>IF(ISNA(VLOOKUP($B99,'[1]1718  Prog Access'!$F$7:$BF$318,21,FALSE)),"",VLOOKUP($B99,'[1]1718  Prog Access'!$F$7:$BF$318,21,FALSE))</f>
        <v>0</v>
      </c>
      <c r="AL99" s="135">
        <f>IF(ISNA(VLOOKUP($B99,'[1]1718  Prog Access'!$F$7:$BF$318,22,FALSE)),"",VLOOKUP($B99,'[1]1718  Prog Access'!$F$7:$BF$318,22,FALSE))</f>
        <v>0</v>
      </c>
      <c r="AM99" s="138">
        <f t="shared" si="168"/>
        <v>0</v>
      </c>
      <c r="AN99" s="133">
        <f t="shared" si="169"/>
        <v>0</v>
      </c>
      <c r="AO99" s="139">
        <f t="shared" si="170"/>
        <v>0</v>
      </c>
      <c r="AP99" s="135">
        <f>IF(ISNA(VLOOKUP($B99,'[1]1718  Prog Access'!$F$7:$BF$318,23,FALSE)),"",VLOOKUP($B99,'[1]1718  Prog Access'!$F$7:$BF$318,23,FALSE))</f>
        <v>71305.919999999998</v>
      </c>
      <c r="AQ99" s="135">
        <f>IF(ISNA(VLOOKUP($B99,'[1]1718  Prog Access'!$F$7:$BF$318,24,FALSE)),"",VLOOKUP($B99,'[1]1718  Prog Access'!$F$7:$BF$318,24,FALSE))</f>
        <v>49953.619999999995</v>
      </c>
      <c r="AR99" s="135">
        <f>IF(ISNA(VLOOKUP($B99,'[1]1718  Prog Access'!$F$7:$BF$318,25,FALSE)),"",VLOOKUP($B99,'[1]1718  Prog Access'!$F$7:$BF$318,25,FALSE))</f>
        <v>0</v>
      </c>
      <c r="AS99" s="135">
        <f>IF(ISNA(VLOOKUP($B99,'[1]1718  Prog Access'!$F$7:$BF$318,26,FALSE)),"",VLOOKUP($B99,'[1]1718  Prog Access'!$F$7:$BF$318,26,FALSE))</f>
        <v>0</v>
      </c>
      <c r="AT99" s="135">
        <f>IF(ISNA(VLOOKUP($B99,'[1]1718  Prog Access'!$F$7:$BF$318,27,FALSE)),"",VLOOKUP($B99,'[1]1718  Prog Access'!$F$7:$BF$318,27,FALSE))</f>
        <v>122674.43</v>
      </c>
      <c r="AU99" s="135">
        <f>IF(ISNA(VLOOKUP($B99,'[1]1718  Prog Access'!$F$7:$BF$318,28,FALSE)),"",VLOOKUP($B99,'[1]1718  Prog Access'!$F$7:$BF$318,28,FALSE))</f>
        <v>0</v>
      </c>
      <c r="AV99" s="135">
        <f>IF(ISNA(VLOOKUP($B99,'[1]1718  Prog Access'!$F$7:$BF$318,29,FALSE)),"",VLOOKUP($B99,'[1]1718  Prog Access'!$F$7:$BF$318,29,FALSE))</f>
        <v>0</v>
      </c>
      <c r="AW99" s="135">
        <f>IF(ISNA(VLOOKUP($B99,'[1]1718  Prog Access'!$F$7:$BF$318,30,FALSE)),"",VLOOKUP($B99,'[1]1718  Prog Access'!$F$7:$BF$318,30,FALSE))</f>
        <v>1799.76</v>
      </c>
      <c r="AX99" s="135">
        <f>IF(ISNA(VLOOKUP($B99,'[1]1718  Prog Access'!$F$7:$BF$318,31,FALSE)),"",VLOOKUP($B99,'[1]1718  Prog Access'!$F$7:$BF$318,31,FALSE))</f>
        <v>0</v>
      </c>
      <c r="AY99" s="135">
        <f>IF(ISNA(VLOOKUP($B99,'[1]1718  Prog Access'!$F$7:$BF$318,32,FALSE)),"",VLOOKUP($B99,'[1]1718  Prog Access'!$F$7:$BF$318,32,FALSE))</f>
        <v>0</v>
      </c>
      <c r="AZ99" s="135">
        <f>IF(ISNA(VLOOKUP($B99,'[1]1718  Prog Access'!$F$7:$BF$318,33,FALSE)),"",VLOOKUP($B99,'[1]1718  Prog Access'!$F$7:$BF$318,33,FALSE))</f>
        <v>0</v>
      </c>
      <c r="BA99" s="135">
        <f>IF(ISNA(VLOOKUP($B99,'[1]1718  Prog Access'!$F$7:$BF$318,34,FALSE)),"",VLOOKUP($B99,'[1]1718  Prog Access'!$F$7:$BF$318,34,FALSE))</f>
        <v>0</v>
      </c>
      <c r="BB99" s="135">
        <f>IF(ISNA(VLOOKUP($B99,'[1]1718  Prog Access'!$F$7:$BF$318,35,FALSE)),"",VLOOKUP($B99,'[1]1718  Prog Access'!$F$7:$BF$318,35,FALSE))</f>
        <v>5965.88</v>
      </c>
      <c r="BC99" s="135">
        <f>IF(ISNA(VLOOKUP($B99,'[1]1718  Prog Access'!$F$7:$BF$318,36,FALSE)),"",VLOOKUP($B99,'[1]1718  Prog Access'!$F$7:$BF$318,36,FALSE))</f>
        <v>0</v>
      </c>
      <c r="BD99" s="135">
        <f>IF(ISNA(VLOOKUP($B99,'[1]1718  Prog Access'!$F$7:$BF$318,37,FALSE)),"",VLOOKUP($B99,'[1]1718  Prog Access'!$F$7:$BF$318,37,FALSE))</f>
        <v>0</v>
      </c>
      <c r="BE99" s="135">
        <f>IF(ISNA(VLOOKUP($B99,'[1]1718  Prog Access'!$F$7:$BF$318,38,FALSE)),"",VLOOKUP($B99,'[1]1718  Prog Access'!$F$7:$BF$318,38,FALSE))</f>
        <v>0</v>
      </c>
      <c r="BF99" s="134">
        <f t="shared" si="171"/>
        <v>251699.61</v>
      </c>
      <c r="BG99" s="133">
        <f t="shared" si="172"/>
        <v>5.1657495073202379E-2</v>
      </c>
      <c r="BH99" s="137">
        <f t="shared" si="173"/>
        <v>763.026677175857</v>
      </c>
      <c r="BI99" s="140">
        <f>IF(ISNA(VLOOKUP($B99,'[1]1718  Prog Access'!$F$7:$BF$318,39,FALSE)),"",VLOOKUP($B99,'[1]1718  Prog Access'!$F$7:$BF$318,39,FALSE))</f>
        <v>9501.0499999999993</v>
      </c>
      <c r="BJ99" s="135">
        <f>IF(ISNA(VLOOKUP($B99,'[1]1718  Prog Access'!$F$7:$BF$318,40,FALSE)),"",VLOOKUP($B99,'[1]1718  Prog Access'!$F$7:$BF$318,40,FALSE))</f>
        <v>0</v>
      </c>
      <c r="BK99" s="135">
        <f>IF(ISNA(VLOOKUP($B99,'[1]1718  Prog Access'!$F$7:$BF$318,41,FALSE)),"",VLOOKUP($B99,'[1]1718  Prog Access'!$F$7:$BF$318,41,FALSE))</f>
        <v>6214.48</v>
      </c>
      <c r="BL99" s="135">
        <f>IF(ISNA(VLOOKUP($B99,'[1]1718  Prog Access'!$F$7:$BF$318,42,FALSE)),"",VLOOKUP($B99,'[1]1718  Prog Access'!$F$7:$BF$318,42,FALSE))</f>
        <v>115.56</v>
      </c>
      <c r="BM99" s="135">
        <f>IF(ISNA(VLOOKUP($B99,'[1]1718  Prog Access'!$F$7:$BF$318,43,FALSE)),"",VLOOKUP($B99,'[1]1718  Prog Access'!$F$7:$BF$318,43,FALSE))</f>
        <v>0</v>
      </c>
      <c r="BN99" s="135">
        <f>IF(ISNA(VLOOKUP($B99,'[1]1718  Prog Access'!$F$7:$BF$318,44,FALSE)),"",VLOOKUP($B99,'[1]1718  Prog Access'!$F$7:$BF$318,44,FALSE))</f>
        <v>0</v>
      </c>
      <c r="BO99" s="135">
        <f>IF(ISNA(VLOOKUP($B99,'[1]1718  Prog Access'!$F$7:$BF$318,45,FALSE)),"",VLOOKUP($B99,'[1]1718  Prog Access'!$F$7:$BF$318,45,FALSE))</f>
        <v>274.77999999999997</v>
      </c>
      <c r="BP99" s="137">
        <f t="shared" si="174"/>
        <v>16105.869999999999</v>
      </c>
      <c r="BQ99" s="133">
        <f t="shared" si="175"/>
        <v>3.305483469659083E-3</v>
      </c>
      <c r="BR99" s="134">
        <f t="shared" si="176"/>
        <v>48.824900718464839</v>
      </c>
      <c r="BS99" s="140">
        <f>IF(ISNA(VLOOKUP($B99,'[1]1718  Prog Access'!$F$7:$BF$318,46,FALSE)),"",VLOOKUP($B99,'[1]1718  Prog Access'!$F$7:$BF$318,46,FALSE))</f>
        <v>0</v>
      </c>
      <c r="BT99" s="135">
        <f>IF(ISNA(VLOOKUP($B99,'[1]1718  Prog Access'!$F$7:$BF$318,47,FALSE)),"",VLOOKUP($B99,'[1]1718  Prog Access'!$F$7:$BF$318,47,FALSE))</f>
        <v>0</v>
      </c>
      <c r="BU99" s="135">
        <f>IF(ISNA(VLOOKUP($B99,'[1]1718  Prog Access'!$F$7:$BF$318,48,FALSE)),"",VLOOKUP($B99,'[1]1718  Prog Access'!$F$7:$BF$318,48,FALSE))</f>
        <v>0</v>
      </c>
      <c r="BV99" s="135">
        <f>IF(ISNA(VLOOKUP($B99,'[1]1718  Prog Access'!$F$7:$BF$318,49,FALSE)),"",VLOOKUP($B99,'[1]1718  Prog Access'!$F$7:$BF$318,49,FALSE))</f>
        <v>0</v>
      </c>
      <c r="BW99" s="137">
        <f t="shared" si="177"/>
        <v>0</v>
      </c>
      <c r="BX99" s="133">
        <f t="shared" si="178"/>
        <v>0</v>
      </c>
      <c r="BY99" s="134">
        <f t="shared" si="179"/>
        <v>0</v>
      </c>
      <c r="BZ99" s="135">
        <f>IF(ISNA(VLOOKUP($B99,'[1]1718  Prog Access'!$F$7:$BF$318,50,FALSE)),"",VLOOKUP($B99,'[1]1718  Prog Access'!$F$7:$BF$318,50,FALSE))</f>
        <v>1007223.8200000001</v>
      </c>
      <c r="CA99" s="133">
        <f t="shared" si="180"/>
        <v>0.20671728303139639</v>
      </c>
      <c r="CB99" s="134">
        <f t="shared" si="181"/>
        <v>3053.3962470063962</v>
      </c>
      <c r="CC99" s="135">
        <f>IF(ISNA(VLOOKUP($B99,'[1]1718  Prog Access'!$F$7:$BF$318,51,FALSE)),"",VLOOKUP($B99,'[1]1718  Prog Access'!$F$7:$BF$318,51,FALSE))</f>
        <v>213032.18</v>
      </c>
      <c r="CD99" s="133">
        <f t="shared" si="182"/>
        <v>4.3721596504593563E-2</v>
      </c>
      <c r="CE99" s="134">
        <f t="shared" si="183"/>
        <v>645.80646921514517</v>
      </c>
      <c r="CF99" s="141">
        <f>IF(ISNA(VLOOKUP($B99,'[1]1718  Prog Access'!$F$7:$BF$318,52,FALSE)),"",VLOOKUP($B99,'[1]1718  Prog Access'!$F$7:$BF$318,52,FALSE))</f>
        <v>262886.42</v>
      </c>
      <c r="CG99" s="88">
        <f t="shared" si="184"/>
        <v>5.3953416717498343E-2</v>
      </c>
      <c r="CH99" s="89">
        <f t="shared" si="185"/>
        <v>796.93946099978757</v>
      </c>
    </row>
    <row r="100" spans="1:88" x14ac:dyDescent="0.3">
      <c r="A100" s="91"/>
      <c r="B100" s="92"/>
      <c r="C100" s="119" t="s">
        <v>56</v>
      </c>
      <c r="D100" s="85">
        <f>SUM(D99)</f>
        <v>329.87000000000006</v>
      </c>
      <c r="E100" s="86">
        <f>SUM(E99)</f>
        <v>4872470.29</v>
      </c>
      <c r="F100" s="87">
        <f>SUM(F99)</f>
        <v>2406913.810000001</v>
      </c>
      <c r="G100" s="87">
        <f t="shared" ref="G100:H100" si="213">SUM(G99)</f>
        <v>0</v>
      </c>
      <c r="H100" s="87">
        <f t="shared" si="213"/>
        <v>0</v>
      </c>
      <c r="I100" s="131">
        <f t="shared" si="156"/>
        <v>2406913.810000001</v>
      </c>
      <c r="J100" s="153">
        <f t="shared" si="157"/>
        <v>0.49398224447665151</v>
      </c>
      <c r="K100" s="132">
        <f t="shared" si="158"/>
        <v>7296.5526116348883</v>
      </c>
      <c r="L100" s="144">
        <f>SUM(L99)</f>
        <v>0</v>
      </c>
      <c r="M100" s="144">
        <f t="shared" ref="M100:Q100" si="214">SUM(M99)</f>
        <v>0</v>
      </c>
      <c r="N100" s="144">
        <f t="shared" si="214"/>
        <v>0</v>
      </c>
      <c r="O100" s="144">
        <f t="shared" si="214"/>
        <v>0</v>
      </c>
      <c r="P100" s="144">
        <f t="shared" si="214"/>
        <v>0</v>
      </c>
      <c r="Q100" s="144">
        <f t="shared" si="214"/>
        <v>0</v>
      </c>
      <c r="R100" s="129">
        <f t="shared" si="159"/>
        <v>0</v>
      </c>
      <c r="S100" s="145">
        <f t="shared" si="160"/>
        <v>0</v>
      </c>
      <c r="T100" s="146">
        <f t="shared" si="161"/>
        <v>0</v>
      </c>
      <c r="U100" s="144">
        <f>SUM(U99)</f>
        <v>321204.51999999996</v>
      </c>
      <c r="V100" s="144">
        <f t="shared" ref="V100:Z100" si="215">SUM(V99)</f>
        <v>34296.6</v>
      </c>
      <c r="W100" s="144">
        <f t="shared" si="215"/>
        <v>67025</v>
      </c>
      <c r="X100" s="144">
        <f t="shared" si="215"/>
        <v>0</v>
      </c>
      <c r="Y100" s="144">
        <f t="shared" si="215"/>
        <v>0</v>
      </c>
      <c r="Z100" s="144">
        <f t="shared" si="215"/>
        <v>0</v>
      </c>
      <c r="AA100" s="147">
        <f t="shared" si="162"/>
        <v>422526.11999999994</v>
      </c>
      <c r="AB100" s="142">
        <f t="shared" si="163"/>
        <v>8.6717023368448276E-2</v>
      </c>
      <c r="AC100" s="143">
        <f t="shared" si="164"/>
        <v>1280.8867735774695</v>
      </c>
      <c r="AD100" s="144">
        <f>SUM(AD99)</f>
        <v>216162.37000000002</v>
      </c>
      <c r="AE100" s="144">
        <f t="shared" ref="AE100:AG100" si="216">SUM(AE99)</f>
        <v>61440.09</v>
      </c>
      <c r="AF100" s="144">
        <f t="shared" si="216"/>
        <v>14480</v>
      </c>
      <c r="AG100" s="144">
        <f t="shared" si="216"/>
        <v>0</v>
      </c>
      <c r="AH100" s="143">
        <f t="shared" si="165"/>
        <v>292082.46000000002</v>
      </c>
      <c r="AI100" s="142">
        <f t="shared" si="166"/>
        <v>5.9945457358550669E-2</v>
      </c>
      <c r="AJ100" s="143">
        <f t="shared" si="167"/>
        <v>885.4471761603055</v>
      </c>
      <c r="AK100" s="144">
        <f>SUM(AK99)</f>
        <v>0</v>
      </c>
      <c r="AL100" s="144">
        <f>SUM(AL99)</f>
        <v>0</v>
      </c>
      <c r="AM100" s="147">
        <f t="shared" si="168"/>
        <v>0</v>
      </c>
      <c r="AN100" s="142">
        <f t="shared" si="169"/>
        <v>0</v>
      </c>
      <c r="AO100" s="148">
        <f t="shared" si="170"/>
        <v>0</v>
      </c>
      <c r="AP100" s="144">
        <f>SUM(AP99)</f>
        <v>71305.919999999998</v>
      </c>
      <c r="AQ100" s="144">
        <f t="shared" ref="AQ100:BE100" si="217">SUM(AQ99)</f>
        <v>49953.619999999995</v>
      </c>
      <c r="AR100" s="144">
        <f t="shared" si="217"/>
        <v>0</v>
      </c>
      <c r="AS100" s="144">
        <f t="shared" si="217"/>
        <v>0</v>
      </c>
      <c r="AT100" s="144">
        <f t="shared" si="217"/>
        <v>122674.43</v>
      </c>
      <c r="AU100" s="144">
        <f t="shared" si="217"/>
        <v>0</v>
      </c>
      <c r="AV100" s="144">
        <f t="shared" si="217"/>
        <v>0</v>
      </c>
      <c r="AW100" s="144">
        <f t="shared" si="217"/>
        <v>1799.76</v>
      </c>
      <c r="AX100" s="144">
        <f t="shared" si="217"/>
        <v>0</v>
      </c>
      <c r="AY100" s="144">
        <f t="shared" si="217"/>
        <v>0</v>
      </c>
      <c r="AZ100" s="144">
        <f t="shared" si="217"/>
        <v>0</v>
      </c>
      <c r="BA100" s="144">
        <f t="shared" si="217"/>
        <v>0</v>
      </c>
      <c r="BB100" s="144">
        <f t="shared" si="217"/>
        <v>5965.88</v>
      </c>
      <c r="BC100" s="144">
        <f t="shared" si="217"/>
        <v>0</v>
      </c>
      <c r="BD100" s="144">
        <f t="shared" si="217"/>
        <v>0</v>
      </c>
      <c r="BE100" s="144">
        <f t="shared" si="217"/>
        <v>0</v>
      </c>
      <c r="BF100" s="143">
        <f t="shared" si="171"/>
        <v>251699.61</v>
      </c>
      <c r="BG100" s="142">
        <f t="shared" si="172"/>
        <v>5.1657495073202379E-2</v>
      </c>
      <c r="BH100" s="146">
        <f t="shared" si="173"/>
        <v>763.026677175857</v>
      </c>
      <c r="BI100" s="149">
        <f>SUM(BI99)</f>
        <v>9501.0499999999993</v>
      </c>
      <c r="BJ100" s="149">
        <f t="shared" ref="BJ100:BO100" si="218">SUM(BJ99)</f>
        <v>0</v>
      </c>
      <c r="BK100" s="149">
        <f t="shared" si="218"/>
        <v>6214.48</v>
      </c>
      <c r="BL100" s="149">
        <f t="shared" si="218"/>
        <v>115.56</v>
      </c>
      <c r="BM100" s="149">
        <f t="shared" si="218"/>
        <v>0</v>
      </c>
      <c r="BN100" s="149">
        <f t="shared" si="218"/>
        <v>0</v>
      </c>
      <c r="BO100" s="149">
        <f t="shared" si="218"/>
        <v>274.77999999999997</v>
      </c>
      <c r="BP100" s="146">
        <f t="shared" si="174"/>
        <v>16105.869999999999</v>
      </c>
      <c r="BQ100" s="142">
        <f t="shared" si="175"/>
        <v>3.305483469659083E-3</v>
      </c>
      <c r="BR100" s="143">
        <f t="shared" si="176"/>
        <v>48.824900718464839</v>
      </c>
      <c r="BS100" s="149">
        <f>SUM(BS99)</f>
        <v>0</v>
      </c>
      <c r="BT100" s="149">
        <f t="shared" ref="BT100:BV100" si="219">SUM(BT99)</f>
        <v>0</v>
      </c>
      <c r="BU100" s="149">
        <f t="shared" si="219"/>
        <v>0</v>
      </c>
      <c r="BV100" s="149">
        <f t="shared" si="219"/>
        <v>0</v>
      </c>
      <c r="BW100" s="146">
        <f t="shared" si="177"/>
        <v>0</v>
      </c>
      <c r="BX100" s="142">
        <f t="shared" si="178"/>
        <v>0</v>
      </c>
      <c r="BY100" s="143">
        <f t="shared" si="179"/>
        <v>0</v>
      </c>
      <c r="BZ100" s="144">
        <f>SUM(BZ99)</f>
        <v>1007223.8200000001</v>
      </c>
      <c r="CA100" s="142">
        <f t="shared" si="180"/>
        <v>0.20671728303139639</v>
      </c>
      <c r="CB100" s="143">
        <f t="shared" si="181"/>
        <v>3053.3962470063962</v>
      </c>
      <c r="CC100" s="144">
        <f>SUM(CC99)</f>
        <v>213032.18</v>
      </c>
      <c r="CD100" s="142">
        <f t="shared" si="182"/>
        <v>4.3721596504593563E-2</v>
      </c>
      <c r="CE100" s="143">
        <f t="shared" si="183"/>
        <v>645.80646921514517</v>
      </c>
      <c r="CF100" s="150">
        <f>SUM(CF99)</f>
        <v>262886.42</v>
      </c>
      <c r="CG100" s="88">
        <f t="shared" si="184"/>
        <v>5.3953416717498343E-2</v>
      </c>
      <c r="CH100" s="89">
        <f t="shared" si="185"/>
        <v>796.93946099978757</v>
      </c>
      <c r="CI100" s="90">
        <f t="shared" ref="CI100" si="220">CF100+CC100+BZ100+BW100+BP100+BF100+AM100+AH100+AA100+R100+I100</f>
        <v>4872470.290000001</v>
      </c>
      <c r="CJ100" s="73">
        <f t="shared" ref="CJ100" si="221">CI100-E100</f>
        <v>0</v>
      </c>
    </row>
    <row r="101" spans="1:88" x14ac:dyDescent="0.3">
      <c r="A101" s="21"/>
      <c r="B101" s="84"/>
      <c r="C101" s="117"/>
      <c r="D101" s="85"/>
      <c r="E101" s="86"/>
      <c r="F101" s="87"/>
      <c r="G101" s="87"/>
      <c r="H101" s="87"/>
      <c r="I101" s="130"/>
      <c r="J101" s="151"/>
      <c r="K101" s="152"/>
      <c r="L101" s="135"/>
      <c r="M101" s="135"/>
      <c r="N101" s="135"/>
      <c r="O101" s="135"/>
      <c r="P101" s="135"/>
      <c r="Q101" s="135"/>
      <c r="R101" s="128"/>
      <c r="S101" s="136"/>
      <c r="T101" s="137"/>
      <c r="U101" s="135"/>
      <c r="V101" s="135"/>
      <c r="W101" s="135"/>
      <c r="X101" s="135"/>
      <c r="Y101" s="135"/>
      <c r="Z101" s="135"/>
      <c r="AA101" s="138"/>
      <c r="AB101" s="133"/>
      <c r="AC101" s="134"/>
      <c r="AD101" s="135"/>
      <c r="AE101" s="135"/>
      <c r="AF101" s="135"/>
      <c r="AG101" s="135"/>
      <c r="AH101" s="134"/>
      <c r="AI101" s="133"/>
      <c r="AJ101" s="134"/>
      <c r="AK101" s="135"/>
      <c r="AL101" s="135"/>
      <c r="AM101" s="138"/>
      <c r="AN101" s="133"/>
      <c r="AO101" s="139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4"/>
      <c r="BG101" s="133"/>
      <c r="BH101" s="137"/>
      <c r="BI101" s="140"/>
      <c r="BJ101" s="135"/>
      <c r="BK101" s="135"/>
      <c r="BL101" s="135"/>
      <c r="BM101" s="135"/>
      <c r="BN101" s="135"/>
      <c r="BO101" s="135"/>
      <c r="BP101" s="137"/>
      <c r="BQ101" s="133"/>
      <c r="BR101" s="134"/>
      <c r="BS101" s="140"/>
      <c r="BT101" s="135"/>
      <c r="BU101" s="135"/>
      <c r="BV101" s="135"/>
      <c r="BW101" s="137"/>
      <c r="BX101" s="133"/>
      <c r="BY101" s="134"/>
      <c r="BZ101" s="135"/>
      <c r="CA101" s="133"/>
      <c r="CB101" s="134"/>
      <c r="CC101" s="135"/>
      <c r="CD101" s="133"/>
      <c r="CE101" s="134"/>
      <c r="CF101" s="141" t="str">
        <f>IF(ISNA(VLOOKUP($B101,'[1]1718  Prog Access'!$F$7:$BF$318,52,FALSE)),"",VLOOKUP($B101,'[1]1718  Prog Access'!$F$7:$BF$318,52,FALSE))</f>
        <v/>
      </c>
      <c r="CG101" s="88"/>
      <c r="CH101" s="89"/>
      <c r="CI101" s="90"/>
      <c r="CJ101" s="73"/>
    </row>
    <row r="102" spans="1:88" s="64" customFormat="1" x14ac:dyDescent="0.3">
      <c r="A102" s="91" t="s">
        <v>175</v>
      </c>
      <c r="B102" s="84"/>
      <c r="C102" s="117"/>
      <c r="D102" s="85"/>
      <c r="E102" s="86"/>
      <c r="F102" s="87"/>
      <c r="G102" s="87"/>
      <c r="H102" s="87"/>
      <c r="I102" s="130"/>
      <c r="J102" s="151"/>
      <c r="K102" s="152"/>
      <c r="L102" s="135"/>
      <c r="M102" s="135"/>
      <c r="N102" s="135"/>
      <c r="O102" s="135"/>
      <c r="P102" s="135"/>
      <c r="Q102" s="135"/>
      <c r="R102" s="128"/>
      <c r="S102" s="136"/>
      <c r="T102" s="137"/>
      <c r="U102" s="135"/>
      <c r="V102" s="135"/>
      <c r="W102" s="135"/>
      <c r="X102" s="135"/>
      <c r="Y102" s="135"/>
      <c r="Z102" s="135"/>
      <c r="AA102" s="138"/>
      <c r="AB102" s="133"/>
      <c r="AC102" s="134"/>
      <c r="AD102" s="135"/>
      <c r="AE102" s="135"/>
      <c r="AF102" s="135"/>
      <c r="AG102" s="135"/>
      <c r="AH102" s="134"/>
      <c r="AI102" s="133"/>
      <c r="AJ102" s="134"/>
      <c r="AK102" s="135"/>
      <c r="AL102" s="135"/>
      <c r="AM102" s="138"/>
      <c r="AN102" s="133"/>
      <c r="AO102" s="139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4"/>
      <c r="BG102" s="133"/>
      <c r="BH102" s="137"/>
      <c r="BI102" s="140"/>
      <c r="BJ102" s="135"/>
      <c r="BK102" s="135"/>
      <c r="BL102" s="135"/>
      <c r="BM102" s="135"/>
      <c r="BN102" s="135"/>
      <c r="BO102" s="135"/>
      <c r="BP102" s="137"/>
      <c r="BQ102" s="133"/>
      <c r="BR102" s="134"/>
      <c r="BS102" s="140"/>
      <c r="BT102" s="135"/>
      <c r="BU102" s="135"/>
      <c r="BV102" s="135"/>
      <c r="BW102" s="137"/>
      <c r="BX102" s="133"/>
      <c r="BY102" s="134"/>
      <c r="BZ102" s="135"/>
      <c r="CA102" s="133"/>
      <c r="CB102" s="134"/>
      <c r="CC102" s="135"/>
      <c r="CD102" s="133"/>
      <c r="CE102" s="134"/>
      <c r="CF102" s="141" t="str">
        <f>IF(ISNA(VLOOKUP($B102,'[1]1718  Prog Access'!$F$7:$BF$318,52,FALSE)),"",VLOOKUP($B102,'[1]1718  Prog Access'!$F$7:$BF$318,52,FALSE))</f>
        <v/>
      </c>
      <c r="CG102" s="88"/>
      <c r="CH102" s="89"/>
    </row>
    <row r="103" spans="1:88" x14ac:dyDescent="0.3">
      <c r="A103" s="21"/>
      <c r="B103" s="84" t="s">
        <v>176</v>
      </c>
      <c r="C103" s="117" t="s">
        <v>177</v>
      </c>
      <c r="D103" s="85">
        <f>IF(ISNA(VLOOKUP($B103,'[1]1718 enrollment_Rev_Exp by size'!$A$6:$C$339,3,FALSE)),"",VLOOKUP($B103,'[1]1718 enrollment_Rev_Exp by size'!$A$6:$C$339,3,FALSE))</f>
        <v>2417.69</v>
      </c>
      <c r="E103" s="86">
        <f>IF(ISNA(VLOOKUP($B103,'[1]1718 Enroll_Rev_Exp Access'!$A$6:$D$316,4,FALSE)),"",VLOOKUP($B103,'[1]1718 Enroll_Rev_Exp Access'!$A$6:$D$316,4,FALSE))</f>
        <v>31494364.649999999</v>
      </c>
      <c r="F103" s="87">
        <f>IF(ISNA(VLOOKUP($B103,'[1]1718  Prog Access'!$F$7:$BF$318,2,FALSE)),"",VLOOKUP($B103,'[1]1718  Prog Access'!$F$7:$BF$318,2,FALSE))</f>
        <v>14740173.67</v>
      </c>
      <c r="G103" s="87">
        <f>IF(ISNA(VLOOKUP($B103,'[1]1718  Prog Access'!$F$7:$BF$318,3,FALSE)),"",VLOOKUP($B103,'[1]1718  Prog Access'!$F$7:$BF$318,3,FALSE))</f>
        <v>0</v>
      </c>
      <c r="H103" s="87">
        <f>IF(ISNA(VLOOKUP($B103,'[1]1718  Prog Access'!$F$7:$BF$318,4,FALSE)),"",VLOOKUP($B103,'[1]1718  Prog Access'!$F$7:$BF$318,4,FALSE))</f>
        <v>0</v>
      </c>
      <c r="I103" s="130">
        <f t="shared" si="156"/>
        <v>14740173.67</v>
      </c>
      <c r="J103" s="151">
        <f t="shared" si="157"/>
        <v>0.46802575107670891</v>
      </c>
      <c r="K103" s="152">
        <f t="shared" si="158"/>
        <v>6096.8005286037496</v>
      </c>
      <c r="L103" s="135">
        <f>IF(ISNA(VLOOKUP($B103,'[1]1718  Prog Access'!$F$7:$BF$318,5,FALSE)),"",VLOOKUP($B103,'[1]1718  Prog Access'!$F$7:$BF$318,5,FALSE))</f>
        <v>0</v>
      </c>
      <c r="M103" s="135">
        <f>IF(ISNA(VLOOKUP($B103,'[1]1718  Prog Access'!$F$7:$BF$318,6,FALSE)),"",VLOOKUP($B103,'[1]1718  Prog Access'!$F$7:$BF$318,6,FALSE))</f>
        <v>0</v>
      </c>
      <c r="N103" s="135">
        <f>IF(ISNA(VLOOKUP($B103,'[1]1718  Prog Access'!$F$7:$BF$318,7,FALSE)),"",VLOOKUP($B103,'[1]1718  Prog Access'!$F$7:$BF$318,7,FALSE))</f>
        <v>0</v>
      </c>
      <c r="O103" s="135">
        <f>IF(ISNA(VLOOKUP($B103,'[1]1718  Prog Access'!$F$7:$BF$318,8,FALSE)),"",VLOOKUP($B103,'[1]1718  Prog Access'!$F$7:$BF$318,8,FALSE))</f>
        <v>0</v>
      </c>
      <c r="P103" s="135">
        <f>IF(ISNA(VLOOKUP($B103,'[1]1718  Prog Access'!$F$7:$BF$318,9,FALSE)),"",VLOOKUP($B103,'[1]1718  Prog Access'!$F$7:$BF$318,9,FALSE))</f>
        <v>0</v>
      </c>
      <c r="Q103" s="135">
        <f>IF(ISNA(VLOOKUP($B103,'[1]1718  Prog Access'!$F$7:$BF$318,10,FALSE)),"",VLOOKUP($B103,'[1]1718  Prog Access'!$F$7:$BF$318,10,FALSE))</f>
        <v>0</v>
      </c>
      <c r="R103" s="128">
        <f t="shared" si="159"/>
        <v>0</v>
      </c>
      <c r="S103" s="136">
        <f t="shared" si="160"/>
        <v>0</v>
      </c>
      <c r="T103" s="137">
        <f t="shared" si="161"/>
        <v>0</v>
      </c>
      <c r="U103" s="135">
        <f>IF(ISNA(VLOOKUP($B103,'[1]1718  Prog Access'!$F$7:$BF$318,11,FALSE)),"",VLOOKUP($B103,'[1]1718  Prog Access'!$F$7:$BF$318,11,FALSE))</f>
        <v>2348190.2899999996</v>
      </c>
      <c r="V103" s="135">
        <f>IF(ISNA(VLOOKUP($B103,'[1]1718  Prog Access'!$F$7:$BF$318,12,FALSE)),"",VLOOKUP($B103,'[1]1718  Prog Access'!$F$7:$BF$318,12,FALSE))</f>
        <v>77931.81</v>
      </c>
      <c r="W103" s="135">
        <f>IF(ISNA(VLOOKUP($B103,'[1]1718  Prog Access'!$F$7:$BF$318,13,FALSE)),"",VLOOKUP($B103,'[1]1718  Prog Access'!$F$7:$BF$318,13,FALSE))</f>
        <v>259288.91999999998</v>
      </c>
      <c r="X103" s="135">
        <f>IF(ISNA(VLOOKUP($B103,'[1]1718  Prog Access'!$F$7:$BF$318,14,FALSE)),"",VLOOKUP($B103,'[1]1718  Prog Access'!$F$7:$BF$318,14,FALSE))</f>
        <v>0</v>
      </c>
      <c r="Y103" s="135">
        <f>IF(ISNA(VLOOKUP($B103,'[1]1718  Prog Access'!$F$7:$BF$318,15,FALSE)),"",VLOOKUP($B103,'[1]1718  Prog Access'!$F$7:$BF$318,15,FALSE))</f>
        <v>0</v>
      </c>
      <c r="Z103" s="135">
        <f>IF(ISNA(VLOOKUP($B103,'[1]1718  Prog Access'!$F$7:$BF$318,16,FALSE)),"",VLOOKUP($B103,'[1]1718  Prog Access'!$F$7:$BF$318,16,FALSE))</f>
        <v>0</v>
      </c>
      <c r="AA103" s="138">
        <f t="shared" si="162"/>
        <v>2685411.0199999996</v>
      </c>
      <c r="AB103" s="133">
        <f t="shared" si="163"/>
        <v>8.5266397650603176E-2</v>
      </c>
      <c r="AC103" s="134">
        <f t="shared" si="164"/>
        <v>1110.7342215089609</v>
      </c>
      <c r="AD103" s="135">
        <f>IF(ISNA(VLOOKUP($B103,'[1]1718  Prog Access'!$F$7:$BF$318,17,FALSE)),"",VLOOKUP($B103,'[1]1718  Prog Access'!$F$7:$BF$318,17,FALSE))</f>
        <v>1210112.0999999999</v>
      </c>
      <c r="AE103" s="135">
        <f>IF(ISNA(VLOOKUP($B103,'[1]1718  Prog Access'!$F$7:$BF$318,18,FALSE)),"",VLOOKUP($B103,'[1]1718  Prog Access'!$F$7:$BF$318,18,FALSE))</f>
        <v>357835.2300000001</v>
      </c>
      <c r="AF103" s="135">
        <f>IF(ISNA(VLOOKUP($B103,'[1]1718  Prog Access'!$F$7:$BF$318,19,FALSE)),"",VLOOKUP($B103,'[1]1718  Prog Access'!$F$7:$BF$318,19,FALSE))</f>
        <v>17288.79</v>
      </c>
      <c r="AG103" s="135">
        <f>IF(ISNA(VLOOKUP($B103,'[1]1718  Prog Access'!$F$7:$BF$318,20,FALSE)),"",VLOOKUP($B103,'[1]1718  Prog Access'!$F$7:$BF$318,20,FALSE))</f>
        <v>0</v>
      </c>
      <c r="AH103" s="134">
        <f t="shared" si="165"/>
        <v>1585236.12</v>
      </c>
      <c r="AI103" s="133">
        <f t="shared" si="166"/>
        <v>5.0333960936087663E-2</v>
      </c>
      <c r="AJ103" s="134">
        <f t="shared" si="167"/>
        <v>655.68212632719667</v>
      </c>
      <c r="AK103" s="135">
        <f>IF(ISNA(VLOOKUP($B103,'[1]1718  Prog Access'!$F$7:$BF$318,21,FALSE)),"",VLOOKUP($B103,'[1]1718  Prog Access'!$F$7:$BF$318,21,FALSE))</f>
        <v>0</v>
      </c>
      <c r="AL103" s="135">
        <f>IF(ISNA(VLOOKUP($B103,'[1]1718  Prog Access'!$F$7:$BF$318,22,FALSE)),"",VLOOKUP($B103,'[1]1718  Prog Access'!$F$7:$BF$318,22,FALSE))</f>
        <v>0</v>
      </c>
      <c r="AM103" s="138">
        <f t="shared" si="168"/>
        <v>0</v>
      </c>
      <c r="AN103" s="133">
        <f t="shared" si="169"/>
        <v>0</v>
      </c>
      <c r="AO103" s="139">
        <f t="shared" si="170"/>
        <v>0</v>
      </c>
      <c r="AP103" s="135">
        <f>IF(ISNA(VLOOKUP($B103,'[1]1718  Prog Access'!$F$7:$BF$318,23,FALSE)),"",VLOOKUP($B103,'[1]1718  Prog Access'!$F$7:$BF$318,23,FALSE))</f>
        <v>573499.19999999984</v>
      </c>
      <c r="AQ103" s="135">
        <f>IF(ISNA(VLOOKUP($B103,'[1]1718  Prog Access'!$F$7:$BF$318,24,FALSE)),"",VLOOKUP($B103,'[1]1718  Prog Access'!$F$7:$BF$318,24,FALSE))</f>
        <v>132858.10999999999</v>
      </c>
      <c r="AR103" s="135">
        <f>IF(ISNA(VLOOKUP($B103,'[1]1718  Prog Access'!$F$7:$BF$318,25,FALSE)),"",VLOOKUP($B103,'[1]1718  Prog Access'!$F$7:$BF$318,25,FALSE))</f>
        <v>533162.31000000006</v>
      </c>
      <c r="AS103" s="135">
        <f>IF(ISNA(VLOOKUP($B103,'[1]1718  Prog Access'!$F$7:$BF$318,26,FALSE)),"",VLOOKUP($B103,'[1]1718  Prog Access'!$F$7:$BF$318,26,FALSE))</f>
        <v>0</v>
      </c>
      <c r="AT103" s="135">
        <f>IF(ISNA(VLOOKUP($B103,'[1]1718  Prog Access'!$F$7:$BF$318,27,FALSE)),"",VLOOKUP($B103,'[1]1718  Prog Access'!$F$7:$BF$318,27,FALSE))</f>
        <v>981036.99000000011</v>
      </c>
      <c r="AU103" s="135">
        <f>IF(ISNA(VLOOKUP($B103,'[1]1718  Prog Access'!$F$7:$BF$318,28,FALSE)),"",VLOOKUP($B103,'[1]1718  Prog Access'!$F$7:$BF$318,28,FALSE))</f>
        <v>0</v>
      </c>
      <c r="AV103" s="135">
        <f>IF(ISNA(VLOOKUP($B103,'[1]1718  Prog Access'!$F$7:$BF$318,29,FALSE)),"",VLOOKUP($B103,'[1]1718  Prog Access'!$F$7:$BF$318,29,FALSE))</f>
        <v>0</v>
      </c>
      <c r="AW103" s="135">
        <f>IF(ISNA(VLOOKUP($B103,'[1]1718  Prog Access'!$F$7:$BF$318,30,FALSE)),"",VLOOKUP($B103,'[1]1718  Prog Access'!$F$7:$BF$318,30,FALSE))</f>
        <v>903949.31</v>
      </c>
      <c r="AX103" s="135">
        <f>IF(ISNA(VLOOKUP($B103,'[1]1718  Prog Access'!$F$7:$BF$318,31,FALSE)),"",VLOOKUP($B103,'[1]1718  Prog Access'!$F$7:$BF$318,31,FALSE))</f>
        <v>0</v>
      </c>
      <c r="AY103" s="135">
        <f>IF(ISNA(VLOOKUP($B103,'[1]1718  Prog Access'!$F$7:$BF$318,32,FALSE)),"",VLOOKUP($B103,'[1]1718  Prog Access'!$F$7:$BF$318,32,FALSE))</f>
        <v>0</v>
      </c>
      <c r="AZ103" s="135">
        <f>IF(ISNA(VLOOKUP($B103,'[1]1718  Prog Access'!$F$7:$BF$318,33,FALSE)),"",VLOOKUP($B103,'[1]1718  Prog Access'!$F$7:$BF$318,33,FALSE))</f>
        <v>0</v>
      </c>
      <c r="BA103" s="135">
        <f>IF(ISNA(VLOOKUP($B103,'[1]1718  Prog Access'!$F$7:$BF$318,34,FALSE)),"",VLOOKUP($B103,'[1]1718  Prog Access'!$F$7:$BF$318,34,FALSE))</f>
        <v>144524.34999999998</v>
      </c>
      <c r="BB103" s="135">
        <f>IF(ISNA(VLOOKUP($B103,'[1]1718  Prog Access'!$F$7:$BF$318,35,FALSE)),"",VLOOKUP($B103,'[1]1718  Prog Access'!$F$7:$BF$318,35,FALSE))</f>
        <v>1359510.7099999997</v>
      </c>
      <c r="BC103" s="135">
        <f>IF(ISNA(VLOOKUP($B103,'[1]1718  Prog Access'!$F$7:$BF$318,36,FALSE)),"",VLOOKUP($B103,'[1]1718  Prog Access'!$F$7:$BF$318,36,FALSE))</f>
        <v>0</v>
      </c>
      <c r="BD103" s="135">
        <f>IF(ISNA(VLOOKUP($B103,'[1]1718  Prog Access'!$F$7:$BF$318,37,FALSE)),"",VLOOKUP($B103,'[1]1718  Prog Access'!$F$7:$BF$318,37,FALSE))</f>
        <v>0</v>
      </c>
      <c r="BE103" s="135">
        <f>IF(ISNA(VLOOKUP($B103,'[1]1718  Prog Access'!$F$7:$BF$318,38,FALSE)),"",VLOOKUP($B103,'[1]1718  Prog Access'!$F$7:$BF$318,38,FALSE))</f>
        <v>0</v>
      </c>
      <c r="BF103" s="134">
        <f t="shared" si="171"/>
        <v>4628540.9799999995</v>
      </c>
      <c r="BG103" s="133">
        <f t="shared" si="172"/>
        <v>0.146964100766516</v>
      </c>
      <c r="BH103" s="137">
        <f t="shared" si="173"/>
        <v>1914.4476669879098</v>
      </c>
      <c r="BI103" s="140">
        <f>IF(ISNA(VLOOKUP($B103,'[1]1718  Prog Access'!$F$7:$BF$318,39,FALSE)),"",VLOOKUP($B103,'[1]1718  Prog Access'!$F$7:$BF$318,39,FALSE))</f>
        <v>0</v>
      </c>
      <c r="BJ103" s="135">
        <f>IF(ISNA(VLOOKUP($B103,'[1]1718  Prog Access'!$F$7:$BF$318,40,FALSE)),"",VLOOKUP($B103,'[1]1718  Prog Access'!$F$7:$BF$318,40,FALSE))</f>
        <v>0</v>
      </c>
      <c r="BK103" s="135">
        <f>IF(ISNA(VLOOKUP($B103,'[1]1718  Prog Access'!$F$7:$BF$318,41,FALSE)),"",VLOOKUP($B103,'[1]1718  Prog Access'!$F$7:$BF$318,41,FALSE))</f>
        <v>46321.89</v>
      </c>
      <c r="BL103" s="135">
        <f>IF(ISNA(VLOOKUP($B103,'[1]1718  Prog Access'!$F$7:$BF$318,42,FALSE)),"",VLOOKUP($B103,'[1]1718  Prog Access'!$F$7:$BF$318,42,FALSE))</f>
        <v>0</v>
      </c>
      <c r="BM103" s="135">
        <f>IF(ISNA(VLOOKUP($B103,'[1]1718  Prog Access'!$F$7:$BF$318,43,FALSE)),"",VLOOKUP($B103,'[1]1718  Prog Access'!$F$7:$BF$318,43,FALSE))</f>
        <v>0</v>
      </c>
      <c r="BN103" s="135">
        <f>IF(ISNA(VLOOKUP($B103,'[1]1718  Prog Access'!$F$7:$BF$318,44,FALSE)),"",VLOOKUP($B103,'[1]1718  Prog Access'!$F$7:$BF$318,44,FALSE))</f>
        <v>0</v>
      </c>
      <c r="BO103" s="135">
        <f>IF(ISNA(VLOOKUP($B103,'[1]1718  Prog Access'!$F$7:$BF$318,45,FALSE)),"",VLOOKUP($B103,'[1]1718  Prog Access'!$F$7:$BF$318,45,FALSE))</f>
        <v>297398.3</v>
      </c>
      <c r="BP103" s="137">
        <f t="shared" si="174"/>
        <v>343720.19</v>
      </c>
      <c r="BQ103" s="133">
        <f t="shared" si="175"/>
        <v>1.0913704525231629E-2</v>
      </c>
      <c r="BR103" s="134">
        <f t="shared" si="176"/>
        <v>142.16884298648711</v>
      </c>
      <c r="BS103" s="140">
        <f>IF(ISNA(VLOOKUP($B103,'[1]1718  Prog Access'!$F$7:$BF$318,46,FALSE)),"",VLOOKUP($B103,'[1]1718  Prog Access'!$F$7:$BF$318,46,FALSE))</f>
        <v>0</v>
      </c>
      <c r="BT103" s="135">
        <f>IF(ISNA(VLOOKUP($B103,'[1]1718  Prog Access'!$F$7:$BF$318,47,FALSE)),"",VLOOKUP($B103,'[1]1718  Prog Access'!$F$7:$BF$318,47,FALSE))</f>
        <v>551.04</v>
      </c>
      <c r="BU103" s="135">
        <f>IF(ISNA(VLOOKUP($B103,'[1]1718  Prog Access'!$F$7:$BF$318,48,FALSE)),"",VLOOKUP($B103,'[1]1718  Prog Access'!$F$7:$BF$318,48,FALSE))</f>
        <v>0</v>
      </c>
      <c r="BV103" s="135">
        <f>IF(ISNA(VLOOKUP($B103,'[1]1718  Prog Access'!$F$7:$BF$318,49,FALSE)),"",VLOOKUP($B103,'[1]1718  Prog Access'!$F$7:$BF$318,49,FALSE))</f>
        <v>123760.28</v>
      </c>
      <c r="BW103" s="137">
        <f t="shared" si="177"/>
        <v>124311.31999999999</v>
      </c>
      <c r="BX103" s="133">
        <f t="shared" si="178"/>
        <v>3.947097246808565E-3</v>
      </c>
      <c r="BY103" s="134">
        <f t="shared" si="179"/>
        <v>51.417394289590476</v>
      </c>
      <c r="BZ103" s="135">
        <f>IF(ISNA(VLOOKUP($B103,'[1]1718  Prog Access'!$F$7:$BF$318,50,FALSE)),"",VLOOKUP($B103,'[1]1718  Prog Access'!$F$7:$BF$318,50,FALSE))</f>
        <v>4896595.1100000013</v>
      </c>
      <c r="CA103" s="133">
        <f t="shared" si="180"/>
        <v>0.15547527833681832</v>
      </c>
      <c r="CB103" s="134">
        <f t="shared" si="181"/>
        <v>2025.31966877474</v>
      </c>
      <c r="CC103" s="135">
        <f>IF(ISNA(VLOOKUP($B103,'[1]1718  Prog Access'!$F$7:$BF$318,51,FALSE)),"",VLOOKUP($B103,'[1]1718  Prog Access'!$F$7:$BF$318,51,FALSE))</f>
        <v>1494206.39</v>
      </c>
      <c r="CD103" s="133">
        <f t="shared" si="182"/>
        <v>4.7443611154098959E-2</v>
      </c>
      <c r="CE103" s="134">
        <f t="shared" si="183"/>
        <v>618.03059532032637</v>
      </c>
      <c r="CF103" s="141">
        <f>IF(ISNA(VLOOKUP($B103,'[1]1718  Prog Access'!$F$7:$BF$318,52,FALSE)),"",VLOOKUP($B103,'[1]1718  Prog Access'!$F$7:$BF$318,52,FALSE))</f>
        <v>996169.84999999986</v>
      </c>
      <c r="CG103" s="88">
        <f t="shared" si="184"/>
        <v>3.1630098307126826E-2</v>
      </c>
      <c r="CH103" s="89">
        <f t="shared" si="185"/>
        <v>412.03373881680443</v>
      </c>
    </row>
    <row r="104" spans="1:88" x14ac:dyDescent="0.3">
      <c r="A104" s="21"/>
      <c r="B104" s="106" t="s">
        <v>178</v>
      </c>
      <c r="C104" s="117" t="s">
        <v>179</v>
      </c>
      <c r="D104" s="85">
        <f>IF(ISNA(VLOOKUP($B104,'[1]1718 enrollment_Rev_Exp by size'!$A$6:$C$339,3,FALSE)),"",VLOOKUP($B104,'[1]1718 enrollment_Rev_Exp by size'!$A$6:$C$339,3,FALSE))</f>
        <v>2998.3799999999997</v>
      </c>
      <c r="E104" s="86">
        <f>IF(ISNA(VLOOKUP($B104,'[1]1718 Enroll_Rev_Exp Access'!$A$6:$D$316,4,FALSE)),"",VLOOKUP($B104,'[1]1718 Enroll_Rev_Exp Access'!$A$6:$D$316,4,FALSE))</f>
        <v>40316910.189999998</v>
      </c>
      <c r="F104" s="87">
        <f>IF(ISNA(VLOOKUP($B104,'[1]1718  Prog Access'!$F$7:$BF$318,2,FALSE)),"",VLOOKUP($B104,'[1]1718  Prog Access'!$F$7:$BF$318,2,FALSE))</f>
        <v>21758981.620000005</v>
      </c>
      <c r="G104" s="87">
        <f>IF(ISNA(VLOOKUP($B104,'[1]1718  Prog Access'!$F$7:$BF$318,3,FALSE)),"",VLOOKUP($B104,'[1]1718  Prog Access'!$F$7:$BF$318,3,FALSE))</f>
        <v>0</v>
      </c>
      <c r="H104" s="87">
        <f>IF(ISNA(VLOOKUP($B104,'[1]1718  Prog Access'!$F$7:$BF$318,4,FALSE)),"",VLOOKUP($B104,'[1]1718  Prog Access'!$F$7:$BF$318,4,FALSE))</f>
        <v>0</v>
      </c>
      <c r="I104" s="130">
        <f t="shared" si="156"/>
        <v>21758981.620000005</v>
      </c>
      <c r="J104" s="151">
        <f t="shared" si="157"/>
        <v>0.53969864053215544</v>
      </c>
      <c r="K104" s="152">
        <f t="shared" si="158"/>
        <v>7256.9126061406514</v>
      </c>
      <c r="L104" s="135">
        <f>IF(ISNA(VLOOKUP($B104,'[1]1718  Prog Access'!$F$7:$BF$318,5,FALSE)),"",VLOOKUP($B104,'[1]1718  Prog Access'!$F$7:$BF$318,5,FALSE))</f>
        <v>0</v>
      </c>
      <c r="M104" s="135">
        <f>IF(ISNA(VLOOKUP($B104,'[1]1718  Prog Access'!$F$7:$BF$318,6,FALSE)),"",VLOOKUP($B104,'[1]1718  Prog Access'!$F$7:$BF$318,6,FALSE))</f>
        <v>0</v>
      </c>
      <c r="N104" s="135">
        <f>IF(ISNA(VLOOKUP($B104,'[1]1718  Prog Access'!$F$7:$BF$318,7,FALSE)),"",VLOOKUP($B104,'[1]1718  Prog Access'!$F$7:$BF$318,7,FALSE))</f>
        <v>0</v>
      </c>
      <c r="O104" s="135">
        <f>IF(ISNA(VLOOKUP($B104,'[1]1718  Prog Access'!$F$7:$BF$318,8,FALSE)),"",VLOOKUP($B104,'[1]1718  Prog Access'!$F$7:$BF$318,8,FALSE))</f>
        <v>0</v>
      </c>
      <c r="P104" s="135">
        <f>IF(ISNA(VLOOKUP($B104,'[1]1718  Prog Access'!$F$7:$BF$318,9,FALSE)),"",VLOOKUP($B104,'[1]1718  Prog Access'!$F$7:$BF$318,9,FALSE))</f>
        <v>0</v>
      </c>
      <c r="Q104" s="135">
        <f>IF(ISNA(VLOOKUP($B104,'[1]1718  Prog Access'!$F$7:$BF$318,10,FALSE)),"",VLOOKUP($B104,'[1]1718  Prog Access'!$F$7:$BF$318,10,FALSE))</f>
        <v>0</v>
      </c>
      <c r="R104" s="128">
        <f t="shared" si="159"/>
        <v>0</v>
      </c>
      <c r="S104" s="136">
        <f t="shared" si="160"/>
        <v>0</v>
      </c>
      <c r="T104" s="137">
        <f t="shared" si="161"/>
        <v>0</v>
      </c>
      <c r="U104" s="135">
        <f>IF(ISNA(VLOOKUP($B104,'[1]1718  Prog Access'!$F$7:$BF$318,11,FALSE)),"",VLOOKUP($B104,'[1]1718  Prog Access'!$F$7:$BF$318,11,FALSE))</f>
        <v>3133855.76</v>
      </c>
      <c r="V104" s="135">
        <f>IF(ISNA(VLOOKUP($B104,'[1]1718  Prog Access'!$F$7:$BF$318,12,FALSE)),"",VLOOKUP($B104,'[1]1718  Prog Access'!$F$7:$BF$318,12,FALSE))</f>
        <v>86851.73</v>
      </c>
      <c r="W104" s="135">
        <f>IF(ISNA(VLOOKUP($B104,'[1]1718  Prog Access'!$F$7:$BF$318,13,FALSE)),"",VLOOKUP($B104,'[1]1718  Prog Access'!$F$7:$BF$318,13,FALSE))</f>
        <v>572603.48</v>
      </c>
      <c r="X104" s="135">
        <f>IF(ISNA(VLOOKUP($B104,'[1]1718  Prog Access'!$F$7:$BF$318,14,FALSE)),"",VLOOKUP($B104,'[1]1718  Prog Access'!$F$7:$BF$318,14,FALSE))</f>
        <v>0</v>
      </c>
      <c r="Y104" s="135">
        <f>IF(ISNA(VLOOKUP($B104,'[1]1718  Prog Access'!$F$7:$BF$318,15,FALSE)),"",VLOOKUP($B104,'[1]1718  Prog Access'!$F$7:$BF$318,15,FALSE))</f>
        <v>0</v>
      </c>
      <c r="Z104" s="135">
        <f>IF(ISNA(VLOOKUP($B104,'[1]1718  Prog Access'!$F$7:$BF$318,16,FALSE)),"",VLOOKUP($B104,'[1]1718  Prog Access'!$F$7:$BF$318,16,FALSE))</f>
        <v>0</v>
      </c>
      <c r="AA104" s="138">
        <f t="shared" si="162"/>
        <v>3793310.9699999997</v>
      </c>
      <c r="AB104" s="133">
        <f t="shared" si="163"/>
        <v>9.4087343303923959E-2</v>
      </c>
      <c r="AC104" s="134">
        <f t="shared" si="164"/>
        <v>1265.1201548836373</v>
      </c>
      <c r="AD104" s="135">
        <f>IF(ISNA(VLOOKUP($B104,'[1]1718  Prog Access'!$F$7:$BF$318,17,FALSE)),"",VLOOKUP($B104,'[1]1718  Prog Access'!$F$7:$BF$318,17,FALSE))</f>
        <v>1457333.67</v>
      </c>
      <c r="AE104" s="135">
        <f>IF(ISNA(VLOOKUP($B104,'[1]1718  Prog Access'!$F$7:$BF$318,18,FALSE)),"",VLOOKUP($B104,'[1]1718  Prog Access'!$F$7:$BF$318,18,FALSE))</f>
        <v>244454.34999999998</v>
      </c>
      <c r="AF104" s="135">
        <f>IF(ISNA(VLOOKUP($B104,'[1]1718  Prog Access'!$F$7:$BF$318,19,FALSE)),"",VLOOKUP($B104,'[1]1718  Prog Access'!$F$7:$BF$318,19,FALSE))</f>
        <v>25375.82</v>
      </c>
      <c r="AG104" s="135">
        <f>IF(ISNA(VLOOKUP($B104,'[1]1718  Prog Access'!$F$7:$BF$318,20,FALSE)),"",VLOOKUP($B104,'[1]1718  Prog Access'!$F$7:$BF$318,20,FALSE))</f>
        <v>0</v>
      </c>
      <c r="AH104" s="134">
        <f t="shared" si="165"/>
        <v>1727163.84</v>
      </c>
      <c r="AI104" s="133">
        <f t="shared" si="166"/>
        <v>4.2839687661094548E-2</v>
      </c>
      <c r="AJ104" s="134">
        <f t="shared" si="167"/>
        <v>576.03233746222975</v>
      </c>
      <c r="AK104" s="135">
        <f>IF(ISNA(VLOOKUP($B104,'[1]1718  Prog Access'!$F$7:$BF$318,21,FALSE)),"",VLOOKUP($B104,'[1]1718  Prog Access'!$F$7:$BF$318,21,FALSE))</f>
        <v>0</v>
      </c>
      <c r="AL104" s="135">
        <f>IF(ISNA(VLOOKUP($B104,'[1]1718  Prog Access'!$F$7:$BF$318,22,FALSE)),"",VLOOKUP($B104,'[1]1718  Prog Access'!$F$7:$BF$318,22,FALSE))</f>
        <v>0</v>
      </c>
      <c r="AM104" s="138">
        <f t="shared" si="168"/>
        <v>0</v>
      </c>
      <c r="AN104" s="133">
        <f t="shared" si="169"/>
        <v>0</v>
      </c>
      <c r="AO104" s="139">
        <f t="shared" si="170"/>
        <v>0</v>
      </c>
      <c r="AP104" s="135">
        <f>IF(ISNA(VLOOKUP($B104,'[1]1718  Prog Access'!$F$7:$BF$318,23,FALSE)),"",VLOOKUP($B104,'[1]1718  Prog Access'!$F$7:$BF$318,23,FALSE))</f>
        <v>808225.67999999993</v>
      </c>
      <c r="AQ104" s="135">
        <f>IF(ISNA(VLOOKUP($B104,'[1]1718  Prog Access'!$F$7:$BF$318,24,FALSE)),"",VLOOKUP($B104,'[1]1718  Prog Access'!$F$7:$BF$318,24,FALSE))</f>
        <v>144564.09</v>
      </c>
      <c r="AR104" s="135">
        <f>IF(ISNA(VLOOKUP($B104,'[1]1718  Prog Access'!$F$7:$BF$318,25,FALSE)),"",VLOOKUP($B104,'[1]1718  Prog Access'!$F$7:$BF$318,25,FALSE))</f>
        <v>264568.63</v>
      </c>
      <c r="AS104" s="135">
        <f>IF(ISNA(VLOOKUP($B104,'[1]1718  Prog Access'!$F$7:$BF$318,26,FALSE)),"",VLOOKUP($B104,'[1]1718  Prog Access'!$F$7:$BF$318,26,FALSE))</f>
        <v>0</v>
      </c>
      <c r="AT104" s="135">
        <f>IF(ISNA(VLOOKUP($B104,'[1]1718  Prog Access'!$F$7:$BF$318,27,FALSE)),"",VLOOKUP($B104,'[1]1718  Prog Access'!$F$7:$BF$318,27,FALSE))</f>
        <v>1606779.3799999997</v>
      </c>
      <c r="AU104" s="135">
        <f>IF(ISNA(VLOOKUP($B104,'[1]1718  Prog Access'!$F$7:$BF$318,28,FALSE)),"",VLOOKUP($B104,'[1]1718  Prog Access'!$F$7:$BF$318,28,FALSE))</f>
        <v>0</v>
      </c>
      <c r="AV104" s="135">
        <f>IF(ISNA(VLOOKUP($B104,'[1]1718  Prog Access'!$F$7:$BF$318,29,FALSE)),"",VLOOKUP($B104,'[1]1718  Prog Access'!$F$7:$BF$318,29,FALSE))</f>
        <v>0</v>
      </c>
      <c r="AW104" s="135">
        <f>IF(ISNA(VLOOKUP($B104,'[1]1718  Prog Access'!$F$7:$BF$318,30,FALSE)),"",VLOOKUP($B104,'[1]1718  Prog Access'!$F$7:$BF$318,30,FALSE))</f>
        <v>128113.70999999998</v>
      </c>
      <c r="AX104" s="135">
        <f>IF(ISNA(VLOOKUP($B104,'[1]1718  Prog Access'!$F$7:$BF$318,31,FALSE)),"",VLOOKUP($B104,'[1]1718  Prog Access'!$F$7:$BF$318,31,FALSE))</f>
        <v>0</v>
      </c>
      <c r="AY104" s="135">
        <f>IF(ISNA(VLOOKUP($B104,'[1]1718  Prog Access'!$F$7:$BF$318,32,FALSE)),"",VLOOKUP($B104,'[1]1718  Prog Access'!$F$7:$BF$318,32,FALSE))</f>
        <v>0</v>
      </c>
      <c r="AZ104" s="135">
        <f>IF(ISNA(VLOOKUP($B104,'[1]1718  Prog Access'!$F$7:$BF$318,33,FALSE)),"",VLOOKUP($B104,'[1]1718  Prog Access'!$F$7:$BF$318,33,FALSE))</f>
        <v>0</v>
      </c>
      <c r="BA104" s="135">
        <f>IF(ISNA(VLOOKUP($B104,'[1]1718  Prog Access'!$F$7:$BF$318,34,FALSE)),"",VLOOKUP($B104,'[1]1718  Prog Access'!$F$7:$BF$318,34,FALSE))</f>
        <v>166547.93000000002</v>
      </c>
      <c r="BB104" s="135">
        <f>IF(ISNA(VLOOKUP($B104,'[1]1718  Prog Access'!$F$7:$BF$318,35,FALSE)),"",VLOOKUP($B104,'[1]1718  Prog Access'!$F$7:$BF$318,35,FALSE))</f>
        <v>1125187.53</v>
      </c>
      <c r="BC104" s="135">
        <f>IF(ISNA(VLOOKUP($B104,'[1]1718  Prog Access'!$F$7:$BF$318,36,FALSE)),"",VLOOKUP($B104,'[1]1718  Prog Access'!$F$7:$BF$318,36,FALSE))</f>
        <v>0</v>
      </c>
      <c r="BD104" s="135">
        <f>IF(ISNA(VLOOKUP($B104,'[1]1718  Prog Access'!$F$7:$BF$318,37,FALSE)),"",VLOOKUP($B104,'[1]1718  Prog Access'!$F$7:$BF$318,37,FALSE))</f>
        <v>0</v>
      </c>
      <c r="BE104" s="135">
        <f>IF(ISNA(VLOOKUP($B104,'[1]1718  Prog Access'!$F$7:$BF$318,38,FALSE)),"",VLOOKUP($B104,'[1]1718  Prog Access'!$F$7:$BF$318,38,FALSE))</f>
        <v>0</v>
      </c>
      <c r="BF104" s="134">
        <f t="shared" si="171"/>
        <v>4243986.9499999993</v>
      </c>
      <c r="BG104" s="133">
        <f t="shared" si="172"/>
        <v>0.10526567958703979</v>
      </c>
      <c r="BH104" s="137">
        <f t="shared" si="173"/>
        <v>1415.4266470560769</v>
      </c>
      <c r="BI104" s="140">
        <f>IF(ISNA(VLOOKUP($B104,'[1]1718  Prog Access'!$F$7:$BF$318,39,FALSE)),"",VLOOKUP($B104,'[1]1718  Prog Access'!$F$7:$BF$318,39,FALSE))</f>
        <v>0</v>
      </c>
      <c r="BJ104" s="135">
        <f>IF(ISNA(VLOOKUP($B104,'[1]1718  Prog Access'!$F$7:$BF$318,40,FALSE)),"",VLOOKUP($B104,'[1]1718  Prog Access'!$F$7:$BF$318,40,FALSE))</f>
        <v>0</v>
      </c>
      <c r="BK104" s="135">
        <f>IF(ISNA(VLOOKUP($B104,'[1]1718  Prog Access'!$F$7:$BF$318,41,FALSE)),"",VLOOKUP($B104,'[1]1718  Prog Access'!$F$7:$BF$318,41,FALSE))</f>
        <v>67481.069999999992</v>
      </c>
      <c r="BL104" s="135">
        <f>IF(ISNA(VLOOKUP($B104,'[1]1718  Prog Access'!$F$7:$BF$318,42,FALSE)),"",VLOOKUP($B104,'[1]1718  Prog Access'!$F$7:$BF$318,42,FALSE))</f>
        <v>0</v>
      </c>
      <c r="BM104" s="135">
        <f>IF(ISNA(VLOOKUP($B104,'[1]1718  Prog Access'!$F$7:$BF$318,43,FALSE)),"",VLOOKUP($B104,'[1]1718  Prog Access'!$F$7:$BF$318,43,FALSE))</f>
        <v>0</v>
      </c>
      <c r="BN104" s="135">
        <f>IF(ISNA(VLOOKUP($B104,'[1]1718  Prog Access'!$F$7:$BF$318,44,FALSE)),"",VLOOKUP($B104,'[1]1718  Prog Access'!$F$7:$BF$318,44,FALSE))</f>
        <v>0</v>
      </c>
      <c r="BO104" s="135">
        <f>IF(ISNA(VLOOKUP($B104,'[1]1718  Prog Access'!$F$7:$BF$318,45,FALSE)),"",VLOOKUP($B104,'[1]1718  Prog Access'!$F$7:$BF$318,45,FALSE))</f>
        <v>0</v>
      </c>
      <c r="BP104" s="137">
        <f t="shared" si="174"/>
        <v>67481.069999999992</v>
      </c>
      <c r="BQ104" s="133">
        <f t="shared" si="175"/>
        <v>1.6737659131611147E-3</v>
      </c>
      <c r="BR104" s="134">
        <f t="shared" si="176"/>
        <v>22.505843155303864</v>
      </c>
      <c r="BS104" s="140">
        <f>IF(ISNA(VLOOKUP($B104,'[1]1718  Prog Access'!$F$7:$BF$318,46,FALSE)),"",VLOOKUP($B104,'[1]1718  Prog Access'!$F$7:$BF$318,46,FALSE))</f>
        <v>0</v>
      </c>
      <c r="BT104" s="135">
        <f>IF(ISNA(VLOOKUP($B104,'[1]1718  Prog Access'!$F$7:$BF$318,47,FALSE)),"",VLOOKUP($B104,'[1]1718  Prog Access'!$F$7:$BF$318,47,FALSE))</f>
        <v>0</v>
      </c>
      <c r="BU104" s="135">
        <f>IF(ISNA(VLOOKUP($B104,'[1]1718  Prog Access'!$F$7:$BF$318,48,FALSE)),"",VLOOKUP($B104,'[1]1718  Prog Access'!$F$7:$BF$318,48,FALSE))</f>
        <v>0</v>
      </c>
      <c r="BV104" s="135">
        <f>IF(ISNA(VLOOKUP($B104,'[1]1718  Prog Access'!$F$7:$BF$318,49,FALSE)),"",VLOOKUP($B104,'[1]1718  Prog Access'!$F$7:$BF$318,49,FALSE))</f>
        <v>0</v>
      </c>
      <c r="BW104" s="137">
        <f t="shared" si="177"/>
        <v>0</v>
      </c>
      <c r="BX104" s="133">
        <f t="shared" si="178"/>
        <v>0</v>
      </c>
      <c r="BY104" s="134">
        <f t="shared" si="179"/>
        <v>0</v>
      </c>
      <c r="BZ104" s="135">
        <f>IF(ISNA(VLOOKUP($B104,'[1]1718  Prog Access'!$F$7:$BF$318,50,FALSE)),"",VLOOKUP($B104,'[1]1718  Prog Access'!$F$7:$BF$318,50,FALSE))</f>
        <v>5613037.3899999997</v>
      </c>
      <c r="CA104" s="133">
        <f t="shared" si="180"/>
        <v>0.13922290581167177</v>
      </c>
      <c r="CB104" s="134">
        <f t="shared" si="181"/>
        <v>1872.0233559455439</v>
      </c>
      <c r="CC104" s="135">
        <f>IF(ISNA(VLOOKUP($B104,'[1]1718  Prog Access'!$F$7:$BF$318,51,FALSE)),"",VLOOKUP($B104,'[1]1718  Prog Access'!$F$7:$BF$318,51,FALSE))</f>
        <v>1697326.0500000003</v>
      </c>
      <c r="CD104" s="133">
        <f t="shared" si="182"/>
        <v>4.2099606393472988E-2</v>
      </c>
      <c r="CE104" s="134">
        <f t="shared" si="183"/>
        <v>566.08103375822964</v>
      </c>
      <c r="CF104" s="141">
        <f>IF(ISNA(VLOOKUP($B104,'[1]1718  Prog Access'!$F$7:$BF$318,52,FALSE)),"",VLOOKUP($B104,'[1]1718  Prog Access'!$F$7:$BF$318,52,FALSE))</f>
        <v>1415622.3000000003</v>
      </c>
      <c r="CG104" s="88">
        <f t="shared" si="184"/>
        <v>3.5112370797480509E-2</v>
      </c>
      <c r="CH104" s="89">
        <f t="shared" si="185"/>
        <v>472.12904968683102</v>
      </c>
      <c r="CI104" s="90">
        <f t="shared" ref="CI104:CI113" si="222">CF104+CC104+BZ104+BW104+BP104+BF104+AM104+AH104+AA104+R104+I104</f>
        <v>40316910.190000005</v>
      </c>
      <c r="CJ104" s="73">
        <f t="shared" ref="CJ104:CJ113" si="223">CI104-E104</f>
        <v>0</v>
      </c>
    </row>
    <row r="105" spans="1:88" x14ac:dyDescent="0.3">
      <c r="A105" s="21"/>
      <c r="B105" s="106" t="s">
        <v>180</v>
      </c>
      <c r="C105" s="117" t="s">
        <v>181</v>
      </c>
      <c r="D105" s="85">
        <f>IF(ISNA(VLOOKUP($B105,'[1]1718 enrollment_Rev_Exp by size'!$A$6:$C$339,3,FALSE)),"",VLOOKUP($B105,'[1]1718 enrollment_Rev_Exp by size'!$A$6:$C$339,3,FALSE))</f>
        <v>972.79999999999984</v>
      </c>
      <c r="E105" s="86">
        <f>IF(ISNA(VLOOKUP($B105,'[1]1718 Enroll_Rev_Exp Access'!$A$6:$D$316,4,FALSE)),"",VLOOKUP($B105,'[1]1718 Enroll_Rev_Exp Access'!$A$6:$D$316,4,FALSE))</f>
        <v>12231089.5</v>
      </c>
      <c r="F105" s="87">
        <f>IF(ISNA(VLOOKUP($B105,'[1]1718  Prog Access'!$F$7:$BF$318,2,FALSE)),"",VLOOKUP($B105,'[1]1718  Prog Access'!$F$7:$BF$318,2,FALSE))</f>
        <v>5999766.7300000004</v>
      </c>
      <c r="G105" s="87">
        <f>IF(ISNA(VLOOKUP($B105,'[1]1718  Prog Access'!$F$7:$BF$318,3,FALSE)),"",VLOOKUP($B105,'[1]1718  Prog Access'!$F$7:$BF$318,3,FALSE))</f>
        <v>0</v>
      </c>
      <c r="H105" s="87">
        <f>IF(ISNA(VLOOKUP($B105,'[1]1718  Prog Access'!$F$7:$BF$318,4,FALSE)),"",VLOOKUP($B105,'[1]1718  Prog Access'!$F$7:$BF$318,4,FALSE))</f>
        <v>0</v>
      </c>
      <c r="I105" s="130">
        <f t="shared" si="156"/>
        <v>5999766.7300000004</v>
      </c>
      <c r="J105" s="151">
        <f t="shared" si="157"/>
        <v>0.49053412044773281</v>
      </c>
      <c r="K105" s="152">
        <f t="shared" si="158"/>
        <v>6167.5233655427646</v>
      </c>
      <c r="L105" s="135">
        <f>IF(ISNA(VLOOKUP($B105,'[1]1718  Prog Access'!$F$7:$BF$318,5,FALSE)),"",VLOOKUP($B105,'[1]1718  Prog Access'!$F$7:$BF$318,5,FALSE))</f>
        <v>0</v>
      </c>
      <c r="M105" s="135">
        <f>IF(ISNA(VLOOKUP($B105,'[1]1718  Prog Access'!$F$7:$BF$318,6,FALSE)),"",VLOOKUP($B105,'[1]1718  Prog Access'!$F$7:$BF$318,6,FALSE))</f>
        <v>0</v>
      </c>
      <c r="N105" s="135">
        <f>IF(ISNA(VLOOKUP($B105,'[1]1718  Prog Access'!$F$7:$BF$318,7,FALSE)),"",VLOOKUP($B105,'[1]1718  Prog Access'!$F$7:$BF$318,7,FALSE))</f>
        <v>0</v>
      </c>
      <c r="O105" s="135">
        <f>IF(ISNA(VLOOKUP($B105,'[1]1718  Prog Access'!$F$7:$BF$318,8,FALSE)),"",VLOOKUP($B105,'[1]1718  Prog Access'!$F$7:$BF$318,8,FALSE))</f>
        <v>0</v>
      </c>
      <c r="P105" s="135">
        <f>IF(ISNA(VLOOKUP($B105,'[1]1718  Prog Access'!$F$7:$BF$318,9,FALSE)),"",VLOOKUP($B105,'[1]1718  Prog Access'!$F$7:$BF$318,9,FALSE))</f>
        <v>0</v>
      </c>
      <c r="Q105" s="135">
        <f>IF(ISNA(VLOOKUP($B105,'[1]1718  Prog Access'!$F$7:$BF$318,10,FALSE)),"",VLOOKUP($B105,'[1]1718  Prog Access'!$F$7:$BF$318,10,FALSE))</f>
        <v>0</v>
      </c>
      <c r="R105" s="128">
        <f t="shared" si="159"/>
        <v>0</v>
      </c>
      <c r="S105" s="136">
        <f t="shared" si="160"/>
        <v>0</v>
      </c>
      <c r="T105" s="137">
        <f t="shared" si="161"/>
        <v>0</v>
      </c>
      <c r="U105" s="135">
        <f>IF(ISNA(VLOOKUP($B105,'[1]1718  Prog Access'!$F$7:$BF$318,11,FALSE)),"",VLOOKUP($B105,'[1]1718  Prog Access'!$F$7:$BF$318,11,FALSE))</f>
        <v>1136284.5900000001</v>
      </c>
      <c r="V105" s="135">
        <f>IF(ISNA(VLOOKUP($B105,'[1]1718  Prog Access'!$F$7:$BF$318,12,FALSE)),"",VLOOKUP($B105,'[1]1718  Prog Access'!$F$7:$BF$318,12,FALSE))</f>
        <v>22304.530000000002</v>
      </c>
      <c r="W105" s="135">
        <f>IF(ISNA(VLOOKUP($B105,'[1]1718  Prog Access'!$F$7:$BF$318,13,FALSE)),"",VLOOKUP($B105,'[1]1718  Prog Access'!$F$7:$BF$318,13,FALSE))</f>
        <v>217992.71000000002</v>
      </c>
      <c r="X105" s="135">
        <f>IF(ISNA(VLOOKUP($B105,'[1]1718  Prog Access'!$F$7:$BF$318,14,FALSE)),"",VLOOKUP($B105,'[1]1718  Prog Access'!$F$7:$BF$318,14,FALSE))</f>
        <v>0</v>
      </c>
      <c r="Y105" s="135">
        <f>IF(ISNA(VLOOKUP($B105,'[1]1718  Prog Access'!$F$7:$BF$318,15,FALSE)),"",VLOOKUP($B105,'[1]1718  Prog Access'!$F$7:$BF$318,15,FALSE))</f>
        <v>0</v>
      </c>
      <c r="Z105" s="135">
        <f>IF(ISNA(VLOOKUP($B105,'[1]1718  Prog Access'!$F$7:$BF$318,16,FALSE)),"",VLOOKUP($B105,'[1]1718  Prog Access'!$F$7:$BF$318,16,FALSE))</f>
        <v>0</v>
      </c>
      <c r="AA105" s="138">
        <f t="shared" si="162"/>
        <v>1376581.83</v>
      </c>
      <c r="AB105" s="133">
        <f t="shared" si="163"/>
        <v>0.11254776853689118</v>
      </c>
      <c r="AC105" s="134">
        <f t="shared" si="164"/>
        <v>1415.0717824835529</v>
      </c>
      <c r="AD105" s="135">
        <f>IF(ISNA(VLOOKUP($B105,'[1]1718  Prog Access'!$F$7:$BF$318,17,FALSE)),"",VLOOKUP($B105,'[1]1718  Prog Access'!$F$7:$BF$318,17,FALSE))</f>
        <v>375927.3</v>
      </c>
      <c r="AE105" s="135">
        <f>IF(ISNA(VLOOKUP($B105,'[1]1718  Prog Access'!$F$7:$BF$318,18,FALSE)),"",VLOOKUP($B105,'[1]1718  Prog Access'!$F$7:$BF$318,18,FALSE))</f>
        <v>0</v>
      </c>
      <c r="AF105" s="135">
        <f>IF(ISNA(VLOOKUP($B105,'[1]1718  Prog Access'!$F$7:$BF$318,19,FALSE)),"",VLOOKUP($B105,'[1]1718  Prog Access'!$F$7:$BF$318,19,FALSE))</f>
        <v>8405</v>
      </c>
      <c r="AG105" s="135">
        <f>IF(ISNA(VLOOKUP($B105,'[1]1718  Prog Access'!$F$7:$BF$318,20,FALSE)),"",VLOOKUP($B105,'[1]1718  Prog Access'!$F$7:$BF$318,20,FALSE))</f>
        <v>0</v>
      </c>
      <c r="AH105" s="134">
        <f t="shared" si="165"/>
        <v>384332.3</v>
      </c>
      <c r="AI105" s="133">
        <f t="shared" si="166"/>
        <v>3.1422572780617782E-2</v>
      </c>
      <c r="AJ105" s="134">
        <f t="shared" si="167"/>
        <v>395.07843338815798</v>
      </c>
      <c r="AK105" s="135">
        <f>IF(ISNA(VLOOKUP($B105,'[1]1718  Prog Access'!$F$7:$BF$318,21,FALSE)),"",VLOOKUP($B105,'[1]1718  Prog Access'!$F$7:$BF$318,21,FALSE))</f>
        <v>0</v>
      </c>
      <c r="AL105" s="135">
        <f>IF(ISNA(VLOOKUP($B105,'[1]1718  Prog Access'!$F$7:$BF$318,22,FALSE)),"",VLOOKUP($B105,'[1]1718  Prog Access'!$F$7:$BF$318,22,FALSE))</f>
        <v>0</v>
      </c>
      <c r="AM105" s="138">
        <f t="shared" si="168"/>
        <v>0</v>
      </c>
      <c r="AN105" s="133">
        <f t="shared" si="169"/>
        <v>0</v>
      </c>
      <c r="AO105" s="139">
        <f t="shared" si="170"/>
        <v>0</v>
      </c>
      <c r="AP105" s="135">
        <f>IF(ISNA(VLOOKUP($B105,'[1]1718  Prog Access'!$F$7:$BF$318,23,FALSE)),"",VLOOKUP($B105,'[1]1718  Prog Access'!$F$7:$BF$318,23,FALSE))</f>
        <v>358439.43</v>
      </c>
      <c r="AQ105" s="135">
        <f>IF(ISNA(VLOOKUP($B105,'[1]1718  Prog Access'!$F$7:$BF$318,24,FALSE)),"",VLOOKUP($B105,'[1]1718  Prog Access'!$F$7:$BF$318,24,FALSE))</f>
        <v>62552.770000000004</v>
      </c>
      <c r="AR105" s="135">
        <f>IF(ISNA(VLOOKUP($B105,'[1]1718  Prog Access'!$F$7:$BF$318,25,FALSE)),"",VLOOKUP($B105,'[1]1718  Prog Access'!$F$7:$BF$318,25,FALSE))</f>
        <v>185405.12000000005</v>
      </c>
      <c r="AS105" s="135">
        <f>IF(ISNA(VLOOKUP($B105,'[1]1718  Prog Access'!$F$7:$BF$318,26,FALSE)),"",VLOOKUP($B105,'[1]1718  Prog Access'!$F$7:$BF$318,26,FALSE))</f>
        <v>0</v>
      </c>
      <c r="AT105" s="135">
        <f>IF(ISNA(VLOOKUP($B105,'[1]1718  Prog Access'!$F$7:$BF$318,27,FALSE)),"",VLOOKUP($B105,'[1]1718  Prog Access'!$F$7:$BF$318,27,FALSE))</f>
        <v>466306.72999999992</v>
      </c>
      <c r="AU105" s="135">
        <f>IF(ISNA(VLOOKUP($B105,'[1]1718  Prog Access'!$F$7:$BF$318,28,FALSE)),"",VLOOKUP($B105,'[1]1718  Prog Access'!$F$7:$BF$318,28,FALSE))</f>
        <v>0</v>
      </c>
      <c r="AV105" s="135">
        <f>IF(ISNA(VLOOKUP($B105,'[1]1718  Prog Access'!$F$7:$BF$318,29,FALSE)),"",VLOOKUP($B105,'[1]1718  Prog Access'!$F$7:$BF$318,29,FALSE))</f>
        <v>0</v>
      </c>
      <c r="AW105" s="135">
        <f>IF(ISNA(VLOOKUP($B105,'[1]1718  Prog Access'!$F$7:$BF$318,30,FALSE)),"",VLOOKUP($B105,'[1]1718  Prog Access'!$F$7:$BF$318,30,FALSE))</f>
        <v>40717.380000000005</v>
      </c>
      <c r="AX105" s="135">
        <f>IF(ISNA(VLOOKUP($B105,'[1]1718  Prog Access'!$F$7:$BF$318,31,FALSE)),"",VLOOKUP($B105,'[1]1718  Prog Access'!$F$7:$BF$318,31,FALSE))</f>
        <v>0</v>
      </c>
      <c r="AY105" s="135">
        <f>IF(ISNA(VLOOKUP($B105,'[1]1718  Prog Access'!$F$7:$BF$318,32,FALSE)),"",VLOOKUP($B105,'[1]1718  Prog Access'!$F$7:$BF$318,32,FALSE))</f>
        <v>0</v>
      </c>
      <c r="AZ105" s="135">
        <f>IF(ISNA(VLOOKUP($B105,'[1]1718  Prog Access'!$F$7:$BF$318,33,FALSE)),"",VLOOKUP($B105,'[1]1718  Prog Access'!$F$7:$BF$318,33,FALSE))</f>
        <v>0</v>
      </c>
      <c r="BA105" s="135">
        <f>IF(ISNA(VLOOKUP($B105,'[1]1718  Prog Access'!$F$7:$BF$318,34,FALSE)),"",VLOOKUP($B105,'[1]1718  Prog Access'!$F$7:$BF$318,34,FALSE))</f>
        <v>42656.04</v>
      </c>
      <c r="BB105" s="135">
        <f>IF(ISNA(VLOOKUP($B105,'[1]1718  Prog Access'!$F$7:$BF$318,35,FALSE)),"",VLOOKUP($B105,'[1]1718  Prog Access'!$F$7:$BF$318,35,FALSE))</f>
        <v>303060.39999999997</v>
      </c>
      <c r="BC105" s="135">
        <f>IF(ISNA(VLOOKUP($B105,'[1]1718  Prog Access'!$F$7:$BF$318,36,FALSE)),"",VLOOKUP($B105,'[1]1718  Prog Access'!$F$7:$BF$318,36,FALSE))</f>
        <v>0</v>
      </c>
      <c r="BD105" s="135">
        <f>IF(ISNA(VLOOKUP($B105,'[1]1718  Prog Access'!$F$7:$BF$318,37,FALSE)),"",VLOOKUP($B105,'[1]1718  Prog Access'!$F$7:$BF$318,37,FALSE))</f>
        <v>0</v>
      </c>
      <c r="BE105" s="135">
        <f>IF(ISNA(VLOOKUP($B105,'[1]1718  Prog Access'!$F$7:$BF$318,38,FALSE)),"",VLOOKUP($B105,'[1]1718  Prog Access'!$F$7:$BF$318,38,FALSE))</f>
        <v>0</v>
      </c>
      <c r="BF105" s="134">
        <f t="shared" si="171"/>
        <v>1459137.87</v>
      </c>
      <c r="BG105" s="133">
        <f t="shared" si="172"/>
        <v>0.11929745669835873</v>
      </c>
      <c r="BH105" s="137">
        <f t="shared" si="173"/>
        <v>1499.9361328125003</v>
      </c>
      <c r="BI105" s="140">
        <f>IF(ISNA(VLOOKUP($B105,'[1]1718  Prog Access'!$F$7:$BF$318,39,FALSE)),"",VLOOKUP($B105,'[1]1718  Prog Access'!$F$7:$BF$318,39,FALSE))</f>
        <v>8296.61</v>
      </c>
      <c r="BJ105" s="135">
        <f>IF(ISNA(VLOOKUP($B105,'[1]1718  Prog Access'!$F$7:$BF$318,40,FALSE)),"",VLOOKUP($B105,'[1]1718  Prog Access'!$F$7:$BF$318,40,FALSE))</f>
        <v>0</v>
      </c>
      <c r="BK105" s="135">
        <f>IF(ISNA(VLOOKUP($B105,'[1]1718  Prog Access'!$F$7:$BF$318,41,FALSE)),"",VLOOKUP($B105,'[1]1718  Prog Access'!$F$7:$BF$318,41,FALSE))</f>
        <v>14885.140000000001</v>
      </c>
      <c r="BL105" s="135">
        <f>IF(ISNA(VLOOKUP($B105,'[1]1718  Prog Access'!$F$7:$BF$318,42,FALSE)),"",VLOOKUP($B105,'[1]1718  Prog Access'!$F$7:$BF$318,42,FALSE))</f>
        <v>0</v>
      </c>
      <c r="BM105" s="135">
        <f>IF(ISNA(VLOOKUP($B105,'[1]1718  Prog Access'!$F$7:$BF$318,43,FALSE)),"",VLOOKUP($B105,'[1]1718  Prog Access'!$F$7:$BF$318,43,FALSE))</f>
        <v>0</v>
      </c>
      <c r="BN105" s="135">
        <f>IF(ISNA(VLOOKUP($B105,'[1]1718  Prog Access'!$F$7:$BF$318,44,FALSE)),"",VLOOKUP($B105,'[1]1718  Prog Access'!$F$7:$BF$318,44,FALSE))</f>
        <v>0</v>
      </c>
      <c r="BO105" s="135">
        <f>IF(ISNA(VLOOKUP($B105,'[1]1718  Prog Access'!$F$7:$BF$318,45,FALSE)),"",VLOOKUP($B105,'[1]1718  Prog Access'!$F$7:$BF$318,45,FALSE))</f>
        <v>1415.66</v>
      </c>
      <c r="BP105" s="137">
        <f t="shared" si="174"/>
        <v>24597.41</v>
      </c>
      <c r="BQ105" s="133">
        <f t="shared" si="175"/>
        <v>2.0110563331255161E-3</v>
      </c>
      <c r="BR105" s="134">
        <f t="shared" si="176"/>
        <v>25.285166529605267</v>
      </c>
      <c r="BS105" s="140">
        <f>IF(ISNA(VLOOKUP($B105,'[1]1718  Prog Access'!$F$7:$BF$318,46,FALSE)),"",VLOOKUP($B105,'[1]1718  Prog Access'!$F$7:$BF$318,46,FALSE))</f>
        <v>0</v>
      </c>
      <c r="BT105" s="135">
        <f>IF(ISNA(VLOOKUP($B105,'[1]1718  Prog Access'!$F$7:$BF$318,47,FALSE)),"",VLOOKUP($B105,'[1]1718  Prog Access'!$F$7:$BF$318,47,FALSE))</f>
        <v>0</v>
      </c>
      <c r="BU105" s="135">
        <f>IF(ISNA(VLOOKUP($B105,'[1]1718  Prog Access'!$F$7:$BF$318,48,FALSE)),"",VLOOKUP($B105,'[1]1718  Prog Access'!$F$7:$BF$318,48,FALSE))</f>
        <v>0</v>
      </c>
      <c r="BV105" s="135">
        <f>IF(ISNA(VLOOKUP($B105,'[1]1718  Prog Access'!$F$7:$BF$318,49,FALSE)),"",VLOOKUP($B105,'[1]1718  Prog Access'!$F$7:$BF$318,49,FALSE))</f>
        <v>0</v>
      </c>
      <c r="BW105" s="137">
        <f t="shared" si="177"/>
        <v>0</v>
      </c>
      <c r="BX105" s="133">
        <f t="shared" si="178"/>
        <v>0</v>
      </c>
      <c r="BY105" s="134">
        <f t="shared" si="179"/>
        <v>0</v>
      </c>
      <c r="BZ105" s="135">
        <f>IF(ISNA(VLOOKUP($B105,'[1]1718  Prog Access'!$F$7:$BF$318,50,FALSE)),"",VLOOKUP($B105,'[1]1718  Prog Access'!$F$7:$BF$318,50,FALSE))</f>
        <v>1930371.0699999998</v>
      </c>
      <c r="CA105" s="133">
        <f t="shared" si="180"/>
        <v>0.15782494846432119</v>
      </c>
      <c r="CB105" s="134">
        <f t="shared" si="181"/>
        <v>1984.3452611019738</v>
      </c>
      <c r="CC105" s="135">
        <f>IF(ISNA(VLOOKUP($B105,'[1]1718  Prog Access'!$F$7:$BF$318,51,FALSE)),"",VLOOKUP($B105,'[1]1718  Prog Access'!$F$7:$BF$318,51,FALSE))</f>
        <v>566076.36</v>
      </c>
      <c r="CD105" s="133">
        <f t="shared" si="182"/>
        <v>4.6281760917537232E-2</v>
      </c>
      <c r="CE105" s="134">
        <f t="shared" si="183"/>
        <v>581.9041529605264</v>
      </c>
      <c r="CF105" s="141">
        <f>IF(ISNA(VLOOKUP($B105,'[1]1718  Prog Access'!$F$7:$BF$318,52,FALSE)),"",VLOOKUP($B105,'[1]1718  Prog Access'!$F$7:$BF$318,52,FALSE))</f>
        <v>490225.92999999993</v>
      </c>
      <c r="CG105" s="88">
        <f t="shared" si="184"/>
        <v>4.008031582141558E-2</v>
      </c>
      <c r="CH105" s="89">
        <f t="shared" si="185"/>
        <v>503.93290501644736</v>
      </c>
      <c r="CI105" s="90">
        <f t="shared" si="222"/>
        <v>12231089.5</v>
      </c>
      <c r="CJ105" s="73">
        <f t="shared" si="223"/>
        <v>0</v>
      </c>
    </row>
    <row r="106" spans="1:88" x14ac:dyDescent="0.3">
      <c r="A106" s="21"/>
      <c r="B106" s="84" t="s">
        <v>182</v>
      </c>
      <c r="C106" s="117" t="s">
        <v>183</v>
      </c>
      <c r="D106" s="85">
        <f>IF(ISNA(VLOOKUP($B106,'[1]1718 enrollment_Rev_Exp by size'!$A$6:$C$339,3,FALSE)),"",VLOOKUP($B106,'[1]1718 enrollment_Rev_Exp by size'!$A$6:$C$339,3,FALSE))</f>
        <v>201.57</v>
      </c>
      <c r="E106" s="86">
        <f>IF(ISNA(VLOOKUP($B106,'[1]1718 Enroll_Rev_Exp Access'!$A$6:$D$316,4,FALSE)),"",VLOOKUP($B106,'[1]1718 Enroll_Rev_Exp Access'!$A$6:$D$316,4,FALSE))</f>
        <v>3139493.11</v>
      </c>
      <c r="F106" s="87">
        <f>IF(ISNA(VLOOKUP($B106,'[1]1718  Prog Access'!$F$7:$BF$318,2,FALSE)),"",VLOOKUP($B106,'[1]1718  Prog Access'!$F$7:$BF$318,2,FALSE))</f>
        <v>1649636.0600000003</v>
      </c>
      <c r="G106" s="87">
        <f>IF(ISNA(VLOOKUP($B106,'[1]1718  Prog Access'!$F$7:$BF$318,3,FALSE)),"",VLOOKUP($B106,'[1]1718  Prog Access'!$F$7:$BF$318,3,FALSE))</f>
        <v>0</v>
      </c>
      <c r="H106" s="87">
        <f>IF(ISNA(VLOOKUP($B106,'[1]1718  Prog Access'!$F$7:$BF$318,4,FALSE)),"",VLOOKUP($B106,'[1]1718  Prog Access'!$F$7:$BF$318,4,FALSE))</f>
        <v>0</v>
      </c>
      <c r="I106" s="130">
        <f t="shared" si="156"/>
        <v>1649636.0600000003</v>
      </c>
      <c r="J106" s="151">
        <f t="shared" si="157"/>
        <v>0.52544662536303521</v>
      </c>
      <c r="K106" s="152">
        <f t="shared" si="158"/>
        <v>8183.9363992657654</v>
      </c>
      <c r="L106" s="135">
        <f>IF(ISNA(VLOOKUP($B106,'[1]1718  Prog Access'!$F$7:$BF$318,5,FALSE)),"",VLOOKUP($B106,'[1]1718  Prog Access'!$F$7:$BF$318,5,FALSE))</f>
        <v>0</v>
      </c>
      <c r="M106" s="135">
        <f>IF(ISNA(VLOOKUP($B106,'[1]1718  Prog Access'!$F$7:$BF$318,6,FALSE)),"",VLOOKUP($B106,'[1]1718  Prog Access'!$F$7:$BF$318,6,FALSE))</f>
        <v>0</v>
      </c>
      <c r="N106" s="135">
        <f>IF(ISNA(VLOOKUP($B106,'[1]1718  Prog Access'!$F$7:$BF$318,7,FALSE)),"",VLOOKUP($B106,'[1]1718  Prog Access'!$F$7:$BF$318,7,FALSE))</f>
        <v>0</v>
      </c>
      <c r="O106" s="135">
        <f>IF(ISNA(VLOOKUP($B106,'[1]1718  Prog Access'!$F$7:$BF$318,8,FALSE)),"",VLOOKUP($B106,'[1]1718  Prog Access'!$F$7:$BF$318,8,FALSE))</f>
        <v>0</v>
      </c>
      <c r="P106" s="135">
        <f>IF(ISNA(VLOOKUP($B106,'[1]1718  Prog Access'!$F$7:$BF$318,9,FALSE)),"",VLOOKUP($B106,'[1]1718  Prog Access'!$F$7:$BF$318,9,FALSE))</f>
        <v>0</v>
      </c>
      <c r="Q106" s="135">
        <f>IF(ISNA(VLOOKUP($B106,'[1]1718  Prog Access'!$F$7:$BF$318,10,FALSE)),"",VLOOKUP($B106,'[1]1718  Prog Access'!$F$7:$BF$318,10,FALSE))</f>
        <v>0</v>
      </c>
      <c r="R106" s="128">
        <f t="shared" si="159"/>
        <v>0</v>
      </c>
      <c r="S106" s="136">
        <f t="shared" si="160"/>
        <v>0</v>
      </c>
      <c r="T106" s="137">
        <f t="shared" si="161"/>
        <v>0</v>
      </c>
      <c r="U106" s="135">
        <f>IF(ISNA(VLOOKUP($B106,'[1]1718  Prog Access'!$F$7:$BF$318,11,FALSE)),"",VLOOKUP($B106,'[1]1718  Prog Access'!$F$7:$BF$318,11,FALSE))</f>
        <v>156959.18999999997</v>
      </c>
      <c r="V106" s="135">
        <f>IF(ISNA(VLOOKUP($B106,'[1]1718  Prog Access'!$F$7:$BF$318,12,FALSE)),"",VLOOKUP($B106,'[1]1718  Prog Access'!$F$7:$BF$318,12,FALSE))</f>
        <v>0</v>
      </c>
      <c r="W106" s="135">
        <f>IF(ISNA(VLOOKUP($B106,'[1]1718  Prog Access'!$F$7:$BF$318,13,FALSE)),"",VLOOKUP($B106,'[1]1718  Prog Access'!$F$7:$BF$318,13,FALSE))</f>
        <v>48737.599999999999</v>
      </c>
      <c r="X106" s="135">
        <f>IF(ISNA(VLOOKUP($B106,'[1]1718  Prog Access'!$F$7:$BF$318,14,FALSE)),"",VLOOKUP($B106,'[1]1718  Prog Access'!$F$7:$BF$318,14,FALSE))</f>
        <v>0</v>
      </c>
      <c r="Y106" s="135">
        <f>IF(ISNA(VLOOKUP($B106,'[1]1718  Prog Access'!$F$7:$BF$318,15,FALSE)),"",VLOOKUP($B106,'[1]1718  Prog Access'!$F$7:$BF$318,15,FALSE))</f>
        <v>0</v>
      </c>
      <c r="Z106" s="135">
        <f>IF(ISNA(VLOOKUP($B106,'[1]1718  Prog Access'!$F$7:$BF$318,16,FALSE)),"",VLOOKUP($B106,'[1]1718  Prog Access'!$F$7:$BF$318,16,FALSE))</f>
        <v>0</v>
      </c>
      <c r="AA106" s="138">
        <f t="shared" si="162"/>
        <v>205696.78999999998</v>
      </c>
      <c r="AB106" s="133">
        <f t="shared" si="163"/>
        <v>6.5519108592660677E-2</v>
      </c>
      <c r="AC106" s="134">
        <f t="shared" si="164"/>
        <v>1020.4732351044302</v>
      </c>
      <c r="AD106" s="135">
        <f>IF(ISNA(VLOOKUP($B106,'[1]1718  Prog Access'!$F$7:$BF$318,17,FALSE)),"",VLOOKUP($B106,'[1]1718  Prog Access'!$F$7:$BF$318,17,FALSE))</f>
        <v>167539.66999999998</v>
      </c>
      <c r="AE106" s="135">
        <f>IF(ISNA(VLOOKUP($B106,'[1]1718  Prog Access'!$F$7:$BF$318,18,FALSE)),"",VLOOKUP($B106,'[1]1718  Prog Access'!$F$7:$BF$318,18,FALSE))</f>
        <v>0</v>
      </c>
      <c r="AF106" s="135">
        <f>IF(ISNA(VLOOKUP($B106,'[1]1718  Prog Access'!$F$7:$BF$318,19,FALSE)),"",VLOOKUP($B106,'[1]1718  Prog Access'!$F$7:$BF$318,19,FALSE))</f>
        <v>1260.8900000000001</v>
      </c>
      <c r="AG106" s="135">
        <f>IF(ISNA(VLOOKUP($B106,'[1]1718  Prog Access'!$F$7:$BF$318,20,FALSE)),"",VLOOKUP($B106,'[1]1718  Prog Access'!$F$7:$BF$318,20,FALSE))</f>
        <v>0</v>
      </c>
      <c r="AH106" s="134">
        <f t="shared" si="165"/>
        <v>168800.56</v>
      </c>
      <c r="AI106" s="133">
        <f t="shared" si="166"/>
        <v>5.3766819701668342E-2</v>
      </c>
      <c r="AJ106" s="134">
        <f t="shared" si="167"/>
        <v>837.42898248747338</v>
      </c>
      <c r="AK106" s="135">
        <f>IF(ISNA(VLOOKUP($B106,'[1]1718  Prog Access'!$F$7:$BF$318,21,FALSE)),"",VLOOKUP($B106,'[1]1718  Prog Access'!$F$7:$BF$318,21,FALSE))</f>
        <v>0</v>
      </c>
      <c r="AL106" s="135">
        <f>IF(ISNA(VLOOKUP($B106,'[1]1718  Prog Access'!$F$7:$BF$318,22,FALSE)),"",VLOOKUP($B106,'[1]1718  Prog Access'!$F$7:$BF$318,22,FALSE))</f>
        <v>0</v>
      </c>
      <c r="AM106" s="138">
        <f t="shared" si="168"/>
        <v>0</v>
      </c>
      <c r="AN106" s="133">
        <f t="shared" si="169"/>
        <v>0</v>
      </c>
      <c r="AO106" s="139">
        <f t="shared" si="170"/>
        <v>0</v>
      </c>
      <c r="AP106" s="135">
        <f>IF(ISNA(VLOOKUP($B106,'[1]1718  Prog Access'!$F$7:$BF$318,23,FALSE)),"",VLOOKUP($B106,'[1]1718  Prog Access'!$F$7:$BF$318,23,FALSE))</f>
        <v>70390.75</v>
      </c>
      <c r="AQ106" s="135">
        <f>IF(ISNA(VLOOKUP($B106,'[1]1718  Prog Access'!$F$7:$BF$318,24,FALSE)),"",VLOOKUP($B106,'[1]1718  Prog Access'!$F$7:$BF$318,24,FALSE))</f>
        <v>45978.66</v>
      </c>
      <c r="AR106" s="135">
        <f>IF(ISNA(VLOOKUP($B106,'[1]1718  Prog Access'!$F$7:$BF$318,25,FALSE)),"",VLOOKUP($B106,'[1]1718  Prog Access'!$F$7:$BF$318,25,FALSE))</f>
        <v>0</v>
      </c>
      <c r="AS106" s="135">
        <f>IF(ISNA(VLOOKUP($B106,'[1]1718  Prog Access'!$F$7:$BF$318,26,FALSE)),"",VLOOKUP($B106,'[1]1718  Prog Access'!$F$7:$BF$318,26,FALSE))</f>
        <v>0</v>
      </c>
      <c r="AT106" s="135">
        <f>IF(ISNA(VLOOKUP($B106,'[1]1718  Prog Access'!$F$7:$BF$318,27,FALSE)),"",VLOOKUP($B106,'[1]1718  Prog Access'!$F$7:$BF$318,27,FALSE))</f>
        <v>50591.67</v>
      </c>
      <c r="AU106" s="135">
        <f>IF(ISNA(VLOOKUP($B106,'[1]1718  Prog Access'!$F$7:$BF$318,28,FALSE)),"",VLOOKUP($B106,'[1]1718  Prog Access'!$F$7:$BF$318,28,FALSE))</f>
        <v>0</v>
      </c>
      <c r="AV106" s="135">
        <f>IF(ISNA(VLOOKUP($B106,'[1]1718  Prog Access'!$F$7:$BF$318,29,FALSE)),"",VLOOKUP($B106,'[1]1718  Prog Access'!$F$7:$BF$318,29,FALSE))</f>
        <v>0</v>
      </c>
      <c r="AW106" s="135">
        <f>IF(ISNA(VLOOKUP($B106,'[1]1718  Prog Access'!$F$7:$BF$318,30,FALSE)),"",VLOOKUP($B106,'[1]1718  Prog Access'!$F$7:$BF$318,30,FALSE))</f>
        <v>0</v>
      </c>
      <c r="AX106" s="135">
        <f>IF(ISNA(VLOOKUP($B106,'[1]1718  Prog Access'!$F$7:$BF$318,31,FALSE)),"",VLOOKUP($B106,'[1]1718  Prog Access'!$F$7:$BF$318,31,FALSE))</f>
        <v>0</v>
      </c>
      <c r="AY106" s="135">
        <f>IF(ISNA(VLOOKUP($B106,'[1]1718  Prog Access'!$F$7:$BF$318,32,FALSE)),"",VLOOKUP($B106,'[1]1718  Prog Access'!$F$7:$BF$318,32,FALSE))</f>
        <v>0</v>
      </c>
      <c r="AZ106" s="135">
        <f>IF(ISNA(VLOOKUP($B106,'[1]1718  Prog Access'!$F$7:$BF$318,33,FALSE)),"",VLOOKUP($B106,'[1]1718  Prog Access'!$F$7:$BF$318,33,FALSE))</f>
        <v>0</v>
      </c>
      <c r="BA106" s="135">
        <f>IF(ISNA(VLOOKUP($B106,'[1]1718  Prog Access'!$F$7:$BF$318,34,FALSE)),"",VLOOKUP($B106,'[1]1718  Prog Access'!$F$7:$BF$318,34,FALSE))</f>
        <v>0</v>
      </c>
      <c r="BB106" s="135">
        <f>IF(ISNA(VLOOKUP($B106,'[1]1718  Prog Access'!$F$7:$BF$318,35,FALSE)),"",VLOOKUP($B106,'[1]1718  Prog Access'!$F$7:$BF$318,35,FALSE))</f>
        <v>0</v>
      </c>
      <c r="BC106" s="135">
        <f>IF(ISNA(VLOOKUP($B106,'[1]1718  Prog Access'!$F$7:$BF$318,36,FALSE)),"",VLOOKUP($B106,'[1]1718  Prog Access'!$F$7:$BF$318,36,FALSE))</f>
        <v>0</v>
      </c>
      <c r="BD106" s="135">
        <f>IF(ISNA(VLOOKUP($B106,'[1]1718  Prog Access'!$F$7:$BF$318,37,FALSE)),"",VLOOKUP($B106,'[1]1718  Prog Access'!$F$7:$BF$318,37,FALSE))</f>
        <v>0</v>
      </c>
      <c r="BE106" s="135">
        <f>IF(ISNA(VLOOKUP($B106,'[1]1718  Prog Access'!$F$7:$BF$318,38,FALSE)),"",VLOOKUP($B106,'[1]1718  Prog Access'!$F$7:$BF$318,38,FALSE))</f>
        <v>0</v>
      </c>
      <c r="BF106" s="134">
        <f t="shared" si="171"/>
        <v>166961.08000000002</v>
      </c>
      <c r="BG106" s="133">
        <f t="shared" si="172"/>
        <v>5.3180903461196007E-2</v>
      </c>
      <c r="BH106" s="137">
        <f t="shared" si="173"/>
        <v>828.30321972515765</v>
      </c>
      <c r="BI106" s="140">
        <f>IF(ISNA(VLOOKUP($B106,'[1]1718  Prog Access'!$F$7:$BF$318,39,FALSE)),"",VLOOKUP($B106,'[1]1718  Prog Access'!$F$7:$BF$318,39,FALSE))</f>
        <v>6175</v>
      </c>
      <c r="BJ106" s="135">
        <f>IF(ISNA(VLOOKUP($B106,'[1]1718  Prog Access'!$F$7:$BF$318,40,FALSE)),"",VLOOKUP($B106,'[1]1718  Prog Access'!$F$7:$BF$318,40,FALSE))</f>
        <v>0</v>
      </c>
      <c r="BK106" s="135">
        <f>IF(ISNA(VLOOKUP($B106,'[1]1718  Prog Access'!$F$7:$BF$318,41,FALSE)),"",VLOOKUP($B106,'[1]1718  Prog Access'!$F$7:$BF$318,41,FALSE))</f>
        <v>517.56999999999994</v>
      </c>
      <c r="BL106" s="135">
        <f>IF(ISNA(VLOOKUP($B106,'[1]1718  Prog Access'!$F$7:$BF$318,42,FALSE)),"",VLOOKUP($B106,'[1]1718  Prog Access'!$F$7:$BF$318,42,FALSE))</f>
        <v>0</v>
      </c>
      <c r="BM106" s="135">
        <f>IF(ISNA(VLOOKUP($B106,'[1]1718  Prog Access'!$F$7:$BF$318,43,FALSE)),"",VLOOKUP($B106,'[1]1718  Prog Access'!$F$7:$BF$318,43,FALSE))</f>
        <v>0</v>
      </c>
      <c r="BN106" s="135">
        <f>IF(ISNA(VLOOKUP($B106,'[1]1718  Prog Access'!$F$7:$BF$318,44,FALSE)),"",VLOOKUP($B106,'[1]1718  Prog Access'!$F$7:$BF$318,44,FALSE))</f>
        <v>0</v>
      </c>
      <c r="BO106" s="135">
        <f>IF(ISNA(VLOOKUP($B106,'[1]1718  Prog Access'!$F$7:$BF$318,45,FALSE)),"",VLOOKUP($B106,'[1]1718  Prog Access'!$F$7:$BF$318,45,FALSE))</f>
        <v>0</v>
      </c>
      <c r="BP106" s="137">
        <f t="shared" si="174"/>
        <v>6692.57</v>
      </c>
      <c r="BQ106" s="133">
        <f t="shared" si="175"/>
        <v>2.1317358457270193E-3</v>
      </c>
      <c r="BR106" s="134">
        <f t="shared" si="176"/>
        <v>33.202212630847846</v>
      </c>
      <c r="BS106" s="140">
        <f>IF(ISNA(VLOOKUP($B106,'[1]1718  Prog Access'!$F$7:$BF$318,46,FALSE)),"",VLOOKUP($B106,'[1]1718  Prog Access'!$F$7:$BF$318,46,FALSE))</f>
        <v>0</v>
      </c>
      <c r="BT106" s="135">
        <f>IF(ISNA(VLOOKUP($B106,'[1]1718  Prog Access'!$F$7:$BF$318,47,FALSE)),"",VLOOKUP($B106,'[1]1718  Prog Access'!$F$7:$BF$318,47,FALSE))</f>
        <v>0</v>
      </c>
      <c r="BU106" s="135">
        <f>IF(ISNA(VLOOKUP($B106,'[1]1718  Prog Access'!$F$7:$BF$318,48,FALSE)),"",VLOOKUP($B106,'[1]1718  Prog Access'!$F$7:$BF$318,48,FALSE))</f>
        <v>0</v>
      </c>
      <c r="BV106" s="135">
        <f>IF(ISNA(VLOOKUP($B106,'[1]1718  Prog Access'!$F$7:$BF$318,49,FALSE)),"",VLOOKUP($B106,'[1]1718  Prog Access'!$F$7:$BF$318,49,FALSE))</f>
        <v>0</v>
      </c>
      <c r="BW106" s="137">
        <f t="shared" si="177"/>
        <v>0</v>
      </c>
      <c r="BX106" s="133">
        <f t="shared" si="178"/>
        <v>0</v>
      </c>
      <c r="BY106" s="134">
        <f t="shared" si="179"/>
        <v>0</v>
      </c>
      <c r="BZ106" s="135">
        <f>IF(ISNA(VLOOKUP($B106,'[1]1718  Prog Access'!$F$7:$BF$318,50,FALSE)),"",VLOOKUP($B106,'[1]1718  Prog Access'!$F$7:$BF$318,50,FALSE))</f>
        <v>505767.57000000012</v>
      </c>
      <c r="CA106" s="133">
        <f t="shared" si="180"/>
        <v>0.16109848063976168</v>
      </c>
      <c r="CB106" s="134">
        <f t="shared" si="181"/>
        <v>2509.1410924244688</v>
      </c>
      <c r="CC106" s="135">
        <f>IF(ISNA(VLOOKUP($B106,'[1]1718  Prog Access'!$F$7:$BF$318,51,FALSE)),"",VLOOKUP($B106,'[1]1718  Prog Access'!$F$7:$BF$318,51,FALSE))</f>
        <v>160669.62</v>
      </c>
      <c r="CD106" s="133">
        <f t="shared" si="182"/>
        <v>5.1176930278404087E-2</v>
      </c>
      <c r="CE106" s="134">
        <f t="shared" si="183"/>
        <v>797.09093615121299</v>
      </c>
      <c r="CF106" s="141">
        <f>IF(ISNA(VLOOKUP($B106,'[1]1718  Prog Access'!$F$7:$BF$318,52,FALSE)),"",VLOOKUP($B106,'[1]1718  Prog Access'!$F$7:$BF$318,52,FALSE))</f>
        <v>275268.85999999993</v>
      </c>
      <c r="CG106" s="88">
        <f t="shared" si="184"/>
        <v>8.7679396117547118E-2</v>
      </c>
      <c r="CH106" s="89">
        <f t="shared" si="185"/>
        <v>1365.6241504192089</v>
      </c>
      <c r="CI106" s="90">
        <f t="shared" si="222"/>
        <v>3139493.1100000003</v>
      </c>
      <c r="CJ106" s="73">
        <f t="shared" si="223"/>
        <v>0</v>
      </c>
    </row>
    <row r="107" spans="1:88" x14ac:dyDescent="0.3">
      <c r="A107" s="21"/>
      <c r="B107" s="84" t="s">
        <v>184</v>
      </c>
      <c r="C107" s="117" t="s">
        <v>185</v>
      </c>
      <c r="D107" s="85">
        <f>IF(ISNA(VLOOKUP($B107,'[1]1718 enrollment_Rev_Exp by size'!$A$6:$C$339,3,FALSE)),"",VLOOKUP($B107,'[1]1718 enrollment_Rev_Exp by size'!$A$6:$C$339,3,FALSE))</f>
        <v>504.88999999999993</v>
      </c>
      <c r="E107" s="86">
        <f>IF(ISNA(VLOOKUP($B107,'[1]1718 Enroll_Rev_Exp Access'!$A$6:$D$316,4,FALSE)),"",VLOOKUP($B107,'[1]1718 Enroll_Rev_Exp Access'!$A$6:$D$316,4,FALSE))</f>
        <v>7102057.1299999999</v>
      </c>
      <c r="F107" s="87">
        <f>IF(ISNA(VLOOKUP($B107,'[1]1718  Prog Access'!$F$7:$BF$318,2,FALSE)),"",VLOOKUP($B107,'[1]1718  Prog Access'!$F$7:$BF$318,2,FALSE))</f>
        <v>3157207.36</v>
      </c>
      <c r="G107" s="87">
        <f>IF(ISNA(VLOOKUP($B107,'[1]1718  Prog Access'!$F$7:$BF$318,3,FALSE)),"",VLOOKUP($B107,'[1]1718  Prog Access'!$F$7:$BF$318,3,FALSE))</f>
        <v>112224.3</v>
      </c>
      <c r="H107" s="87">
        <f>IF(ISNA(VLOOKUP($B107,'[1]1718  Prog Access'!$F$7:$BF$318,4,FALSE)),"",VLOOKUP($B107,'[1]1718  Prog Access'!$F$7:$BF$318,4,FALSE))</f>
        <v>0</v>
      </c>
      <c r="I107" s="130">
        <f t="shared" si="156"/>
        <v>3269431.6599999997</v>
      </c>
      <c r="J107" s="151">
        <f t="shared" si="157"/>
        <v>0.46034995215534119</v>
      </c>
      <c r="K107" s="152">
        <f t="shared" si="158"/>
        <v>6475.5326110637961</v>
      </c>
      <c r="L107" s="135">
        <f>IF(ISNA(VLOOKUP($B107,'[1]1718  Prog Access'!$F$7:$BF$318,5,FALSE)),"",VLOOKUP($B107,'[1]1718  Prog Access'!$F$7:$BF$318,5,FALSE))</f>
        <v>0</v>
      </c>
      <c r="M107" s="135">
        <f>IF(ISNA(VLOOKUP($B107,'[1]1718  Prog Access'!$F$7:$BF$318,6,FALSE)),"",VLOOKUP($B107,'[1]1718  Prog Access'!$F$7:$BF$318,6,FALSE))</f>
        <v>0</v>
      </c>
      <c r="N107" s="135">
        <f>IF(ISNA(VLOOKUP($B107,'[1]1718  Prog Access'!$F$7:$BF$318,7,FALSE)),"",VLOOKUP($B107,'[1]1718  Prog Access'!$F$7:$BF$318,7,FALSE))</f>
        <v>0</v>
      </c>
      <c r="O107" s="135">
        <f>IF(ISNA(VLOOKUP($B107,'[1]1718  Prog Access'!$F$7:$BF$318,8,FALSE)),"",VLOOKUP($B107,'[1]1718  Prog Access'!$F$7:$BF$318,8,FALSE))</f>
        <v>0</v>
      </c>
      <c r="P107" s="135">
        <f>IF(ISNA(VLOOKUP($B107,'[1]1718  Prog Access'!$F$7:$BF$318,9,FALSE)),"",VLOOKUP($B107,'[1]1718  Prog Access'!$F$7:$BF$318,9,FALSE))</f>
        <v>0</v>
      </c>
      <c r="Q107" s="135">
        <f>IF(ISNA(VLOOKUP($B107,'[1]1718  Prog Access'!$F$7:$BF$318,10,FALSE)),"",VLOOKUP($B107,'[1]1718  Prog Access'!$F$7:$BF$318,10,FALSE))</f>
        <v>0</v>
      </c>
      <c r="R107" s="128">
        <f t="shared" si="159"/>
        <v>0</v>
      </c>
      <c r="S107" s="136">
        <f t="shared" si="160"/>
        <v>0</v>
      </c>
      <c r="T107" s="137">
        <f t="shared" si="161"/>
        <v>0</v>
      </c>
      <c r="U107" s="135">
        <f>IF(ISNA(VLOOKUP($B107,'[1]1718  Prog Access'!$F$7:$BF$318,11,FALSE)),"",VLOOKUP($B107,'[1]1718  Prog Access'!$F$7:$BF$318,11,FALSE))</f>
        <v>679558.01</v>
      </c>
      <c r="V107" s="135">
        <f>IF(ISNA(VLOOKUP($B107,'[1]1718  Prog Access'!$F$7:$BF$318,12,FALSE)),"",VLOOKUP($B107,'[1]1718  Prog Access'!$F$7:$BF$318,12,FALSE))</f>
        <v>24500</v>
      </c>
      <c r="W107" s="135">
        <f>IF(ISNA(VLOOKUP($B107,'[1]1718  Prog Access'!$F$7:$BF$318,13,FALSE)),"",VLOOKUP($B107,'[1]1718  Prog Access'!$F$7:$BF$318,13,FALSE))</f>
        <v>88467</v>
      </c>
      <c r="X107" s="135">
        <f>IF(ISNA(VLOOKUP($B107,'[1]1718  Prog Access'!$F$7:$BF$318,14,FALSE)),"",VLOOKUP($B107,'[1]1718  Prog Access'!$F$7:$BF$318,14,FALSE))</f>
        <v>0</v>
      </c>
      <c r="Y107" s="135">
        <f>IF(ISNA(VLOOKUP($B107,'[1]1718  Prog Access'!$F$7:$BF$318,15,FALSE)),"",VLOOKUP($B107,'[1]1718  Prog Access'!$F$7:$BF$318,15,FALSE))</f>
        <v>0</v>
      </c>
      <c r="Z107" s="135">
        <f>IF(ISNA(VLOOKUP($B107,'[1]1718  Prog Access'!$F$7:$BF$318,16,FALSE)),"",VLOOKUP($B107,'[1]1718  Prog Access'!$F$7:$BF$318,16,FALSE))</f>
        <v>0</v>
      </c>
      <c r="AA107" s="138">
        <f t="shared" si="162"/>
        <v>792525.01</v>
      </c>
      <c r="AB107" s="133">
        <f t="shared" si="163"/>
        <v>0.11159090887234246</v>
      </c>
      <c r="AC107" s="134">
        <f t="shared" si="164"/>
        <v>1569.6983699419677</v>
      </c>
      <c r="AD107" s="135">
        <f>IF(ISNA(VLOOKUP($B107,'[1]1718  Prog Access'!$F$7:$BF$318,17,FALSE)),"",VLOOKUP($B107,'[1]1718  Prog Access'!$F$7:$BF$318,17,FALSE))</f>
        <v>164983.35000000003</v>
      </c>
      <c r="AE107" s="135">
        <f>IF(ISNA(VLOOKUP($B107,'[1]1718  Prog Access'!$F$7:$BF$318,18,FALSE)),"",VLOOKUP($B107,'[1]1718  Prog Access'!$F$7:$BF$318,18,FALSE))</f>
        <v>0</v>
      </c>
      <c r="AF107" s="135">
        <f>IF(ISNA(VLOOKUP($B107,'[1]1718  Prog Access'!$F$7:$BF$318,19,FALSE)),"",VLOOKUP($B107,'[1]1718  Prog Access'!$F$7:$BF$318,19,FALSE))</f>
        <v>0</v>
      </c>
      <c r="AG107" s="135">
        <f>IF(ISNA(VLOOKUP($B107,'[1]1718  Prog Access'!$F$7:$BF$318,20,FALSE)),"",VLOOKUP($B107,'[1]1718  Prog Access'!$F$7:$BF$318,20,FALSE))</f>
        <v>0</v>
      </c>
      <c r="AH107" s="134">
        <f t="shared" si="165"/>
        <v>164983.35000000003</v>
      </c>
      <c r="AI107" s="133">
        <f t="shared" si="166"/>
        <v>2.323036086306448E-2</v>
      </c>
      <c r="AJ107" s="134">
        <f t="shared" si="167"/>
        <v>326.7708807859139</v>
      </c>
      <c r="AK107" s="135">
        <f>IF(ISNA(VLOOKUP($B107,'[1]1718  Prog Access'!$F$7:$BF$318,21,FALSE)),"",VLOOKUP($B107,'[1]1718  Prog Access'!$F$7:$BF$318,21,FALSE))</f>
        <v>0</v>
      </c>
      <c r="AL107" s="135">
        <f>IF(ISNA(VLOOKUP($B107,'[1]1718  Prog Access'!$F$7:$BF$318,22,FALSE)),"",VLOOKUP($B107,'[1]1718  Prog Access'!$F$7:$BF$318,22,FALSE))</f>
        <v>0</v>
      </c>
      <c r="AM107" s="138">
        <f t="shared" si="168"/>
        <v>0</v>
      </c>
      <c r="AN107" s="133">
        <f t="shared" si="169"/>
        <v>0</v>
      </c>
      <c r="AO107" s="139">
        <f t="shared" si="170"/>
        <v>0</v>
      </c>
      <c r="AP107" s="135">
        <f>IF(ISNA(VLOOKUP($B107,'[1]1718  Prog Access'!$F$7:$BF$318,23,FALSE)),"",VLOOKUP($B107,'[1]1718  Prog Access'!$F$7:$BF$318,23,FALSE))</f>
        <v>243652.86000000002</v>
      </c>
      <c r="AQ107" s="135">
        <f>IF(ISNA(VLOOKUP($B107,'[1]1718  Prog Access'!$F$7:$BF$318,24,FALSE)),"",VLOOKUP($B107,'[1]1718  Prog Access'!$F$7:$BF$318,24,FALSE))</f>
        <v>27435.079999999998</v>
      </c>
      <c r="AR107" s="135">
        <f>IF(ISNA(VLOOKUP($B107,'[1]1718  Prog Access'!$F$7:$BF$318,25,FALSE)),"",VLOOKUP($B107,'[1]1718  Prog Access'!$F$7:$BF$318,25,FALSE))</f>
        <v>0</v>
      </c>
      <c r="AS107" s="135">
        <f>IF(ISNA(VLOOKUP($B107,'[1]1718  Prog Access'!$F$7:$BF$318,26,FALSE)),"",VLOOKUP($B107,'[1]1718  Prog Access'!$F$7:$BF$318,26,FALSE))</f>
        <v>0</v>
      </c>
      <c r="AT107" s="135">
        <f>IF(ISNA(VLOOKUP($B107,'[1]1718  Prog Access'!$F$7:$BF$318,27,FALSE)),"",VLOOKUP($B107,'[1]1718  Prog Access'!$F$7:$BF$318,27,FALSE))</f>
        <v>216932.79</v>
      </c>
      <c r="AU107" s="135">
        <f>IF(ISNA(VLOOKUP($B107,'[1]1718  Prog Access'!$F$7:$BF$318,28,FALSE)),"",VLOOKUP($B107,'[1]1718  Prog Access'!$F$7:$BF$318,28,FALSE))</f>
        <v>0</v>
      </c>
      <c r="AV107" s="135">
        <f>IF(ISNA(VLOOKUP($B107,'[1]1718  Prog Access'!$F$7:$BF$318,29,FALSE)),"",VLOOKUP($B107,'[1]1718  Prog Access'!$F$7:$BF$318,29,FALSE))</f>
        <v>0</v>
      </c>
      <c r="AW107" s="135">
        <f>IF(ISNA(VLOOKUP($B107,'[1]1718  Prog Access'!$F$7:$BF$318,30,FALSE)),"",VLOOKUP($B107,'[1]1718  Prog Access'!$F$7:$BF$318,30,FALSE))</f>
        <v>159357.56</v>
      </c>
      <c r="AX107" s="135">
        <f>IF(ISNA(VLOOKUP($B107,'[1]1718  Prog Access'!$F$7:$BF$318,31,FALSE)),"",VLOOKUP($B107,'[1]1718  Prog Access'!$F$7:$BF$318,31,FALSE))</f>
        <v>0</v>
      </c>
      <c r="AY107" s="135">
        <f>IF(ISNA(VLOOKUP($B107,'[1]1718  Prog Access'!$F$7:$BF$318,32,FALSE)),"",VLOOKUP($B107,'[1]1718  Prog Access'!$F$7:$BF$318,32,FALSE))</f>
        <v>0</v>
      </c>
      <c r="AZ107" s="135">
        <f>IF(ISNA(VLOOKUP($B107,'[1]1718  Prog Access'!$F$7:$BF$318,33,FALSE)),"",VLOOKUP($B107,'[1]1718  Prog Access'!$F$7:$BF$318,33,FALSE))</f>
        <v>0</v>
      </c>
      <c r="BA107" s="135">
        <f>IF(ISNA(VLOOKUP($B107,'[1]1718  Prog Access'!$F$7:$BF$318,34,FALSE)),"",VLOOKUP($B107,'[1]1718  Prog Access'!$F$7:$BF$318,34,FALSE))</f>
        <v>9543.66</v>
      </c>
      <c r="BB107" s="135">
        <f>IF(ISNA(VLOOKUP($B107,'[1]1718  Prog Access'!$F$7:$BF$318,35,FALSE)),"",VLOOKUP($B107,'[1]1718  Prog Access'!$F$7:$BF$318,35,FALSE))</f>
        <v>92303.429999999978</v>
      </c>
      <c r="BC107" s="135">
        <f>IF(ISNA(VLOOKUP($B107,'[1]1718  Prog Access'!$F$7:$BF$318,36,FALSE)),"",VLOOKUP($B107,'[1]1718  Prog Access'!$F$7:$BF$318,36,FALSE))</f>
        <v>0</v>
      </c>
      <c r="BD107" s="135">
        <f>IF(ISNA(VLOOKUP($B107,'[1]1718  Prog Access'!$F$7:$BF$318,37,FALSE)),"",VLOOKUP($B107,'[1]1718  Prog Access'!$F$7:$BF$318,37,FALSE))</f>
        <v>0</v>
      </c>
      <c r="BE107" s="135">
        <f>IF(ISNA(VLOOKUP($B107,'[1]1718  Prog Access'!$F$7:$BF$318,38,FALSE)),"",VLOOKUP($B107,'[1]1718  Prog Access'!$F$7:$BF$318,38,FALSE))</f>
        <v>0</v>
      </c>
      <c r="BF107" s="134">
        <f t="shared" si="171"/>
        <v>749225.38</v>
      </c>
      <c r="BG107" s="133">
        <f t="shared" si="172"/>
        <v>0.10549413589411664</v>
      </c>
      <c r="BH107" s="137">
        <f t="shared" si="173"/>
        <v>1483.9378478480464</v>
      </c>
      <c r="BI107" s="140">
        <f>IF(ISNA(VLOOKUP($B107,'[1]1718  Prog Access'!$F$7:$BF$318,39,FALSE)),"",VLOOKUP($B107,'[1]1718  Prog Access'!$F$7:$BF$318,39,FALSE))</f>
        <v>0</v>
      </c>
      <c r="BJ107" s="135">
        <f>IF(ISNA(VLOOKUP($B107,'[1]1718  Prog Access'!$F$7:$BF$318,40,FALSE)),"",VLOOKUP($B107,'[1]1718  Prog Access'!$F$7:$BF$318,40,FALSE))</f>
        <v>0</v>
      </c>
      <c r="BK107" s="135">
        <f>IF(ISNA(VLOOKUP($B107,'[1]1718  Prog Access'!$F$7:$BF$318,41,FALSE)),"",VLOOKUP($B107,'[1]1718  Prog Access'!$F$7:$BF$318,41,FALSE))</f>
        <v>6511.49</v>
      </c>
      <c r="BL107" s="135">
        <f>IF(ISNA(VLOOKUP($B107,'[1]1718  Prog Access'!$F$7:$BF$318,42,FALSE)),"",VLOOKUP($B107,'[1]1718  Prog Access'!$F$7:$BF$318,42,FALSE))</f>
        <v>0</v>
      </c>
      <c r="BM107" s="135">
        <f>IF(ISNA(VLOOKUP($B107,'[1]1718  Prog Access'!$F$7:$BF$318,43,FALSE)),"",VLOOKUP($B107,'[1]1718  Prog Access'!$F$7:$BF$318,43,FALSE))</f>
        <v>0</v>
      </c>
      <c r="BN107" s="135">
        <f>IF(ISNA(VLOOKUP($B107,'[1]1718  Prog Access'!$F$7:$BF$318,44,FALSE)),"",VLOOKUP($B107,'[1]1718  Prog Access'!$F$7:$BF$318,44,FALSE))</f>
        <v>0</v>
      </c>
      <c r="BO107" s="135">
        <f>IF(ISNA(VLOOKUP($B107,'[1]1718  Prog Access'!$F$7:$BF$318,45,FALSE)),"",VLOOKUP($B107,'[1]1718  Prog Access'!$F$7:$BF$318,45,FALSE))</f>
        <v>40610.25</v>
      </c>
      <c r="BP107" s="137">
        <f t="shared" si="174"/>
        <v>47121.74</v>
      </c>
      <c r="BQ107" s="133">
        <f t="shared" si="175"/>
        <v>6.6349424029485378E-3</v>
      </c>
      <c r="BR107" s="134">
        <f t="shared" si="176"/>
        <v>93.330705698270918</v>
      </c>
      <c r="BS107" s="140">
        <f>IF(ISNA(VLOOKUP($B107,'[1]1718  Prog Access'!$F$7:$BF$318,46,FALSE)),"",VLOOKUP($B107,'[1]1718  Prog Access'!$F$7:$BF$318,46,FALSE))</f>
        <v>0</v>
      </c>
      <c r="BT107" s="135">
        <f>IF(ISNA(VLOOKUP($B107,'[1]1718  Prog Access'!$F$7:$BF$318,47,FALSE)),"",VLOOKUP($B107,'[1]1718  Prog Access'!$F$7:$BF$318,47,FALSE))</f>
        <v>0</v>
      </c>
      <c r="BU107" s="135">
        <f>IF(ISNA(VLOOKUP($B107,'[1]1718  Prog Access'!$F$7:$BF$318,48,FALSE)),"",VLOOKUP($B107,'[1]1718  Prog Access'!$F$7:$BF$318,48,FALSE))</f>
        <v>0</v>
      </c>
      <c r="BV107" s="135">
        <f>IF(ISNA(VLOOKUP($B107,'[1]1718  Prog Access'!$F$7:$BF$318,49,FALSE)),"",VLOOKUP($B107,'[1]1718  Prog Access'!$F$7:$BF$318,49,FALSE))</f>
        <v>19382.189999999999</v>
      </c>
      <c r="BW107" s="137">
        <f t="shared" si="177"/>
        <v>19382.189999999999</v>
      </c>
      <c r="BX107" s="133">
        <f t="shared" si="178"/>
        <v>2.7290951966757833E-3</v>
      </c>
      <c r="BY107" s="134">
        <f t="shared" si="179"/>
        <v>38.38893620392561</v>
      </c>
      <c r="BZ107" s="135">
        <f>IF(ISNA(VLOOKUP($B107,'[1]1718  Prog Access'!$F$7:$BF$318,50,FALSE)),"",VLOOKUP($B107,'[1]1718  Prog Access'!$F$7:$BF$318,50,FALSE))</f>
        <v>1325315.2699999998</v>
      </c>
      <c r="CA107" s="133">
        <f t="shared" si="180"/>
        <v>0.1866100547687371</v>
      </c>
      <c r="CB107" s="134">
        <f t="shared" si="181"/>
        <v>2624.9584463942642</v>
      </c>
      <c r="CC107" s="135">
        <f>IF(ISNA(VLOOKUP($B107,'[1]1718  Prog Access'!$F$7:$BF$318,51,FALSE)),"",VLOOKUP($B107,'[1]1718  Prog Access'!$F$7:$BF$318,51,FALSE))</f>
        <v>435266.31999999995</v>
      </c>
      <c r="CD107" s="133">
        <f t="shared" si="182"/>
        <v>6.1287358300932161E-2</v>
      </c>
      <c r="CE107" s="134">
        <f t="shared" si="183"/>
        <v>862.10128938976811</v>
      </c>
      <c r="CF107" s="141">
        <f>IF(ISNA(VLOOKUP($B107,'[1]1718  Prog Access'!$F$7:$BF$318,52,FALSE)),"",VLOOKUP($B107,'[1]1718  Prog Access'!$F$7:$BF$318,52,FALSE))</f>
        <v>298806.21000000002</v>
      </c>
      <c r="CG107" s="88">
        <f t="shared" si="184"/>
        <v>4.2073191545841597E-2</v>
      </c>
      <c r="CH107" s="89">
        <f t="shared" si="185"/>
        <v>591.82437758719732</v>
      </c>
      <c r="CI107" s="90">
        <f t="shared" si="222"/>
        <v>7102057.129999999</v>
      </c>
      <c r="CJ107" s="73">
        <f t="shared" si="223"/>
        <v>0</v>
      </c>
    </row>
    <row r="108" spans="1:88" x14ac:dyDescent="0.3">
      <c r="A108" s="21"/>
      <c r="B108" s="84" t="s">
        <v>186</v>
      </c>
      <c r="C108" s="117" t="s">
        <v>187</v>
      </c>
      <c r="D108" s="85">
        <f>IF(ISNA(VLOOKUP($B108,'[1]1718 enrollment_Rev_Exp by size'!$A$6:$C$339,3,FALSE)),"",VLOOKUP($B108,'[1]1718 enrollment_Rev_Exp by size'!$A$6:$C$339,3,FALSE))</f>
        <v>1745.1700000000003</v>
      </c>
      <c r="E108" s="86">
        <f>IF(ISNA(VLOOKUP($B108,'[1]1718 Enroll_Rev_Exp Access'!$A$6:$D$316,4,FALSE)),"",VLOOKUP($B108,'[1]1718 Enroll_Rev_Exp Access'!$A$6:$D$316,4,FALSE))</f>
        <v>20982402.100000001</v>
      </c>
      <c r="F108" s="87">
        <f>IF(ISNA(VLOOKUP($B108,'[1]1718  Prog Access'!$F$7:$BF$318,2,FALSE)),"",VLOOKUP($B108,'[1]1718  Prog Access'!$F$7:$BF$318,2,FALSE))</f>
        <v>10833875.810000002</v>
      </c>
      <c r="G108" s="87">
        <f>IF(ISNA(VLOOKUP($B108,'[1]1718  Prog Access'!$F$7:$BF$318,3,FALSE)),"",VLOOKUP($B108,'[1]1718  Prog Access'!$F$7:$BF$318,3,FALSE))</f>
        <v>0</v>
      </c>
      <c r="H108" s="87">
        <f>IF(ISNA(VLOOKUP($B108,'[1]1718  Prog Access'!$F$7:$BF$318,4,FALSE)),"",VLOOKUP($B108,'[1]1718  Prog Access'!$F$7:$BF$318,4,FALSE))</f>
        <v>0</v>
      </c>
      <c r="I108" s="130">
        <f t="shared" si="156"/>
        <v>10833875.810000002</v>
      </c>
      <c r="J108" s="151">
        <f t="shared" si="157"/>
        <v>0.51633153145987998</v>
      </c>
      <c r="K108" s="152">
        <f t="shared" si="158"/>
        <v>6207.9200364434409</v>
      </c>
      <c r="L108" s="135">
        <f>IF(ISNA(VLOOKUP($B108,'[1]1718  Prog Access'!$F$7:$BF$318,5,FALSE)),"",VLOOKUP($B108,'[1]1718  Prog Access'!$F$7:$BF$318,5,FALSE))</f>
        <v>0</v>
      </c>
      <c r="M108" s="135">
        <f>IF(ISNA(VLOOKUP($B108,'[1]1718  Prog Access'!$F$7:$BF$318,6,FALSE)),"",VLOOKUP($B108,'[1]1718  Prog Access'!$F$7:$BF$318,6,FALSE))</f>
        <v>0</v>
      </c>
      <c r="N108" s="135">
        <f>IF(ISNA(VLOOKUP($B108,'[1]1718  Prog Access'!$F$7:$BF$318,7,FALSE)),"",VLOOKUP($B108,'[1]1718  Prog Access'!$F$7:$BF$318,7,FALSE))</f>
        <v>0</v>
      </c>
      <c r="O108" s="135">
        <f>IF(ISNA(VLOOKUP($B108,'[1]1718  Prog Access'!$F$7:$BF$318,8,FALSE)),"",VLOOKUP($B108,'[1]1718  Prog Access'!$F$7:$BF$318,8,FALSE))</f>
        <v>0</v>
      </c>
      <c r="P108" s="135">
        <f>IF(ISNA(VLOOKUP($B108,'[1]1718  Prog Access'!$F$7:$BF$318,9,FALSE)),"",VLOOKUP($B108,'[1]1718  Prog Access'!$F$7:$BF$318,9,FALSE))</f>
        <v>0</v>
      </c>
      <c r="Q108" s="135">
        <f>IF(ISNA(VLOOKUP($B108,'[1]1718  Prog Access'!$F$7:$BF$318,10,FALSE)),"",VLOOKUP($B108,'[1]1718  Prog Access'!$F$7:$BF$318,10,FALSE))</f>
        <v>0</v>
      </c>
      <c r="R108" s="128">
        <f t="shared" si="159"/>
        <v>0</v>
      </c>
      <c r="S108" s="136">
        <f t="shared" si="160"/>
        <v>0</v>
      </c>
      <c r="T108" s="137">
        <f t="shared" si="161"/>
        <v>0</v>
      </c>
      <c r="U108" s="135">
        <f>IF(ISNA(VLOOKUP($B108,'[1]1718  Prog Access'!$F$7:$BF$318,11,FALSE)),"",VLOOKUP($B108,'[1]1718  Prog Access'!$F$7:$BF$318,11,FALSE))</f>
        <v>1210665.28</v>
      </c>
      <c r="V108" s="135">
        <f>IF(ISNA(VLOOKUP($B108,'[1]1718  Prog Access'!$F$7:$BF$318,12,FALSE)),"",VLOOKUP($B108,'[1]1718  Prog Access'!$F$7:$BF$318,12,FALSE))</f>
        <v>7252</v>
      </c>
      <c r="W108" s="135">
        <f>IF(ISNA(VLOOKUP($B108,'[1]1718  Prog Access'!$F$7:$BF$318,13,FALSE)),"",VLOOKUP($B108,'[1]1718  Prog Access'!$F$7:$BF$318,13,FALSE))</f>
        <v>308702.67000000004</v>
      </c>
      <c r="X108" s="135">
        <f>IF(ISNA(VLOOKUP($B108,'[1]1718  Prog Access'!$F$7:$BF$318,14,FALSE)),"",VLOOKUP($B108,'[1]1718  Prog Access'!$F$7:$BF$318,14,FALSE))</f>
        <v>0</v>
      </c>
      <c r="Y108" s="135">
        <f>IF(ISNA(VLOOKUP($B108,'[1]1718  Prog Access'!$F$7:$BF$318,15,FALSE)),"",VLOOKUP($B108,'[1]1718  Prog Access'!$F$7:$BF$318,15,FALSE))</f>
        <v>0</v>
      </c>
      <c r="Z108" s="135">
        <f>IF(ISNA(VLOOKUP($B108,'[1]1718  Prog Access'!$F$7:$BF$318,16,FALSE)),"",VLOOKUP($B108,'[1]1718  Prog Access'!$F$7:$BF$318,16,FALSE))</f>
        <v>0</v>
      </c>
      <c r="AA108" s="138">
        <f t="shared" si="162"/>
        <v>1526619.9500000002</v>
      </c>
      <c r="AB108" s="133">
        <f t="shared" si="163"/>
        <v>7.2757158247386752E-2</v>
      </c>
      <c r="AC108" s="134">
        <f t="shared" si="164"/>
        <v>874.76861852999991</v>
      </c>
      <c r="AD108" s="135">
        <f>IF(ISNA(VLOOKUP($B108,'[1]1718  Prog Access'!$F$7:$BF$318,17,FALSE)),"",VLOOKUP($B108,'[1]1718  Prog Access'!$F$7:$BF$318,17,FALSE))</f>
        <v>516580.92</v>
      </c>
      <c r="AE108" s="135">
        <f>IF(ISNA(VLOOKUP($B108,'[1]1718  Prog Access'!$F$7:$BF$318,18,FALSE)),"",VLOOKUP($B108,'[1]1718  Prog Access'!$F$7:$BF$318,18,FALSE))</f>
        <v>102379.25</v>
      </c>
      <c r="AF108" s="135">
        <f>IF(ISNA(VLOOKUP($B108,'[1]1718  Prog Access'!$F$7:$BF$318,19,FALSE)),"",VLOOKUP($B108,'[1]1718  Prog Access'!$F$7:$BF$318,19,FALSE))</f>
        <v>13520</v>
      </c>
      <c r="AG108" s="135">
        <f>IF(ISNA(VLOOKUP($B108,'[1]1718  Prog Access'!$F$7:$BF$318,20,FALSE)),"",VLOOKUP($B108,'[1]1718  Prog Access'!$F$7:$BF$318,20,FALSE))</f>
        <v>0</v>
      </c>
      <c r="AH108" s="134">
        <f t="shared" si="165"/>
        <v>632480.16999999993</v>
      </c>
      <c r="AI108" s="133">
        <f t="shared" si="166"/>
        <v>3.0143363328262587E-2</v>
      </c>
      <c r="AJ108" s="134">
        <f t="shared" si="167"/>
        <v>362.41751233404187</v>
      </c>
      <c r="AK108" s="135">
        <f>IF(ISNA(VLOOKUP($B108,'[1]1718  Prog Access'!$F$7:$BF$318,21,FALSE)),"",VLOOKUP($B108,'[1]1718  Prog Access'!$F$7:$BF$318,21,FALSE))</f>
        <v>0</v>
      </c>
      <c r="AL108" s="135">
        <f>IF(ISNA(VLOOKUP($B108,'[1]1718  Prog Access'!$F$7:$BF$318,22,FALSE)),"",VLOOKUP($B108,'[1]1718  Prog Access'!$F$7:$BF$318,22,FALSE))</f>
        <v>0</v>
      </c>
      <c r="AM108" s="138">
        <f t="shared" si="168"/>
        <v>0</v>
      </c>
      <c r="AN108" s="133">
        <f t="shared" si="169"/>
        <v>0</v>
      </c>
      <c r="AO108" s="139">
        <f t="shared" si="170"/>
        <v>0</v>
      </c>
      <c r="AP108" s="135">
        <f>IF(ISNA(VLOOKUP($B108,'[1]1718  Prog Access'!$F$7:$BF$318,23,FALSE)),"",VLOOKUP($B108,'[1]1718  Prog Access'!$F$7:$BF$318,23,FALSE))</f>
        <v>461425.66</v>
      </c>
      <c r="AQ108" s="135">
        <f>IF(ISNA(VLOOKUP($B108,'[1]1718  Prog Access'!$F$7:$BF$318,24,FALSE)),"",VLOOKUP($B108,'[1]1718  Prog Access'!$F$7:$BF$318,24,FALSE))</f>
        <v>160449.74</v>
      </c>
      <c r="AR108" s="135">
        <f>IF(ISNA(VLOOKUP($B108,'[1]1718  Prog Access'!$F$7:$BF$318,25,FALSE)),"",VLOOKUP($B108,'[1]1718  Prog Access'!$F$7:$BF$318,25,FALSE))</f>
        <v>110945.66</v>
      </c>
      <c r="AS108" s="135">
        <f>IF(ISNA(VLOOKUP($B108,'[1]1718  Prog Access'!$F$7:$BF$318,26,FALSE)),"",VLOOKUP($B108,'[1]1718  Prog Access'!$F$7:$BF$318,26,FALSE))</f>
        <v>0</v>
      </c>
      <c r="AT108" s="135">
        <f>IF(ISNA(VLOOKUP($B108,'[1]1718  Prog Access'!$F$7:$BF$318,27,FALSE)),"",VLOOKUP($B108,'[1]1718  Prog Access'!$F$7:$BF$318,27,FALSE))</f>
        <v>860551.16</v>
      </c>
      <c r="AU108" s="135">
        <f>IF(ISNA(VLOOKUP($B108,'[1]1718  Prog Access'!$F$7:$BF$318,28,FALSE)),"",VLOOKUP($B108,'[1]1718  Prog Access'!$F$7:$BF$318,28,FALSE))</f>
        <v>0</v>
      </c>
      <c r="AV108" s="135">
        <f>IF(ISNA(VLOOKUP($B108,'[1]1718  Prog Access'!$F$7:$BF$318,29,FALSE)),"",VLOOKUP($B108,'[1]1718  Prog Access'!$F$7:$BF$318,29,FALSE))</f>
        <v>0</v>
      </c>
      <c r="AW108" s="135">
        <f>IF(ISNA(VLOOKUP($B108,'[1]1718  Prog Access'!$F$7:$BF$318,30,FALSE)),"",VLOOKUP($B108,'[1]1718  Prog Access'!$F$7:$BF$318,30,FALSE))</f>
        <v>45749.72</v>
      </c>
      <c r="AX108" s="135">
        <f>IF(ISNA(VLOOKUP($B108,'[1]1718  Prog Access'!$F$7:$BF$318,31,FALSE)),"",VLOOKUP($B108,'[1]1718  Prog Access'!$F$7:$BF$318,31,FALSE))</f>
        <v>0</v>
      </c>
      <c r="AY108" s="135">
        <f>IF(ISNA(VLOOKUP($B108,'[1]1718  Prog Access'!$F$7:$BF$318,32,FALSE)),"",VLOOKUP($B108,'[1]1718  Prog Access'!$F$7:$BF$318,32,FALSE))</f>
        <v>0</v>
      </c>
      <c r="AZ108" s="135">
        <f>IF(ISNA(VLOOKUP($B108,'[1]1718  Prog Access'!$F$7:$BF$318,33,FALSE)),"",VLOOKUP($B108,'[1]1718  Prog Access'!$F$7:$BF$318,33,FALSE))</f>
        <v>0</v>
      </c>
      <c r="BA108" s="135">
        <f>IF(ISNA(VLOOKUP($B108,'[1]1718  Prog Access'!$F$7:$BF$318,34,FALSE)),"",VLOOKUP($B108,'[1]1718  Prog Access'!$F$7:$BF$318,34,FALSE))</f>
        <v>82979.839999999997</v>
      </c>
      <c r="BB108" s="135">
        <f>IF(ISNA(VLOOKUP($B108,'[1]1718  Prog Access'!$F$7:$BF$318,35,FALSE)),"",VLOOKUP($B108,'[1]1718  Prog Access'!$F$7:$BF$318,35,FALSE))</f>
        <v>687789.65</v>
      </c>
      <c r="BC108" s="135">
        <f>IF(ISNA(VLOOKUP($B108,'[1]1718  Prog Access'!$F$7:$BF$318,36,FALSE)),"",VLOOKUP($B108,'[1]1718  Prog Access'!$F$7:$BF$318,36,FALSE))</f>
        <v>0</v>
      </c>
      <c r="BD108" s="135">
        <f>IF(ISNA(VLOOKUP($B108,'[1]1718  Prog Access'!$F$7:$BF$318,37,FALSE)),"",VLOOKUP($B108,'[1]1718  Prog Access'!$F$7:$BF$318,37,FALSE))</f>
        <v>0</v>
      </c>
      <c r="BE108" s="135">
        <f>IF(ISNA(VLOOKUP($B108,'[1]1718  Prog Access'!$F$7:$BF$318,38,FALSE)),"",VLOOKUP($B108,'[1]1718  Prog Access'!$F$7:$BF$318,38,FALSE))</f>
        <v>208449.91</v>
      </c>
      <c r="BF108" s="134">
        <f t="shared" si="171"/>
        <v>2618341.3400000003</v>
      </c>
      <c r="BG108" s="133">
        <f t="shared" si="172"/>
        <v>0.12478749227668266</v>
      </c>
      <c r="BH108" s="137">
        <f t="shared" si="173"/>
        <v>1500.3359787298657</v>
      </c>
      <c r="BI108" s="140">
        <f>IF(ISNA(VLOOKUP($B108,'[1]1718  Prog Access'!$F$7:$BF$318,39,FALSE)),"",VLOOKUP($B108,'[1]1718  Prog Access'!$F$7:$BF$318,39,FALSE))</f>
        <v>0</v>
      </c>
      <c r="BJ108" s="135">
        <f>IF(ISNA(VLOOKUP($B108,'[1]1718  Prog Access'!$F$7:$BF$318,40,FALSE)),"",VLOOKUP($B108,'[1]1718  Prog Access'!$F$7:$BF$318,40,FALSE))</f>
        <v>0</v>
      </c>
      <c r="BK108" s="135">
        <f>IF(ISNA(VLOOKUP($B108,'[1]1718  Prog Access'!$F$7:$BF$318,41,FALSE)),"",VLOOKUP($B108,'[1]1718  Prog Access'!$F$7:$BF$318,41,FALSE))</f>
        <v>42027.61</v>
      </c>
      <c r="BL108" s="135">
        <f>IF(ISNA(VLOOKUP($B108,'[1]1718  Prog Access'!$F$7:$BF$318,42,FALSE)),"",VLOOKUP($B108,'[1]1718  Prog Access'!$F$7:$BF$318,42,FALSE))</f>
        <v>0</v>
      </c>
      <c r="BM108" s="135">
        <f>IF(ISNA(VLOOKUP($B108,'[1]1718  Prog Access'!$F$7:$BF$318,43,FALSE)),"",VLOOKUP($B108,'[1]1718  Prog Access'!$F$7:$BF$318,43,FALSE))</f>
        <v>0</v>
      </c>
      <c r="BN108" s="135">
        <f>IF(ISNA(VLOOKUP($B108,'[1]1718  Prog Access'!$F$7:$BF$318,44,FALSE)),"",VLOOKUP($B108,'[1]1718  Prog Access'!$F$7:$BF$318,44,FALSE))</f>
        <v>0</v>
      </c>
      <c r="BO108" s="135">
        <f>IF(ISNA(VLOOKUP($B108,'[1]1718  Prog Access'!$F$7:$BF$318,45,FALSE)),"",VLOOKUP($B108,'[1]1718  Prog Access'!$F$7:$BF$318,45,FALSE))</f>
        <v>0</v>
      </c>
      <c r="BP108" s="137">
        <f t="shared" si="174"/>
        <v>42027.61</v>
      </c>
      <c r="BQ108" s="133">
        <f t="shared" si="175"/>
        <v>2.0029932607191813E-3</v>
      </c>
      <c r="BR108" s="134">
        <f t="shared" si="176"/>
        <v>24.082244136674362</v>
      </c>
      <c r="BS108" s="140">
        <f>IF(ISNA(VLOOKUP($B108,'[1]1718  Prog Access'!$F$7:$BF$318,46,FALSE)),"",VLOOKUP($B108,'[1]1718  Prog Access'!$F$7:$BF$318,46,FALSE))</f>
        <v>0</v>
      </c>
      <c r="BT108" s="135">
        <f>IF(ISNA(VLOOKUP($B108,'[1]1718  Prog Access'!$F$7:$BF$318,47,FALSE)),"",VLOOKUP($B108,'[1]1718  Prog Access'!$F$7:$BF$318,47,FALSE))</f>
        <v>0</v>
      </c>
      <c r="BU108" s="135">
        <f>IF(ISNA(VLOOKUP($B108,'[1]1718  Prog Access'!$F$7:$BF$318,48,FALSE)),"",VLOOKUP($B108,'[1]1718  Prog Access'!$F$7:$BF$318,48,FALSE))</f>
        <v>0</v>
      </c>
      <c r="BV108" s="135">
        <f>IF(ISNA(VLOOKUP($B108,'[1]1718  Prog Access'!$F$7:$BF$318,49,FALSE)),"",VLOOKUP($B108,'[1]1718  Prog Access'!$F$7:$BF$318,49,FALSE))</f>
        <v>0</v>
      </c>
      <c r="BW108" s="137">
        <f t="shared" si="177"/>
        <v>0</v>
      </c>
      <c r="BX108" s="133">
        <f t="shared" si="178"/>
        <v>0</v>
      </c>
      <c r="BY108" s="134">
        <f t="shared" si="179"/>
        <v>0</v>
      </c>
      <c r="BZ108" s="135">
        <f>IF(ISNA(VLOOKUP($B108,'[1]1718  Prog Access'!$F$7:$BF$318,50,FALSE)),"",VLOOKUP($B108,'[1]1718  Prog Access'!$F$7:$BF$318,50,FALSE))</f>
        <v>3554548.81</v>
      </c>
      <c r="CA108" s="133">
        <f t="shared" si="180"/>
        <v>0.16940619062866971</v>
      </c>
      <c r="CB108" s="134">
        <f t="shared" si="181"/>
        <v>2036.7922953064742</v>
      </c>
      <c r="CC108" s="135">
        <f>IF(ISNA(VLOOKUP($B108,'[1]1718  Prog Access'!$F$7:$BF$318,51,FALSE)),"",VLOOKUP($B108,'[1]1718  Prog Access'!$F$7:$BF$318,51,FALSE))</f>
        <v>798320.81</v>
      </c>
      <c r="CD108" s="133">
        <f t="shared" si="182"/>
        <v>3.8047160005574385E-2</v>
      </c>
      <c r="CE108" s="134">
        <f t="shared" si="183"/>
        <v>457.44587060286386</v>
      </c>
      <c r="CF108" s="141">
        <f>IF(ISNA(VLOOKUP($B108,'[1]1718  Prog Access'!$F$7:$BF$318,52,FALSE)),"",VLOOKUP($B108,'[1]1718  Prog Access'!$F$7:$BF$318,52,FALSE))</f>
        <v>976187.6</v>
      </c>
      <c r="CG108" s="88">
        <f t="shared" si="184"/>
        <v>4.6524110792824806E-2</v>
      </c>
      <c r="CH108" s="89">
        <f t="shared" si="185"/>
        <v>559.36533403622559</v>
      </c>
      <c r="CI108" s="90">
        <f t="shared" si="222"/>
        <v>20982402.100000005</v>
      </c>
      <c r="CJ108" s="73">
        <f t="shared" si="223"/>
        <v>0</v>
      </c>
    </row>
    <row r="109" spans="1:88" x14ac:dyDescent="0.3">
      <c r="A109" s="21"/>
      <c r="B109" s="84" t="s">
        <v>188</v>
      </c>
      <c r="C109" s="117" t="s">
        <v>189</v>
      </c>
      <c r="D109" s="85">
        <f>IF(ISNA(VLOOKUP($B109,'[1]1718 enrollment_Rev_Exp by size'!$A$6:$C$339,3,FALSE)),"",VLOOKUP($B109,'[1]1718 enrollment_Rev_Exp by size'!$A$6:$C$339,3,FALSE))</f>
        <v>8774.6099999999969</v>
      </c>
      <c r="E109" s="86">
        <f>IF(ISNA(VLOOKUP($B109,'[1]1718 Enroll_Rev_Exp Access'!$A$6:$D$316,4,FALSE)),"",VLOOKUP($B109,'[1]1718 Enroll_Rev_Exp Access'!$A$6:$D$316,4,FALSE))</f>
        <v>112416364.47</v>
      </c>
      <c r="F109" s="87">
        <f>IF(ISNA(VLOOKUP($B109,'[1]1718  Prog Access'!$F$7:$BF$318,2,FALSE)),"",VLOOKUP($B109,'[1]1718  Prog Access'!$F$7:$BF$318,2,FALSE))</f>
        <v>59464552.859999999</v>
      </c>
      <c r="G109" s="87">
        <f>IF(ISNA(VLOOKUP($B109,'[1]1718  Prog Access'!$F$7:$BF$318,3,FALSE)),"",VLOOKUP($B109,'[1]1718  Prog Access'!$F$7:$BF$318,3,FALSE))</f>
        <v>958942.25000000012</v>
      </c>
      <c r="H109" s="87">
        <f>IF(ISNA(VLOOKUP($B109,'[1]1718  Prog Access'!$F$7:$BF$318,4,FALSE)),"",VLOOKUP($B109,'[1]1718  Prog Access'!$F$7:$BF$318,4,FALSE))</f>
        <v>751472.80999999994</v>
      </c>
      <c r="I109" s="130">
        <f t="shared" si="156"/>
        <v>61174967.920000002</v>
      </c>
      <c r="J109" s="151">
        <f t="shared" si="157"/>
        <v>0.54418205221647653</v>
      </c>
      <c r="K109" s="152">
        <f t="shared" si="158"/>
        <v>6971.8161741661479</v>
      </c>
      <c r="L109" s="135">
        <f>IF(ISNA(VLOOKUP($B109,'[1]1718  Prog Access'!$F$7:$BF$318,5,FALSE)),"",VLOOKUP($B109,'[1]1718  Prog Access'!$F$7:$BF$318,5,FALSE))</f>
        <v>0</v>
      </c>
      <c r="M109" s="135">
        <f>IF(ISNA(VLOOKUP($B109,'[1]1718  Prog Access'!$F$7:$BF$318,6,FALSE)),"",VLOOKUP($B109,'[1]1718  Prog Access'!$F$7:$BF$318,6,FALSE))</f>
        <v>0</v>
      </c>
      <c r="N109" s="135">
        <f>IF(ISNA(VLOOKUP($B109,'[1]1718  Prog Access'!$F$7:$BF$318,7,FALSE)),"",VLOOKUP($B109,'[1]1718  Prog Access'!$F$7:$BF$318,7,FALSE))</f>
        <v>0</v>
      </c>
      <c r="O109" s="135">
        <f>IF(ISNA(VLOOKUP($B109,'[1]1718  Prog Access'!$F$7:$BF$318,8,FALSE)),"",VLOOKUP($B109,'[1]1718  Prog Access'!$F$7:$BF$318,8,FALSE))</f>
        <v>0</v>
      </c>
      <c r="P109" s="135">
        <f>IF(ISNA(VLOOKUP($B109,'[1]1718  Prog Access'!$F$7:$BF$318,9,FALSE)),"",VLOOKUP($B109,'[1]1718  Prog Access'!$F$7:$BF$318,9,FALSE))</f>
        <v>0</v>
      </c>
      <c r="Q109" s="135">
        <f>IF(ISNA(VLOOKUP($B109,'[1]1718  Prog Access'!$F$7:$BF$318,10,FALSE)),"",VLOOKUP($B109,'[1]1718  Prog Access'!$F$7:$BF$318,10,FALSE))</f>
        <v>0</v>
      </c>
      <c r="R109" s="128">
        <f t="shared" si="159"/>
        <v>0</v>
      </c>
      <c r="S109" s="136">
        <f t="shared" si="160"/>
        <v>0</v>
      </c>
      <c r="T109" s="137">
        <f t="shared" si="161"/>
        <v>0</v>
      </c>
      <c r="U109" s="135">
        <f>IF(ISNA(VLOOKUP($B109,'[1]1718  Prog Access'!$F$7:$BF$318,11,FALSE)),"",VLOOKUP($B109,'[1]1718  Prog Access'!$F$7:$BF$318,11,FALSE))</f>
        <v>9436862.0700000003</v>
      </c>
      <c r="V109" s="135">
        <f>IF(ISNA(VLOOKUP($B109,'[1]1718  Prog Access'!$F$7:$BF$318,12,FALSE)),"",VLOOKUP($B109,'[1]1718  Prog Access'!$F$7:$BF$318,12,FALSE))</f>
        <v>346918.35</v>
      </c>
      <c r="W109" s="135">
        <f>IF(ISNA(VLOOKUP($B109,'[1]1718  Prog Access'!$F$7:$BF$318,13,FALSE)),"",VLOOKUP($B109,'[1]1718  Prog Access'!$F$7:$BF$318,13,FALSE))</f>
        <v>1933928.3599999999</v>
      </c>
      <c r="X109" s="135">
        <f>IF(ISNA(VLOOKUP($B109,'[1]1718  Prog Access'!$F$7:$BF$318,14,FALSE)),"",VLOOKUP($B109,'[1]1718  Prog Access'!$F$7:$BF$318,14,FALSE))</f>
        <v>0</v>
      </c>
      <c r="Y109" s="135">
        <f>IF(ISNA(VLOOKUP($B109,'[1]1718  Prog Access'!$F$7:$BF$318,15,FALSE)),"",VLOOKUP($B109,'[1]1718  Prog Access'!$F$7:$BF$318,15,FALSE))</f>
        <v>0</v>
      </c>
      <c r="Z109" s="135">
        <f>IF(ISNA(VLOOKUP($B109,'[1]1718  Prog Access'!$F$7:$BF$318,16,FALSE)),"",VLOOKUP($B109,'[1]1718  Prog Access'!$F$7:$BF$318,16,FALSE))</f>
        <v>0</v>
      </c>
      <c r="AA109" s="138">
        <f t="shared" si="162"/>
        <v>11717708.779999999</v>
      </c>
      <c r="AB109" s="133">
        <f t="shared" si="163"/>
        <v>0.10423490241162395</v>
      </c>
      <c r="AC109" s="134">
        <f t="shared" si="164"/>
        <v>1335.4107795104287</v>
      </c>
      <c r="AD109" s="135">
        <f>IF(ISNA(VLOOKUP($B109,'[1]1718  Prog Access'!$F$7:$BF$318,17,FALSE)),"",VLOOKUP($B109,'[1]1718  Prog Access'!$F$7:$BF$318,17,FALSE))</f>
        <v>2626345.5000000009</v>
      </c>
      <c r="AE109" s="135">
        <f>IF(ISNA(VLOOKUP($B109,'[1]1718  Prog Access'!$F$7:$BF$318,18,FALSE)),"",VLOOKUP($B109,'[1]1718  Prog Access'!$F$7:$BF$318,18,FALSE))</f>
        <v>0</v>
      </c>
      <c r="AF109" s="135">
        <f>IF(ISNA(VLOOKUP($B109,'[1]1718  Prog Access'!$F$7:$BF$318,19,FALSE)),"",VLOOKUP($B109,'[1]1718  Prog Access'!$F$7:$BF$318,19,FALSE))</f>
        <v>48739.3</v>
      </c>
      <c r="AG109" s="135">
        <f>IF(ISNA(VLOOKUP($B109,'[1]1718  Prog Access'!$F$7:$BF$318,20,FALSE)),"",VLOOKUP($B109,'[1]1718  Prog Access'!$F$7:$BF$318,20,FALSE))</f>
        <v>0</v>
      </c>
      <c r="AH109" s="134">
        <f t="shared" si="165"/>
        <v>2675084.8000000007</v>
      </c>
      <c r="AI109" s="133">
        <f t="shared" si="166"/>
        <v>2.3796222308131016E-2</v>
      </c>
      <c r="AJ109" s="134">
        <f t="shared" si="167"/>
        <v>304.86651828400369</v>
      </c>
      <c r="AK109" s="135">
        <f>IF(ISNA(VLOOKUP($B109,'[1]1718  Prog Access'!$F$7:$BF$318,21,FALSE)),"",VLOOKUP($B109,'[1]1718  Prog Access'!$F$7:$BF$318,21,FALSE))</f>
        <v>1822559.0499999996</v>
      </c>
      <c r="AL109" s="135">
        <f>IF(ISNA(VLOOKUP($B109,'[1]1718  Prog Access'!$F$7:$BF$318,22,FALSE)),"",VLOOKUP($B109,'[1]1718  Prog Access'!$F$7:$BF$318,22,FALSE))</f>
        <v>34608.11</v>
      </c>
      <c r="AM109" s="138">
        <f t="shared" si="168"/>
        <v>1857167.1599999997</v>
      </c>
      <c r="AN109" s="133">
        <f t="shared" si="169"/>
        <v>1.6520434269119356E-2</v>
      </c>
      <c r="AO109" s="139">
        <f t="shared" si="170"/>
        <v>211.65238796937987</v>
      </c>
      <c r="AP109" s="135">
        <f>IF(ISNA(VLOOKUP($B109,'[1]1718  Prog Access'!$F$7:$BF$318,23,FALSE)),"",VLOOKUP($B109,'[1]1718  Prog Access'!$F$7:$BF$318,23,FALSE))</f>
        <v>1772212.7700000005</v>
      </c>
      <c r="AQ109" s="135">
        <f>IF(ISNA(VLOOKUP($B109,'[1]1718  Prog Access'!$F$7:$BF$318,24,FALSE)),"",VLOOKUP($B109,'[1]1718  Prog Access'!$F$7:$BF$318,24,FALSE))</f>
        <v>292708.25000000006</v>
      </c>
      <c r="AR109" s="135">
        <f>IF(ISNA(VLOOKUP($B109,'[1]1718  Prog Access'!$F$7:$BF$318,25,FALSE)),"",VLOOKUP($B109,'[1]1718  Prog Access'!$F$7:$BF$318,25,FALSE))</f>
        <v>195767.77</v>
      </c>
      <c r="AS109" s="135">
        <f>IF(ISNA(VLOOKUP($B109,'[1]1718  Prog Access'!$F$7:$BF$318,26,FALSE)),"",VLOOKUP($B109,'[1]1718  Prog Access'!$F$7:$BF$318,26,FALSE))</f>
        <v>0</v>
      </c>
      <c r="AT109" s="135">
        <f>IF(ISNA(VLOOKUP($B109,'[1]1718  Prog Access'!$F$7:$BF$318,27,FALSE)),"",VLOOKUP($B109,'[1]1718  Prog Access'!$F$7:$BF$318,27,FALSE))</f>
        <v>3153906.83</v>
      </c>
      <c r="AU109" s="135">
        <f>IF(ISNA(VLOOKUP($B109,'[1]1718  Prog Access'!$F$7:$BF$318,28,FALSE)),"",VLOOKUP($B109,'[1]1718  Prog Access'!$F$7:$BF$318,28,FALSE))</f>
        <v>0</v>
      </c>
      <c r="AV109" s="135">
        <f>IF(ISNA(VLOOKUP($B109,'[1]1718  Prog Access'!$F$7:$BF$318,29,FALSE)),"",VLOOKUP($B109,'[1]1718  Prog Access'!$F$7:$BF$318,29,FALSE))</f>
        <v>0</v>
      </c>
      <c r="AW109" s="135">
        <f>IF(ISNA(VLOOKUP($B109,'[1]1718  Prog Access'!$F$7:$BF$318,30,FALSE)),"",VLOOKUP($B109,'[1]1718  Prog Access'!$F$7:$BF$318,30,FALSE))</f>
        <v>1018685.61</v>
      </c>
      <c r="AX109" s="135">
        <f>IF(ISNA(VLOOKUP($B109,'[1]1718  Prog Access'!$F$7:$BF$318,31,FALSE)),"",VLOOKUP($B109,'[1]1718  Prog Access'!$F$7:$BF$318,31,FALSE))</f>
        <v>0</v>
      </c>
      <c r="AY109" s="135">
        <f>IF(ISNA(VLOOKUP($B109,'[1]1718  Prog Access'!$F$7:$BF$318,32,FALSE)),"",VLOOKUP($B109,'[1]1718  Prog Access'!$F$7:$BF$318,32,FALSE))</f>
        <v>0</v>
      </c>
      <c r="AZ109" s="135">
        <f>IF(ISNA(VLOOKUP($B109,'[1]1718  Prog Access'!$F$7:$BF$318,33,FALSE)),"",VLOOKUP($B109,'[1]1718  Prog Access'!$F$7:$BF$318,33,FALSE))</f>
        <v>0</v>
      </c>
      <c r="BA109" s="135">
        <f>IF(ISNA(VLOOKUP($B109,'[1]1718  Prog Access'!$F$7:$BF$318,34,FALSE)),"",VLOOKUP($B109,'[1]1718  Prog Access'!$F$7:$BF$318,34,FALSE))</f>
        <v>127481.52000000002</v>
      </c>
      <c r="BB109" s="135">
        <f>IF(ISNA(VLOOKUP($B109,'[1]1718  Prog Access'!$F$7:$BF$318,35,FALSE)),"",VLOOKUP($B109,'[1]1718  Prog Access'!$F$7:$BF$318,35,FALSE))</f>
        <v>1479859.2900000003</v>
      </c>
      <c r="BC109" s="135">
        <f>IF(ISNA(VLOOKUP($B109,'[1]1718  Prog Access'!$F$7:$BF$318,36,FALSE)),"",VLOOKUP($B109,'[1]1718  Prog Access'!$F$7:$BF$318,36,FALSE))</f>
        <v>0</v>
      </c>
      <c r="BD109" s="135">
        <f>IF(ISNA(VLOOKUP($B109,'[1]1718  Prog Access'!$F$7:$BF$318,37,FALSE)),"",VLOOKUP($B109,'[1]1718  Prog Access'!$F$7:$BF$318,37,FALSE))</f>
        <v>0</v>
      </c>
      <c r="BE109" s="135">
        <f>IF(ISNA(VLOOKUP($B109,'[1]1718  Prog Access'!$F$7:$BF$318,38,FALSE)),"",VLOOKUP($B109,'[1]1718  Prog Access'!$F$7:$BF$318,38,FALSE))</f>
        <v>0</v>
      </c>
      <c r="BF109" s="134">
        <f t="shared" si="171"/>
        <v>8040622.0400000019</v>
      </c>
      <c r="BG109" s="133">
        <f t="shared" si="172"/>
        <v>7.1525369797435165E-2</v>
      </c>
      <c r="BH109" s="137">
        <f t="shared" si="173"/>
        <v>916.35093069663549</v>
      </c>
      <c r="BI109" s="140">
        <f>IF(ISNA(VLOOKUP($B109,'[1]1718  Prog Access'!$F$7:$BF$318,39,FALSE)),"",VLOOKUP($B109,'[1]1718  Prog Access'!$F$7:$BF$318,39,FALSE))</f>
        <v>0</v>
      </c>
      <c r="BJ109" s="135">
        <f>IF(ISNA(VLOOKUP($B109,'[1]1718  Prog Access'!$F$7:$BF$318,40,FALSE)),"",VLOOKUP($B109,'[1]1718  Prog Access'!$F$7:$BF$318,40,FALSE))</f>
        <v>0</v>
      </c>
      <c r="BK109" s="135">
        <f>IF(ISNA(VLOOKUP($B109,'[1]1718  Prog Access'!$F$7:$BF$318,41,FALSE)),"",VLOOKUP($B109,'[1]1718  Prog Access'!$F$7:$BF$318,41,FALSE))</f>
        <v>277574.52999999991</v>
      </c>
      <c r="BL109" s="135">
        <f>IF(ISNA(VLOOKUP($B109,'[1]1718  Prog Access'!$F$7:$BF$318,42,FALSE)),"",VLOOKUP($B109,'[1]1718  Prog Access'!$F$7:$BF$318,42,FALSE))</f>
        <v>0</v>
      </c>
      <c r="BM109" s="135">
        <f>IF(ISNA(VLOOKUP($B109,'[1]1718  Prog Access'!$F$7:$BF$318,43,FALSE)),"",VLOOKUP($B109,'[1]1718  Prog Access'!$F$7:$BF$318,43,FALSE))</f>
        <v>0</v>
      </c>
      <c r="BN109" s="135">
        <f>IF(ISNA(VLOOKUP($B109,'[1]1718  Prog Access'!$F$7:$BF$318,44,FALSE)),"",VLOOKUP($B109,'[1]1718  Prog Access'!$F$7:$BF$318,44,FALSE))</f>
        <v>0</v>
      </c>
      <c r="BO109" s="135">
        <f>IF(ISNA(VLOOKUP($B109,'[1]1718  Prog Access'!$F$7:$BF$318,45,FALSE)),"",VLOOKUP($B109,'[1]1718  Prog Access'!$F$7:$BF$318,45,FALSE))</f>
        <v>46276.290000000008</v>
      </c>
      <c r="BP109" s="137">
        <f t="shared" si="174"/>
        <v>323850.81999999995</v>
      </c>
      <c r="BQ109" s="133">
        <f t="shared" si="175"/>
        <v>2.8808156314859695E-3</v>
      </c>
      <c r="BR109" s="134">
        <f t="shared" si="176"/>
        <v>36.907716696240641</v>
      </c>
      <c r="BS109" s="140">
        <f>IF(ISNA(VLOOKUP($B109,'[1]1718  Prog Access'!$F$7:$BF$318,46,FALSE)),"",VLOOKUP($B109,'[1]1718  Prog Access'!$F$7:$BF$318,46,FALSE))</f>
        <v>0</v>
      </c>
      <c r="BT109" s="135">
        <f>IF(ISNA(VLOOKUP($B109,'[1]1718  Prog Access'!$F$7:$BF$318,47,FALSE)),"",VLOOKUP($B109,'[1]1718  Prog Access'!$F$7:$BF$318,47,FALSE))</f>
        <v>353308.26</v>
      </c>
      <c r="BU109" s="135">
        <f>IF(ISNA(VLOOKUP($B109,'[1]1718  Prog Access'!$F$7:$BF$318,48,FALSE)),"",VLOOKUP($B109,'[1]1718  Prog Access'!$F$7:$BF$318,48,FALSE))</f>
        <v>0</v>
      </c>
      <c r="BV109" s="135">
        <f>IF(ISNA(VLOOKUP($B109,'[1]1718  Prog Access'!$F$7:$BF$318,49,FALSE)),"",VLOOKUP($B109,'[1]1718  Prog Access'!$F$7:$BF$318,49,FALSE))</f>
        <v>0</v>
      </c>
      <c r="BW109" s="137">
        <f t="shared" si="177"/>
        <v>353308.26</v>
      </c>
      <c r="BX109" s="133">
        <f t="shared" si="178"/>
        <v>3.1428543492374337E-3</v>
      </c>
      <c r="BY109" s="134">
        <f t="shared" si="179"/>
        <v>40.264839121054969</v>
      </c>
      <c r="BZ109" s="135">
        <f>IF(ISNA(VLOOKUP($B109,'[1]1718  Prog Access'!$F$7:$BF$318,50,FALSE)),"",VLOOKUP($B109,'[1]1718  Prog Access'!$F$7:$BF$318,50,FALSE))</f>
        <v>17645979.240000002</v>
      </c>
      <c r="CA109" s="133">
        <f t="shared" si="180"/>
        <v>0.1569698444100556</v>
      </c>
      <c r="CB109" s="134">
        <f t="shared" si="181"/>
        <v>2011.0271841141666</v>
      </c>
      <c r="CC109" s="135">
        <f>IF(ISNA(VLOOKUP($B109,'[1]1718  Prog Access'!$F$7:$BF$318,51,FALSE)),"",VLOOKUP($B109,'[1]1718  Prog Access'!$F$7:$BF$318,51,FALSE))</f>
        <v>4157779.649999999</v>
      </c>
      <c r="CD109" s="133">
        <f t="shared" si="182"/>
        <v>3.6985537377963909E-2</v>
      </c>
      <c r="CE109" s="134">
        <f t="shared" si="183"/>
        <v>473.84210238403762</v>
      </c>
      <c r="CF109" s="141">
        <f>IF(ISNA(VLOOKUP($B109,'[1]1718  Prog Access'!$F$7:$BF$318,52,FALSE)),"",VLOOKUP($B109,'[1]1718  Prog Access'!$F$7:$BF$318,52,FALSE))</f>
        <v>4469895.8000000007</v>
      </c>
      <c r="CG109" s="88">
        <f t="shared" si="184"/>
        <v>3.9761967228471078E-2</v>
      </c>
      <c r="CH109" s="89">
        <f t="shared" si="185"/>
        <v>509.41247531229334</v>
      </c>
      <c r="CI109" s="90">
        <f t="shared" si="222"/>
        <v>112416364.47</v>
      </c>
      <c r="CJ109" s="73">
        <f t="shared" si="223"/>
        <v>0</v>
      </c>
    </row>
    <row r="110" spans="1:88" x14ac:dyDescent="0.3">
      <c r="A110" s="91"/>
      <c r="B110" s="84" t="s">
        <v>190</v>
      </c>
      <c r="C110" s="117" t="s">
        <v>191</v>
      </c>
      <c r="D110" s="85">
        <f>IF(ISNA(VLOOKUP($B110,'[1]1718 enrollment_Rev_Exp by size'!$A$6:$C$339,3,FALSE)),"",VLOOKUP($B110,'[1]1718 enrollment_Rev_Exp by size'!$A$6:$C$339,3,FALSE))</f>
        <v>2572.04</v>
      </c>
      <c r="E110" s="86">
        <f>IF(ISNA(VLOOKUP($B110,'[1]1718 Enroll_Rev_Exp Access'!$A$6:$D$316,4,FALSE)),"",VLOOKUP($B110,'[1]1718 Enroll_Rev_Exp Access'!$A$6:$D$316,4,FALSE))</f>
        <v>31840363.34</v>
      </c>
      <c r="F110" s="87">
        <f>IF(ISNA(VLOOKUP($B110,'[1]1718  Prog Access'!$F$7:$BF$318,2,FALSE)),"",VLOOKUP($B110,'[1]1718  Prog Access'!$F$7:$BF$318,2,FALSE))</f>
        <v>18755344.039999999</v>
      </c>
      <c r="G110" s="87">
        <f>IF(ISNA(VLOOKUP($B110,'[1]1718  Prog Access'!$F$7:$BF$318,3,FALSE)),"",VLOOKUP($B110,'[1]1718  Prog Access'!$F$7:$BF$318,3,FALSE))</f>
        <v>0</v>
      </c>
      <c r="H110" s="87">
        <f>IF(ISNA(VLOOKUP($B110,'[1]1718  Prog Access'!$F$7:$BF$318,4,FALSE)),"",VLOOKUP($B110,'[1]1718  Prog Access'!$F$7:$BF$318,4,FALSE))</f>
        <v>12902.25</v>
      </c>
      <c r="I110" s="130">
        <f t="shared" si="156"/>
        <v>18768246.289999999</v>
      </c>
      <c r="J110" s="151">
        <f t="shared" si="157"/>
        <v>0.58944824497093817</v>
      </c>
      <c r="K110" s="152">
        <f t="shared" si="158"/>
        <v>7297.0273751574623</v>
      </c>
      <c r="L110" s="135">
        <f>IF(ISNA(VLOOKUP($B110,'[1]1718  Prog Access'!$F$7:$BF$318,5,FALSE)),"",VLOOKUP($B110,'[1]1718  Prog Access'!$F$7:$BF$318,5,FALSE))</f>
        <v>0</v>
      </c>
      <c r="M110" s="135">
        <f>IF(ISNA(VLOOKUP($B110,'[1]1718  Prog Access'!$F$7:$BF$318,6,FALSE)),"",VLOOKUP($B110,'[1]1718  Prog Access'!$F$7:$BF$318,6,FALSE))</f>
        <v>0</v>
      </c>
      <c r="N110" s="135">
        <f>IF(ISNA(VLOOKUP($B110,'[1]1718  Prog Access'!$F$7:$BF$318,7,FALSE)),"",VLOOKUP($B110,'[1]1718  Prog Access'!$F$7:$BF$318,7,FALSE))</f>
        <v>0</v>
      </c>
      <c r="O110" s="135">
        <f>IF(ISNA(VLOOKUP($B110,'[1]1718  Prog Access'!$F$7:$BF$318,8,FALSE)),"",VLOOKUP($B110,'[1]1718  Prog Access'!$F$7:$BF$318,8,FALSE))</f>
        <v>0</v>
      </c>
      <c r="P110" s="135">
        <f>IF(ISNA(VLOOKUP($B110,'[1]1718  Prog Access'!$F$7:$BF$318,9,FALSE)),"",VLOOKUP($B110,'[1]1718  Prog Access'!$F$7:$BF$318,9,FALSE))</f>
        <v>0</v>
      </c>
      <c r="Q110" s="135">
        <f>IF(ISNA(VLOOKUP($B110,'[1]1718  Prog Access'!$F$7:$BF$318,10,FALSE)),"",VLOOKUP($B110,'[1]1718  Prog Access'!$F$7:$BF$318,10,FALSE))</f>
        <v>0</v>
      </c>
      <c r="R110" s="128">
        <f t="shared" si="159"/>
        <v>0</v>
      </c>
      <c r="S110" s="136">
        <f t="shared" si="160"/>
        <v>0</v>
      </c>
      <c r="T110" s="137">
        <f t="shared" si="161"/>
        <v>0</v>
      </c>
      <c r="U110" s="135">
        <f>IF(ISNA(VLOOKUP($B110,'[1]1718  Prog Access'!$F$7:$BF$318,11,FALSE)),"",VLOOKUP($B110,'[1]1718  Prog Access'!$F$7:$BF$318,11,FALSE))</f>
        <v>2193603.4400000004</v>
      </c>
      <c r="V110" s="135">
        <f>IF(ISNA(VLOOKUP($B110,'[1]1718  Prog Access'!$F$7:$BF$318,12,FALSE)),"",VLOOKUP($B110,'[1]1718  Prog Access'!$F$7:$BF$318,12,FALSE))</f>
        <v>36619</v>
      </c>
      <c r="W110" s="135">
        <f>IF(ISNA(VLOOKUP($B110,'[1]1718  Prog Access'!$F$7:$BF$318,13,FALSE)),"",VLOOKUP($B110,'[1]1718  Prog Access'!$F$7:$BF$318,13,FALSE))</f>
        <v>472891.64</v>
      </c>
      <c r="X110" s="135">
        <f>IF(ISNA(VLOOKUP($B110,'[1]1718  Prog Access'!$F$7:$BF$318,14,FALSE)),"",VLOOKUP($B110,'[1]1718  Prog Access'!$F$7:$BF$318,14,FALSE))</f>
        <v>0</v>
      </c>
      <c r="Y110" s="135">
        <f>IF(ISNA(VLOOKUP($B110,'[1]1718  Prog Access'!$F$7:$BF$318,15,FALSE)),"",VLOOKUP($B110,'[1]1718  Prog Access'!$F$7:$BF$318,15,FALSE))</f>
        <v>0</v>
      </c>
      <c r="Z110" s="135">
        <f>IF(ISNA(VLOOKUP($B110,'[1]1718  Prog Access'!$F$7:$BF$318,16,FALSE)),"",VLOOKUP($B110,'[1]1718  Prog Access'!$F$7:$BF$318,16,FALSE))</f>
        <v>0</v>
      </c>
      <c r="AA110" s="138">
        <f t="shared" si="162"/>
        <v>2703114.0800000005</v>
      </c>
      <c r="AB110" s="133">
        <f t="shared" si="163"/>
        <v>8.4895830211967699E-2</v>
      </c>
      <c r="AC110" s="134">
        <f t="shared" si="164"/>
        <v>1050.9611359076844</v>
      </c>
      <c r="AD110" s="135">
        <f>IF(ISNA(VLOOKUP($B110,'[1]1718  Prog Access'!$F$7:$BF$318,17,FALSE)),"",VLOOKUP($B110,'[1]1718  Prog Access'!$F$7:$BF$318,17,FALSE))</f>
        <v>1111296.52</v>
      </c>
      <c r="AE110" s="135">
        <f>IF(ISNA(VLOOKUP($B110,'[1]1718  Prog Access'!$F$7:$BF$318,18,FALSE)),"",VLOOKUP($B110,'[1]1718  Prog Access'!$F$7:$BF$318,18,FALSE))</f>
        <v>145890.22</v>
      </c>
      <c r="AF110" s="135">
        <f>IF(ISNA(VLOOKUP($B110,'[1]1718  Prog Access'!$F$7:$BF$318,19,FALSE)),"",VLOOKUP($B110,'[1]1718  Prog Access'!$F$7:$BF$318,19,FALSE))</f>
        <v>15111</v>
      </c>
      <c r="AG110" s="135">
        <f>IF(ISNA(VLOOKUP($B110,'[1]1718  Prog Access'!$F$7:$BF$318,20,FALSE)),"",VLOOKUP($B110,'[1]1718  Prog Access'!$F$7:$BF$318,20,FALSE))</f>
        <v>0</v>
      </c>
      <c r="AH110" s="134">
        <f t="shared" si="165"/>
        <v>1272297.74</v>
      </c>
      <c r="AI110" s="133">
        <f t="shared" si="166"/>
        <v>3.9958643889017882E-2</v>
      </c>
      <c r="AJ110" s="134">
        <f t="shared" si="167"/>
        <v>494.66483413943797</v>
      </c>
      <c r="AK110" s="135">
        <f>IF(ISNA(VLOOKUP($B110,'[1]1718  Prog Access'!$F$7:$BF$318,21,FALSE)),"",VLOOKUP($B110,'[1]1718  Prog Access'!$F$7:$BF$318,21,FALSE))</f>
        <v>0</v>
      </c>
      <c r="AL110" s="135">
        <f>IF(ISNA(VLOOKUP($B110,'[1]1718  Prog Access'!$F$7:$BF$318,22,FALSE)),"",VLOOKUP($B110,'[1]1718  Prog Access'!$F$7:$BF$318,22,FALSE))</f>
        <v>0</v>
      </c>
      <c r="AM110" s="138">
        <f t="shared" si="168"/>
        <v>0</v>
      </c>
      <c r="AN110" s="133">
        <f t="shared" si="169"/>
        <v>0</v>
      </c>
      <c r="AO110" s="139">
        <f t="shared" si="170"/>
        <v>0</v>
      </c>
      <c r="AP110" s="135">
        <f>IF(ISNA(VLOOKUP($B110,'[1]1718  Prog Access'!$F$7:$BF$318,23,FALSE)),"",VLOOKUP($B110,'[1]1718  Prog Access'!$F$7:$BF$318,23,FALSE))</f>
        <v>562337.51000000024</v>
      </c>
      <c r="AQ110" s="135">
        <f>IF(ISNA(VLOOKUP($B110,'[1]1718  Prog Access'!$F$7:$BF$318,24,FALSE)),"",VLOOKUP($B110,'[1]1718  Prog Access'!$F$7:$BF$318,24,FALSE))</f>
        <v>152956.24999999997</v>
      </c>
      <c r="AR110" s="135">
        <f>IF(ISNA(VLOOKUP($B110,'[1]1718  Prog Access'!$F$7:$BF$318,25,FALSE)),"",VLOOKUP($B110,'[1]1718  Prog Access'!$F$7:$BF$318,25,FALSE))</f>
        <v>55364.79</v>
      </c>
      <c r="AS110" s="135">
        <f>IF(ISNA(VLOOKUP($B110,'[1]1718  Prog Access'!$F$7:$BF$318,26,FALSE)),"",VLOOKUP($B110,'[1]1718  Prog Access'!$F$7:$BF$318,26,FALSE))</f>
        <v>0</v>
      </c>
      <c r="AT110" s="135">
        <f>IF(ISNA(VLOOKUP($B110,'[1]1718  Prog Access'!$F$7:$BF$318,27,FALSE)),"",VLOOKUP($B110,'[1]1718  Prog Access'!$F$7:$BF$318,27,FALSE))</f>
        <v>1088784.9500000002</v>
      </c>
      <c r="AU110" s="135">
        <f>IF(ISNA(VLOOKUP($B110,'[1]1718  Prog Access'!$F$7:$BF$318,28,FALSE)),"",VLOOKUP($B110,'[1]1718  Prog Access'!$F$7:$BF$318,28,FALSE))</f>
        <v>54023.49</v>
      </c>
      <c r="AV110" s="135">
        <f>IF(ISNA(VLOOKUP($B110,'[1]1718  Prog Access'!$F$7:$BF$318,29,FALSE)),"",VLOOKUP($B110,'[1]1718  Prog Access'!$F$7:$BF$318,29,FALSE))</f>
        <v>0</v>
      </c>
      <c r="AW110" s="135">
        <f>IF(ISNA(VLOOKUP($B110,'[1]1718  Prog Access'!$F$7:$BF$318,30,FALSE)),"",VLOOKUP($B110,'[1]1718  Prog Access'!$F$7:$BF$318,30,FALSE))</f>
        <v>93491.27</v>
      </c>
      <c r="AX110" s="135">
        <f>IF(ISNA(VLOOKUP($B110,'[1]1718  Prog Access'!$F$7:$BF$318,31,FALSE)),"",VLOOKUP($B110,'[1]1718  Prog Access'!$F$7:$BF$318,31,FALSE))</f>
        <v>0</v>
      </c>
      <c r="AY110" s="135">
        <f>IF(ISNA(VLOOKUP($B110,'[1]1718  Prog Access'!$F$7:$BF$318,32,FALSE)),"",VLOOKUP($B110,'[1]1718  Prog Access'!$F$7:$BF$318,32,FALSE))</f>
        <v>0</v>
      </c>
      <c r="AZ110" s="135">
        <f>IF(ISNA(VLOOKUP($B110,'[1]1718  Prog Access'!$F$7:$BF$318,33,FALSE)),"",VLOOKUP($B110,'[1]1718  Prog Access'!$F$7:$BF$318,33,FALSE))</f>
        <v>0</v>
      </c>
      <c r="BA110" s="135">
        <f>IF(ISNA(VLOOKUP($B110,'[1]1718  Prog Access'!$F$7:$BF$318,34,FALSE)),"",VLOOKUP($B110,'[1]1718  Prog Access'!$F$7:$BF$318,34,FALSE))</f>
        <v>40635.000000000007</v>
      </c>
      <c r="BB110" s="135">
        <f>IF(ISNA(VLOOKUP($B110,'[1]1718  Prog Access'!$F$7:$BF$318,35,FALSE)),"",VLOOKUP($B110,'[1]1718  Prog Access'!$F$7:$BF$318,35,FALSE))</f>
        <v>318016.99999999994</v>
      </c>
      <c r="BC110" s="135">
        <f>IF(ISNA(VLOOKUP($B110,'[1]1718  Prog Access'!$F$7:$BF$318,36,FALSE)),"",VLOOKUP($B110,'[1]1718  Prog Access'!$F$7:$BF$318,36,FALSE))</f>
        <v>0</v>
      </c>
      <c r="BD110" s="135">
        <f>IF(ISNA(VLOOKUP($B110,'[1]1718  Prog Access'!$F$7:$BF$318,37,FALSE)),"",VLOOKUP($B110,'[1]1718  Prog Access'!$F$7:$BF$318,37,FALSE))</f>
        <v>0</v>
      </c>
      <c r="BE110" s="135">
        <f>IF(ISNA(VLOOKUP($B110,'[1]1718  Prog Access'!$F$7:$BF$318,38,FALSE)),"",VLOOKUP($B110,'[1]1718  Prog Access'!$F$7:$BF$318,38,FALSE))</f>
        <v>0</v>
      </c>
      <c r="BF110" s="134">
        <f t="shared" si="171"/>
        <v>2365610.2600000002</v>
      </c>
      <c r="BG110" s="133">
        <f t="shared" si="172"/>
        <v>7.4295956824970089E-2</v>
      </c>
      <c r="BH110" s="137">
        <f t="shared" si="173"/>
        <v>919.74085161972607</v>
      </c>
      <c r="BI110" s="140">
        <f>IF(ISNA(VLOOKUP($B110,'[1]1718  Prog Access'!$F$7:$BF$318,39,FALSE)),"",VLOOKUP($B110,'[1]1718  Prog Access'!$F$7:$BF$318,39,FALSE))</f>
        <v>25820.760000000002</v>
      </c>
      <c r="BJ110" s="135">
        <f>IF(ISNA(VLOOKUP($B110,'[1]1718  Prog Access'!$F$7:$BF$318,40,FALSE)),"",VLOOKUP($B110,'[1]1718  Prog Access'!$F$7:$BF$318,40,FALSE))</f>
        <v>0</v>
      </c>
      <c r="BK110" s="135">
        <f>IF(ISNA(VLOOKUP($B110,'[1]1718  Prog Access'!$F$7:$BF$318,41,FALSE)),"",VLOOKUP($B110,'[1]1718  Prog Access'!$F$7:$BF$318,41,FALSE))</f>
        <v>51743.989999999991</v>
      </c>
      <c r="BL110" s="135">
        <f>IF(ISNA(VLOOKUP($B110,'[1]1718  Prog Access'!$F$7:$BF$318,42,FALSE)),"",VLOOKUP($B110,'[1]1718  Prog Access'!$F$7:$BF$318,42,FALSE))</f>
        <v>0</v>
      </c>
      <c r="BM110" s="135">
        <f>IF(ISNA(VLOOKUP($B110,'[1]1718  Prog Access'!$F$7:$BF$318,43,FALSE)),"",VLOOKUP($B110,'[1]1718  Prog Access'!$F$7:$BF$318,43,FALSE))</f>
        <v>0</v>
      </c>
      <c r="BN110" s="135">
        <f>IF(ISNA(VLOOKUP($B110,'[1]1718  Prog Access'!$F$7:$BF$318,44,FALSE)),"",VLOOKUP($B110,'[1]1718  Prog Access'!$F$7:$BF$318,44,FALSE))</f>
        <v>0</v>
      </c>
      <c r="BO110" s="135">
        <f>IF(ISNA(VLOOKUP($B110,'[1]1718  Prog Access'!$F$7:$BF$318,45,FALSE)),"",VLOOKUP($B110,'[1]1718  Prog Access'!$F$7:$BF$318,45,FALSE))</f>
        <v>43911.839999999997</v>
      </c>
      <c r="BP110" s="137">
        <f t="shared" si="174"/>
        <v>121476.59</v>
      </c>
      <c r="BQ110" s="133">
        <f t="shared" si="175"/>
        <v>3.8151759985537901E-3</v>
      </c>
      <c r="BR110" s="134">
        <f t="shared" si="176"/>
        <v>47.229665946097263</v>
      </c>
      <c r="BS110" s="140">
        <f>IF(ISNA(VLOOKUP($B110,'[1]1718  Prog Access'!$F$7:$BF$318,46,FALSE)),"",VLOOKUP($B110,'[1]1718  Prog Access'!$F$7:$BF$318,46,FALSE))</f>
        <v>0</v>
      </c>
      <c r="BT110" s="135">
        <f>IF(ISNA(VLOOKUP($B110,'[1]1718  Prog Access'!$F$7:$BF$318,47,FALSE)),"",VLOOKUP($B110,'[1]1718  Prog Access'!$F$7:$BF$318,47,FALSE))</f>
        <v>0</v>
      </c>
      <c r="BU110" s="135">
        <f>IF(ISNA(VLOOKUP($B110,'[1]1718  Prog Access'!$F$7:$BF$318,48,FALSE)),"",VLOOKUP($B110,'[1]1718  Prog Access'!$F$7:$BF$318,48,FALSE))</f>
        <v>0</v>
      </c>
      <c r="BV110" s="135">
        <f>IF(ISNA(VLOOKUP($B110,'[1]1718  Prog Access'!$F$7:$BF$318,49,FALSE)),"",VLOOKUP($B110,'[1]1718  Prog Access'!$F$7:$BF$318,49,FALSE))</f>
        <v>41218.979999999996</v>
      </c>
      <c r="BW110" s="137">
        <f t="shared" si="177"/>
        <v>41218.979999999996</v>
      </c>
      <c r="BX110" s="133">
        <f t="shared" si="178"/>
        <v>1.2945511820908761E-3</v>
      </c>
      <c r="BY110" s="134">
        <f t="shared" si="179"/>
        <v>16.025792755944696</v>
      </c>
      <c r="BZ110" s="135">
        <f>IF(ISNA(VLOOKUP($B110,'[1]1718  Prog Access'!$F$7:$BF$318,50,FALSE)),"",VLOOKUP($B110,'[1]1718  Prog Access'!$F$7:$BF$318,50,FALSE))</f>
        <v>4180741.8099999996</v>
      </c>
      <c r="CA110" s="133">
        <f t="shared" si="180"/>
        <v>0.1313032067303036</v>
      </c>
      <c r="CB110" s="134">
        <f t="shared" si="181"/>
        <v>1625.457539540598</v>
      </c>
      <c r="CC110" s="135">
        <f>IF(ISNA(VLOOKUP($B110,'[1]1718  Prog Access'!$F$7:$BF$318,51,FALSE)),"",VLOOKUP($B110,'[1]1718  Prog Access'!$F$7:$BF$318,51,FALSE))</f>
        <v>1040678.5999999999</v>
      </c>
      <c r="CD110" s="133">
        <f t="shared" si="182"/>
        <v>3.2684256422810025E-2</v>
      </c>
      <c r="CE110" s="134">
        <f t="shared" si="183"/>
        <v>404.61213666972515</v>
      </c>
      <c r="CF110" s="141">
        <f>IF(ISNA(VLOOKUP($B110,'[1]1718  Prog Access'!$F$7:$BF$318,52,FALSE)),"",VLOOKUP($B110,'[1]1718  Prog Access'!$F$7:$BF$318,52,FALSE))</f>
        <v>1346978.9900000002</v>
      </c>
      <c r="CG110" s="88">
        <f t="shared" si="184"/>
        <v>4.2304133769347878E-2</v>
      </c>
      <c r="CH110" s="89">
        <f t="shared" si="185"/>
        <v>523.70063840375747</v>
      </c>
      <c r="CI110" s="90">
        <f t="shared" si="222"/>
        <v>31840363.34</v>
      </c>
      <c r="CJ110" s="73">
        <f t="shared" si="223"/>
        <v>0</v>
      </c>
    </row>
    <row r="111" spans="1:88" x14ac:dyDescent="0.3">
      <c r="A111" s="21"/>
      <c r="B111" s="84" t="s">
        <v>192</v>
      </c>
      <c r="C111" s="117" t="s">
        <v>193</v>
      </c>
      <c r="D111" s="85">
        <f>IF(ISNA(VLOOKUP($B111,'[1]1718 enrollment_Rev_Exp by size'!$A$6:$C$339,3,FALSE)),"",VLOOKUP($B111,'[1]1718 enrollment_Rev_Exp by size'!$A$6:$C$339,3,FALSE))</f>
        <v>140.36000000000004</v>
      </c>
      <c r="E111" s="86">
        <f>IF(ISNA(VLOOKUP($B111,'[1]1718 Enroll_Rev_Exp Access'!$A$6:$D$316,4,FALSE)),"",VLOOKUP($B111,'[1]1718 Enroll_Rev_Exp Access'!$A$6:$D$316,4,FALSE))</f>
        <v>3062609.96</v>
      </c>
      <c r="F111" s="87">
        <f>IF(ISNA(VLOOKUP($B111,'[1]1718  Prog Access'!$F$7:$BF$318,2,FALSE)),"",VLOOKUP($B111,'[1]1718  Prog Access'!$F$7:$BF$318,2,FALSE))</f>
        <v>1424935.1900000002</v>
      </c>
      <c r="G111" s="87">
        <f>IF(ISNA(VLOOKUP($B111,'[1]1718  Prog Access'!$F$7:$BF$318,3,FALSE)),"",VLOOKUP($B111,'[1]1718  Prog Access'!$F$7:$BF$318,3,FALSE))</f>
        <v>0</v>
      </c>
      <c r="H111" s="87">
        <f>IF(ISNA(VLOOKUP($B111,'[1]1718  Prog Access'!$F$7:$BF$318,4,FALSE)),"",VLOOKUP($B111,'[1]1718  Prog Access'!$F$7:$BF$318,4,FALSE))</f>
        <v>0</v>
      </c>
      <c r="I111" s="130">
        <f t="shared" si="156"/>
        <v>1424935.1900000002</v>
      </c>
      <c r="J111" s="151">
        <f t="shared" si="157"/>
        <v>0.46526825440089675</v>
      </c>
      <c r="K111" s="152">
        <f t="shared" si="158"/>
        <v>10152.003348532344</v>
      </c>
      <c r="L111" s="135">
        <f>IF(ISNA(VLOOKUP($B111,'[1]1718  Prog Access'!$F$7:$BF$318,5,FALSE)),"",VLOOKUP($B111,'[1]1718  Prog Access'!$F$7:$BF$318,5,FALSE))</f>
        <v>0</v>
      </c>
      <c r="M111" s="135">
        <f>IF(ISNA(VLOOKUP($B111,'[1]1718  Prog Access'!$F$7:$BF$318,6,FALSE)),"",VLOOKUP($B111,'[1]1718  Prog Access'!$F$7:$BF$318,6,FALSE))</f>
        <v>0</v>
      </c>
      <c r="N111" s="135">
        <f>IF(ISNA(VLOOKUP($B111,'[1]1718  Prog Access'!$F$7:$BF$318,7,FALSE)),"",VLOOKUP($B111,'[1]1718  Prog Access'!$F$7:$BF$318,7,FALSE))</f>
        <v>0</v>
      </c>
      <c r="O111" s="135">
        <f>IF(ISNA(VLOOKUP($B111,'[1]1718  Prog Access'!$F$7:$BF$318,8,FALSE)),"",VLOOKUP($B111,'[1]1718  Prog Access'!$F$7:$BF$318,8,FALSE))</f>
        <v>0</v>
      </c>
      <c r="P111" s="135">
        <f>IF(ISNA(VLOOKUP($B111,'[1]1718  Prog Access'!$F$7:$BF$318,9,FALSE)),"",VLOOKUP($B111,'[1]1718  Prog Access'!$F$7:$BF$318,9,FALSE))</f>
        <v>0</v>
      </c>
      <c r="Q111" s="135">
        <f>IF(ISNA(VLOOKUP($B111,'[1]1718  Prog Access'!$F$7:$BF$318,10,FALSE)),"",VLOOKUP($B111,'[1]1718  Prog Access'!$F$7:$BF$318,10,FALSE))</f>
        <v>0</v>
      </c>
      <c r="R111" s="128">
        <f t="shared" si="159"/>
        <v>0</v>
      </c>
      <c r="S111" s="136">
        <f t="shared" si="160"/>
        <v>0</v>
      </c>
      <c r="T111" s="137">
        <f t="shared" si="161"/>
        <v>0</v>
      </c>
      <c r="U111" s="135">
        <f>IF(ISNA(VLOOKUP($B111,'[1]1718  Prog Access'!$F$7:$BF$318,11,FALSE)),"",VLOOKUP($B111,'[1]1718  Prog Access'!$F$7:$BF$318,11,FALSE))</f>
        <v>148555.71</v>
      </c>
      <c r="V111" s="135">
        <f>IF(ISNA(VLOOKUP($B111,'[1]1718  Prog Access'!$F$7:$BF$318,12,FALSE)),"",VLOOKUP($B111,'[1]1718  Prog Access'!$F$7:$BF$318,12,FALSE))</f>
        <v>0</v>
      </c>
      <c r="W111" s="135">
        <f>IF(ISNA(VLOOKUP($B111,'[1]1718  Prog Access'!$F$7:$BF$318,13,FALSE)),"",VLOOKUP($B111,'[1]1718  Prog Access'!$F$7:$BF$318,13,FALSE))</f>
        <v>37755.479999999996</v>
      </c>
      <c r="X111" s="135">
        <f>IF(ISNA(VLOOKUP($B111,'[1]1718  Prog Access'!$F$7:$BF$318,14,FALSE)),"",VLOOKUP($B111,'[1]1718  Prog Access'!$F$7:$BF$318,14,FALSE))</f>
        <v>0</v>
      </c>
      <c r="Y111" s="135">
        <f>IF(ISNA(VLOOKUP($B111,'[1]1718  Prog Access'!$F$7:$BF$318,15,FALSE)),"",VLOOKUP($B111,'[1]1718  Prog Access'!$F$7:$BF$318,15,FALSE))</f>
        <v>0</v>
      </c>
      <c r="Z111" s="135">
        <f>IF(ISNA(VLOOKUP($B111,'[1]1718  Prog Access'!$F$7:$BF$318,16,FALSE)),"",VLOOKUP($B111,'[1]1718  Prog Access'!$F$7:$BF$318,16,FALSE))</f>
        <v>0</v>
      </c>
      <c r="AA111" s="138">
        <f t="shared" si="162"/>
        <v>186311.19</v>
      </c>
      <c r="AB111" s="133">
        <f t="shared" si="163"/>
        <v>6.0834122670978319E-2</v>
      </c>
      <c r="AC111" s="134">
        <f t="shared" si="164"/>
        <v>1327.3809489883154</v>
      </c>
      <c r="AD111" s="135">
        <f>IF(ISNA(VLOOKUP($B111,'[1]1718  Prog Access'!$F$7:$BF$318,17,FALSE)),"",VLOOKUP($B111,'[1]1718  Prog Access'!$F$7:$BF$318,17,FALSE))</f>
        <v>189257.97</v>
      </c>
      <c r="AE111" s="135">
        <f>IF(ISNA(VLOOKUP($B111,'[1]1718  Prog Access'!$F$7:$BF$318,18,FALSE)),"",VLOOKUP($B111,'[1]1718  Prog Access'!$F$7:$BF$318,18,FALSE))</f>
        <v>19059.84</v>
      </c>
      <c r="AF111" s="135">
        <f>IF(ISNA(VLOOKUP($B111,'[1]1718  Prog Access'!$F$7:$BF$318,19,FALSE)),"",VLOOKUP($B111,'[1]1718  Prog Access'!$F$7:$BF$318,19,FALSE))</f>
        <v>9278.0500000000011</v>
      </c>
      <c r="AG111" s="135">
        <f>IF(ISNA(VLOOKUP($B111,'[1]1718  Prog Access'!$F$7:$BF$318,20,FALSE)),"",VLOOKUP($B111,'[1]1718  Prog Access'!$F$7:$BF$318,20,FALSE))</f>
        <v>0</v>
      </c>
      <c r="AH111" s="134">
        <f t="shared" si="165"/>
        <v>217595.86</v>
      </c>
      <c r="AI111" s="133">
        <f t="shared" si="166"/>
        <v>7.1049158345974944E-2</v>
      </c>
      <c r="AJ111" s="134">
        <f t="shared" si="167"/>
        <v>1550.2697349672267</v>
      </c>
      <c r="AK111" s="135">
        <f>IF(ISNA(VLOOKUP($B111,'[1]1718  Prog Access'!$F$7:$BF$318,21,FALSE)),"",VLOOKUP($B111,'[1]1718  Prog Access'!$F$7:$BF$318,21,FALSE))</f>
        <v>0</v>
      </c>
      <c r="AL111" s="135">
        <f>IF(ISNA(VLOOKUP($B111,'[1]1718  Prog Access'!$F$7:$BF$318,22,FALSE)),"",VLOOKUP($B111,'[1]1718  Prog Access'!$F$7:$BF$318,22,FALSE))</f>
        <v>0</v>
      </c>
      <c r="AM111" s="138">
        <f t="shared" si="168"/>
        <v>0</v>
      </c>
      <c r="AN111" s="133">
        <f t="shared" si="169"/>
        <v>0</v>
      </c>
      <c r="AO111" s="139">
        <f t="shared" si="170"/>
        <v>0</v>
      </c>
      <c r="AP111" s="135">
        <f>IF(ISNA(VLOOKUP($B111,'[1]1718  Prog Access'!$F$7:$BF$318,23,FALSE)),"",VLOOKUP($B111,'[1]1718  Prog Access'!$F$7:$BF$318,23,FALSE))</f>
        <v>57888.750000000007</v>
      </c>
      <c r="AQ111" s="135">
        <f>IF(ISNA(VLOOKUP($B111,'[1]1718  Prog Access'!$F$7:$BF$318,24,FALSE)),"",VLOOKUP($B111,'[1]1718  Prog Access'!$F$7:$BF$318,24,FALSE))</f>
        <v>36692.44</v>
      </c>
      <c r="AR111" s="135">
        <f>IF(ISNA(VLOOKUP($B111,'[1]1718  Prog Access'!$F$7:$BF$318,25,FALSE)),"",VLOOKUP($B111,'[1]1718  Prog Access'!$F$7:$BF$318,25,FALSE))</f>
        <v>0</v>
      </c>
      <c r="AS111" s="135">
        <f>IF(ISNA(VLOOKUP($B111,'[1]1718  Prog Access'!$F$7:$BF$318,26,FALSE)),"",VLOOKUP($B111,'[1]1718  Prog Access'!$F$7:$BF$318,26,FALSE))</f>
        <v>0</v>
      </c>
      <c r="AT111" s="135">
        <f>IF(ISNA(VLOOKUP($B111,'[1]1718  Prog Access'!$F$7:$BF$318,27,FALSE)),"",VLOOKUP($B111,'[1]1718  Prog Access'!$F$7:$BF$318,27,FALSE))</f>
        <v>45362.29</v>
      </c>
      <c r="AU111" s="135">
        <f>IF(ISNA(VLOOKUP($B111,'[1]1718  Prog Access'!$F$7:$BF$318,28,FALSE)),"",VLOOKUP($B111,'[1]1718  Prog Access'!$F$7:$BF$318,28,FALSE))</f>
        <v>0</v>
      </c>
      <c r="AV111" s="135">
        <f>IF(ISNA(VLOOKUP($B111,'[1]1718  Prog Access'!$F$7:$BF$318,29,FALSE)),"",VLOOKUP($B111,'[1]1718  Prog Access'!$F$7:$BF$318,29,FALSE))</f>
        <v>0</v>
      </c>
      <c r="AW111" s="135">
        <f>IF(ISNA(VLOOKUP($B111,'[1]1718  Prog Access'!$F$7:$BF$318,30,FALSE)),"",VLOOKUP($B111,'[1]1718  Prog Access'!$F$7:$BF$318,30,FALSE))</f>
        <v>9803.7999999999993</v>
      </c>
      <c r="AX111" s="135">
        <f>IF(ISNA(VLOOKUP($B111,'[1]1718  Prog Access'!$F$7:$BF$318,31,FALSE)),"",VLOOKUP($B111,'[1]1718  Prog Access'!$F$7:$BF$318,31,FALSE))</f>
        <v>0</v>
      </c>
      <c r="AY111" s="135">
        <f>IF(ISNA(VLOOKUP($B111,'[1]1718  Prog Access'!$F$7:$BF$318,32,FALSE)),"",VLOOKUP($B111,'[1]1718  Prog Access'!$F$7:$BF$318,32,FALSE))</f>
        <v>0</v>
      </c>
      <c r="AZ111" s="135">
        <f>IF(ISNA(VLOOKUP($B111,'[1]1718  Prog Access'!$F$7:$BF$318,33,FALSE)),"",VLOOKUP($B111,'[1]1718  Prog Access'!$F$7:$BF$318,33,FALSE))</f>
        <v>0</v>
      </c>
      <c r="BA111" s="135">
        <f>IF(ISNA(VLOOKUP($B111,'[1]1718  Prog Access'!$F$7:$BF$318,34,FALSE)),"",VLOOKUP($B111,'[1]1718  Prog Access'!$F$7:$BF$318,34,FALSE))</f>
        <v>0</v>
      </c>
      <c r="BB111" s="135">
        <f>IF(ISNA(VLOOKUP($B111,'[1]1718  Prog Access'!$F$7:$BF$318,35,FALSE)),"",VLOOKUP($B111,'[1]1718  Prog Access'!$F$7:$BF$318,35,FALSE))</f>
        <v>3353.16</v>
      </c>
      <c r="BC111" s="135">
        <f>IF(ISNA(VLOOKUP($B111,'[1]1718  Prog Access'!$F$7:$BF$318,36,FALSE)),"",VLOOKUP($B111,'[1]1718  Prog Access'!$F$7:$BF$318,36,FALSE))</f>
        <v>0</v>
      </c>
      <c r="BD111" s="135">
        <f>IF(ISNA(VLOOKUP($B111,'[1]1718  Prog Access'!$F$7:$BF$318,37,FALSE)),"",VLOOKUP($B111,'[1]1718  Prog Access'!$F$7:$BF$318,37,FALSE))</f>
        <v>0</v>
      </c>
      <c r="BE111" s="135">
        <f>IF(ISNA(VLOOKUP($B111,'[1]1718  Prog Access'!$F$7:$BF$318,38,FALSE)),"",VLOOKUP($B111,'[1]1718  Prog Access'!$F$7:$BF$318,38,FALSE))</f>
        <v>0</v>
      </c>
      <c r="BF111" s="134">
        <f t="shared" si="171"/>
        <v>153100.44</v>
      </c>
      <c r="BG111" s="133">
        <f t="shared" si="172"/>
        <v>4.9990185495249945E-2</v>
      </c>
      <c r="BH111" s="137">
        <f t="shared" si="173"/>
        <v>1090.7697349672269</v>
      </c>
      <c r="BI111" s="140">
        <f>IF(ISNA(VLOOKUP($B111,'[1]1718  Prog Access'!$F$7:$BF$318,39,FALSE)),"",VLOOKUP($B111,'[1]1718  Prog Access'!$F$7:$BF$318,39,FALSE))</f>
        <v>5843.0400000000009</v>
      </c>
      <c r="BJ111" s="135">
        <f>IF(ISNA(VLOOKUP($B111,'[1]1718  Prog Access'!$F$7:$BF$318,40,FALSE)),"",VLOOKUP($B111,'[1]1718  Prog Access'!$F$7:$BF$318,40,FALSE))</f>
        <v>0</v>
      </c>
      <c r="BK111" s="135">
        <f>IF(ISNA(VLOOKUP($B111,'[1]1718  Prog Access'!$F$7:$BF$318,41,FALSE)),"",VLOOKUP($B111,'[1]1718  Prog Access'!$F$7:$BF$318,41,FALSE))</f>
        <v>1049.92</v>
      </c>
      <c r="BL111" s="135">
        <f>IF(ISNA(VLOOKUP($B111,'[1]1718  Prog Access'!$F$7:$BF$318,42,FALSE)),"",VLOOKUP($B111,'[1]1718  Prog Access'!$F$7:$BF$318,42,FALSE))</f>
        <v>0</v>
      </c>
      <c r="BM111" s="135">
        <f>IF(ISNA(VLOOKUP($B111,'[1]1718  Prog Access'!$F$7:$BF$318,43,FALSE)),"",VLOOKUP($B111,'[1]1718  Prog Access'!$F$7:$BF$318,43,FALSE))</f>
        <v>0</v>
      </c>
      <c r="BN111" s="135">
        <f>IF(ISNA(VLOOKUP($B111,'[1]1718  Prog Access'!$F$7:$BF$318,44,FALSE)),"",VLOOKUP($B111,'[1]1718  Prog Access'!$F$7:$BF$318,44,FALSE))</f>
        <v>0</v>
      </c>
      <c r="BO111" s="135">
        <f>IF(ISNA(VLOOKUP($B111,'[1]1718  Prog Access'!$F$7:$BF$318,45,FALSE)),"",VLOOKUP($B111,'[1]1718  Prog Access'!$F$7:$BF$318,45,FALSE))</f>
        <v>49159.159999999996</v>
      </c>
      <c r="BP111" s="137">
        <f t="shared" si="174"/>
        <v>56052.119999999995</v>
      </c>
      <c r="BQ111" s="133">
        <f t="shared" si="175"/>
        <v>1.8302075919585919E-2</v>
      </c>
      <c r="BR111" s="134">
        <f t="shared" si="176"/>
        <v>399.34539754915915</v>
      </c>
      <c r="BS111" s="140">
        <f>IF(ISNA(VLOOKUP($B111,'[1]1718  Prog Access'!$F$7:$BF$318,46,FALSE)),"",VLOOKUP($B111,'[1]1718  Prog Access'!$F$7:$BF$318,46,FALSE))</f>
        <v>0</v>
      </c>
      <c r="BT111" s="135">
        <f>IF(ISNA(VLOOKUP($B111,'[1]1718  Prog Access'!$F$7:$BF$318,47,FALSE)),"",VLOOKUP($B111,'[1]1718  Prog Access'!$F$7:$BF$318,47,FALSE))</f>
        <v>0</v>
      </c>
      <c r="BU111" s="135">
        <f>IF(ISNA(VLOOKUP($B111,'[1]1718  Prog Access'!$F$7:$BF$318,48,FALSE)),"",VLOOKUP($B111,'[1]1718  Prog Access'!$F$7:$BF$318,48,FALSE))</f>
        <v>0</v>
      </c>
      <c r="BV111" s="135">
        <f>IF(ISNA(VLOOKUP($B111,'[1]1718  Prog Access'!$F$7:$BF$318,49,FALSE)),"",VLOOKUP($B111,'[1]1718  Prog Access'!$F$7:$BF$318,49,FALSE))</f>
        <v>0</v>
      </c>
      <c r="BW111" s="137">
        <f t="shared" si="177"/>
        <v>0</v>
      </c>
      <c r="BX111" s="133">
        <f t="shared" si="178"/>
        <v>0</v>
      </c>
      <c r="BY111" s="134">
        <f t="shared" si="179"/>
        <v>0</v>
      </c>
      <c r="BZ111" s="135">
        <f>IF(ISNA(VLOOKUP($B111,'[1]1718  Prog Access'!$F$7:$BF$318,50,FALSE)),"",VLOOKUP($B111,'[1]1718  Prog Access'!$F$7:$BF$318,50,FALSE))</f>
        <v>683803.04000000015</v>
      </c>
      <c r="CA111" s="133">
        <f t="shared" si="180"/>
        <v>0.22327460856295267</v>
      </c>
      <c r="CB111" s="134">
        <f t="shared" si="181"/>
        <v>4871.7799943003702</v>
      </c>
      <c r="CC111" s="135">
        <f>IF(ISNA(VLOOKUP($B111,'[1]1718  Prog Access'!$F$7:$BF$318,51,FALSE)),"",VLOOKUP($B111,'[1]1718  Prog Access'!$F$7:$BF$318,51,FALSE))</f>
        <v>124931.83000000002</v>
      </c>
      <c r="CD111" s="133">
        <f t="shared" si="182"/>
        <v>4.0792602267903558E-2</v>
      </c>
      <c r="CE111" s="134">
        <f t="shared" si="183"/>
        <v>890.08143345682515</v>
      </c>
      <c r="CF111" s="141">
        <f>IF(ISNA(VLOOKUP($B111,'[1]1718  Prog Access'!$F$7:$BF$318,52,FALSE)),"",VLOOKUP($B111,'[1]1718  Prog Access'!$F$7:$BF$318,52,FALSE))</f>
        <v>215880.29000000004</v>
      </c>
      <c r="CG111" s="88">
        <f t="shared" si="184"/>
        <v>7.0488992336458028E-2</v>
      </c>
      <c r="CH111" s="89">
        <f t="shared" si="185"/>
        <v>1538.0470931889424</v>
      </c>
      <c r="CI111" s="90">
        <f t="shared" si="222"/>
        <v>3062609.96</v>
      </c>
      <c r="CJ111" s="73">
        <f t="shared" si="223"/>
        <v>0</v>
      </c>
    </row>
    <row r="112" spans="1:88" x14ac:dyDescent="0.3">
      <c r="A112" s="104"/>
      <c r="B112" s="84" t="s">
        <v>194</v>
      </c>
      <c r="C112" s="117" t="s">
        <v>195</v>
      </c>
      <c r="D112" s="85">
        <f>IF(ISNA(VLOOKUP($B112,'[1]1718 enrollment_Rev_Exp by size'!$A$6:$C$339,3,FALSE)),"",VLOOKUP($B112,'[1]1718 enrollment_Rev_Exp by size'!$A$6:$C$339,3,FALSE))</f>
        <v>723.2299999999999</v>
      </c>
      <c r="E112" s="86">
        <f>IF(ISNA(VLOOKUP($B112,'[1]1718 Enroll_Rev_Exp Access'!$A$6:$D$316,4,FALSE)),"",VLOOKUP($B112,'[1]1718 Enroll_Rev_Exp Access'!$A$6:$D$316,4,FALSE))</f>
        <v>10241654.34</v>
      </c>
      <c r="F112" s="87">
        <f>IF(ISNA(VLOOKUP($B112,'[1]1718  Prog Access'!$F$7:$BF$318,2,FALSE)),"",VLOOKUP($B112,'[1]1718  Prog Access'!$F$7:$BF$318,2,FALSE))</f>
        <v>4846235.41</v>
      </c>
      <c r="G112" s="87">
        <f>IF(ISNA(VLOOKUP($B112,'[1]1718  Prog Access'!$F$7:$BF$318,3,FALSE)),"",VLOOKUP($B112,'[1]1718  Prog Access'!$F$7:$BF$318,3,FALSE))</f>
        <v>16406.66</v>
      </c>
      <c r="H112" s="87">
        <f>IF(ISNA(VLOOKUP($B112,'[1]1718  Prog Access'!$F$7:$BF$318,4,FALSE)),"",VLOOKUP($B112,'[1]1718  Prog Access'!$F$7:$BF$318,4,FALSE))</f>
        <v>0</v>
      </c>
      <c r="I112" s="130">
        <f t="shared" si="156"/>
        <v>4862642.07</v>
      </c>
      <c r="J112" s="151">
        <f t="shared" si="157"/>
        <v>0.47479068406052066</v>
      </c>
      <c r="K112" s="152">
        <f t="shared" si="158"/>
        <v>6723.5071415732218</v>
      </c>
      <c r="L112" s="135">
        <f>IF(ISNA(VLOOKUP($B112,'[1]1718  Prog Access'!$F$7:$BF$318,5,FALSE)),"",VLOOKUP($B112,'[1]1718  Prog Access'!$F$7:$BF$318,5,FALSE))</f>
        <v>0</v>
      </c>
      <c r="M112" s="135">
        <f>IF(ISNA(VLOOKUP($B112,'[1]1718  Prog Access'!$F$7:$BF$318,6,FALSE)),"",VLOOKUP($B112,'[1]1718  Prog Access'!$F$7:$BF$318,6,FALSE))</f>
        <v>0</v>
      </c>
      <c r="N112" s="135">
        <f>IF(ISNA(VLOOKUP($B112,'[1]1718  Prog Access'!$F$7:$BF$318,7,FALSE)),"",VLOOKUP($B112,'[1]1718  Prog Access'!$F$7:$BF$318,7,FALSE))</f>
        <v>0</v>
      </c>
      <c r="O112" s="135">
        <f>IF(ISNA(VLOOKUP($B112,'[1]1718  Prog Access'!$F$7:$BF$318,8,FALSE)),"",VLOOKUP($B112,'[1]1718  Prog Access'!$F$7:$BF$318,8,FALSE))</f>
        <v>0</v>
      </c>
      <c r="P112" s="135">
        <f>IF(ISNA(VLOOKUP($B112,'[1]1718  Prog Access'!$F$7:$BF$318,9,FALSE)),"",VLOOKUP($B112,'[1]1718  Prog Access'!$F$7:$BF$318,9,FALSE))</f>
        <v>0</v>
      </c>
      <c r="Q112" s="135">
        <f>IF(ISNA(VLOOKUP($B112,'[1]1718  Prog Access'!$F$7:$BF$318,10,FALSE)),"",VLOOKUP($B112,'[1]1718  Prog Access'!$F$7:$BF$318,10,FALSE))</f>
        <v>0</v>
      </c>
      <c r="R112" s="128">
        <f t="shared" si="159"/>
        <v>0</v>
      </c>
      <c r="S112" s="136">
        <f t="shared" si="160"/>
        <v>0</v>
      </c>
      <c r="T112" s="137">
        <f t="shared" si="161"/>
        <v>0</v>
      </c>
      <c r="U112" s="135">
        <f>IF(ISNA(VLOOKUP($B112,'[1]1718  Prog Access'!$F$7:$BF$318,11,FALSE)),"",VLOOKUP($B112,'[1]1718  Prog Access'!$F$7:$BF$318,11,FALSE))</f>
        <v>968427.6399999999</v>
      </c>
      <c r="V112" s="135">
        <f>IF(ISNA(VLOOKUP($B112,'[1]1718  Prog Access'!$F$7:$BF$318,12,FALSE)),"",VLOOKUP($B112,'[1]1718  Prog Access'!$F$7:$BF$318,12,FALSE))</f>
        <v>36864.560000000005</v>
      </c>
      <c r="W112" s="135">
        <f>IF(ISNA(VLOOKUP($B112,'[1]1718  Prog Access'!$F$7:$BF$318,13,FALSE)),"",VLOOKUP($B112,'[1]1718  Prog Access'!$F$7:$BF$318,13,FALSE))</f>
        <v>160257</v>
      </c>
      <c r="X112" s="135">
        <f>IF(ISNA(VLOOKUP($B112,'[1]1718  Prog Access'!$F$7:$BF$318,14,FALSE)),"",VLOOKUP($B112,'[1]1718  Prog Access'!$F$7:$BF$318,14,FALSE))</f>
        <v>0</v>
      </c>
      <c r="Y112" s="135">
        <f>IF(ISNA(VLOOKUP($B112,'[1]1718  Prog Access'!$F$7:$BF$318,15,FALSE)),"",VLOOKUP($B112,'[1]1718  Prog Access'!$F$7:$BF$318,15,FALSE))</f>
        <v>0</v>
      </c>
      <c r="Z112" s="135">
        <f>IF(ISNA(VLOOKUP($B112,'[1]1718  Prog Access'!$F$7:$BF$318,16,FALSE)),"",VLOOKUP($B112,'[1]1718  Prog Access'!$F$7:$BF$318,16,FALSE))</f>
        <v>20944.43</v>
      </c>
      <c r="AA112" s="138">
        <f t="shared" si="162"/>
        <v>1186493.6299999999</v>
      </c>
      <c r="AB112" s="133">
        <f t="shared" si="163"/>
        <v>0.11584980224981895</v>
      </c>
      <c r="AC112" s="134">
        <f t="shared" si="164"/>
        <v>1640.5481382132932</v>
      </c>
      <c r="AD112" s="135">
        <f>IF(ISNA(VLOOKUP($B112,'[1]1718  Prog Access'!$F$7:$BF$318,17,FALSE)),"",VLOOKUP($B112,'[1]1718  Prog Access'!$F$7:$BF$318,17,FALSE))</f>
        <v>311507.06999999995</v>
      </c>
      <c r="AE112" s="135">
        <f>IF(ISNA(VLOOKUP($B112,'[1]1718  Prog Access'!$F$7:$BF$318,18,FALSE)),"",VLOOKUP($B112,'[1]1718  Prog Access'!$F$7:$BF$318,18,FALSE))</f>
        <v>76256.100000000006</v>
      </c>
      <c r="AF112" s="135">
        <f>IF(ISNA(VLOOKUP($B112,'[1]1718  Prog Access'!$F$7:$BF$318,19,FALSE)),"",VLOOKUP($B112,'[1]1718  Prog Access'!$F$7:$BF$318,19,FALSE))</f>
        <v>6451.34</v>
      </c>
      <c r="AG112" s="135">
        <f>IF(ISNA(VLOOKUP($B112,'[1]1718  Prog Access'!$F$7:$BF$318,20,FALSE)),"",VLOOKUP($B112,'[1]1718  Prog Access'!$F$7:$BF$318,20,FALSE))</f>
        <v>0</v>
      </c>
      <c r="AH112" s="134">
        <f t="shared" si="165"/>
        <v>394214.50999999995</v>
      </c>
      <c r="AI112" s="133">
        <f t="shared" si="166"/>
        <v>3.849129221832339E-2</v>
      </c>
      <c r="AJ112" s="134">
        <f t="shared" si="167"/>
        <v>545.07488627407599</v>
      </c>
      <c r="AK112" s="135">
        <f>IF(ISNA(VLOOKUP($B112,'[1]1718  Prog Access'!$F$7:$BF$318,21,FALSE)),"",VLOOKUP($B112,'[1]1718  Prog Access'!$F$7:$BF$318,21,FALSE))</f>
        <v>0</v>
      </c>
      <c r="AL112" s="135">
        <f>IF(ISNA(VLOOKUP($B112,'[1]1718  Prog Access'!$F$7:$BF$318,22,FALSE)),"",VLOOKUP($B112,'[1]1718  Prog Access'!$F$7:$BF$318,22,FALSE))</f>
        <v>0</v>
      </c>
      <c r="AM112" s="138">
        <f t="shared" si="168"/>
        <v>0</v>
      </c>
      <c r="AN112" s="133">
        <f t="shared" si="169"/>
        <v>0</v>
      </c>
      <c r="AO112" s="139">
        <f t="shared" si="170"/>
        <v>0</v>
      </c>
      <c r="AP112" s="135">
        <f>IF(ISNA(VLOOKUP($B112,'[1]1718  Prog Access'!$F$7:$BF$318,23,FALSE)),"",VLOOKUP($B112,'[1]1718  Prog Access'!$F$7:$BF$318,23,FALSE))</f>
        <v>147139.21000000005</v>
      </c>
      <c r="AQ112" s="135">
        <f>IF(ISNA(VLOOKUP($B112,'[1]1718  Prog Access'!$F$7:$BF$318,24,FALSE)),"",VLOOKUP($B112,'[1]1718  Prog Access'!$F$7:$BF$318,24,FALSE))</f>
        <v>304815.83000000007</v>
      </c>
      <c r="AR112" s="135">
        <f>IF(ISNA(VLOOKUP($B112,'[1]1718  Prog Access'!$F$7:$BF$318,25,FALSE)),"",VLOOKUP($B112,'[1]1718  Prog Access'!$F$7:$BF$318,25,FALSE))</f>
        <v>0</v>
      </c>
      <c r="AS112" s="135">
        <f>IF(ISNA(VLOOKUP($B112,'[1]1718  Prog Access'!$F$7:$BF$318,26,FALSE)),"",VLOOKUP($B112,'[1]1718  Prog Access'!$F$7:$BF$318,26,FALSE))</f>
        <v>0</v>
      </c>
      <c r="AT112" s="135">
        <f>IF(ISNA(VLOOKUP($B112,'[1]1718  Prog Access'!$F$7:$BF$318,27,FALSE)),"",VLOOKUP($B112,'[1]1718  Prog Access'!$F$7:$BF$318,27,FALSE))</f>
        <v>277874.39999999997</v>
      </c>
      <c r="AU112" s="135">
        <f>IF(ISNA(VLOOKUP($B112,'[1]1718  Prog Access'!$F$7:$BF$318,28,FALSE)),"",VLOOKUP($B112,'[1]1718  Prog Access'!$F$7:$BF$318,28,FALSE))</f>
        <v>0</v>
      </c>
      <c r="AV112" s="135">
        <f>IF(ISNA(VLOOKUP($B112,'[1]1718  Prog Access'!$F$7:$BF$318,29,FALSE)),"",VLOOKUP($B112,'[1]1718  Prog Access'!$F$7:$BF$318,29,FALSE))</f>
        <v>0</v>
      </c>
      <c r="AW112" s="135">
        <f>IF(ISNA(VLOOKUP($B112,'[1]1718  Prog Access'!$F$7:$BF$318,30,FALSE)),"",VLOOKUP($B112,'[1]1718  Prog Access'!$F$7:$BF$318,30,FALSE))</f>
        <v>50724.56</v>
      </c>
      <c r="AX112" s="135">
        <f>IF(ISNA(VLOOKUP($B112,'[1]1718  Prog Access'!$F$7:$BF$318,31,FALSE)),"",VLOOKUP($B112,'[1]1718  Prog Access'!$F$7:$BF$318,31,FALSE))</f>
        <v>0</v>
      </c>
      <c r="AY112" s="135">
        <f>IF(ISNA(VLOOKUP($B112,'[1]1718  Prog Access'!$F$7:$BF$318,32,FALSE)),"",VLOOKUP($B112,'[1]1718  Prog Access'!$F$7:$BF$318,32,FALSE))</f>
        <v>0</v>
      </c>
      <c r="AZ112" s="135">
        <f>IF(ISNA(VLOOKUP($B112,'[1]1718  Prog Access'!$F$7:$BF$318,33,FALSE)),"",VLOOKUP($B112,'[1]1718  Prog Access'!$F$7:$BF$318,33,FALSE))</f>
        <v>0</v>
      </c>
      <c r="BA112" s="135">
        <f>IF(ISNA(VLOOKUP($B112,'[1]1718  Prog Access'!$F$7:$BF$318,34,FALSE)),"",VLOOKUP($B112,'[1]1718  Prog Access'!$F$7:$BF$318,34,FALSE))</f>
        <v>4853.5200000000004</v>
      </c>
      <c r="BB112" s="135">
        <f>IF(ISNA(VLOOKUP($B112,'[1]1718  Prog Access'!$F$7:$BF$318,35,FALSE)),"",VLOOKUP($B112,'[1]1718  Prog Access'!$F$7:$BF$318,35,FALSE))</f>
        <v>0</v>
      </c>
      <c r="BC112" s="135">
        <f>IF(ISNA(VLOOKUP($B112,'[1]1718  Prog Access'!$F$7:$BF$318,36,FALSE)),"",VLOOKUP($B112,'[1]1718  Prog Access'!$F$7:$BF$318,36,FALSE))</f>
        <v>27061.279999999999</v>
      </c>
      <c r="BD112" s="135">
        <f>IF(ISNA(VLOOKUP($B112,'[1]1718  Prog Access'!$F$7:$BF$318,37,FALSE)),"",VLOOKUP($B112,'[1]1718  Prog Access'!$F$7:$BF$318,37,FALSE))</f>
        <v>90015.69</v>
      </c>
      <c r="BE112" s="135">
        <f>IF(ISNA(VLOOKUP($B112,'[1]1718  Prog Access'!$F$7:$BF$318,38,FALSE)),"",VLOOKUP($B112,'[1]1718  Prog Access'!$F$7:$BF$318,38,FALSE))</f>
        <v>864.15</v>
      </c>
      <c r="BF112" s="134">
        <f t="shared" si="171"/>
        <v>903348.64000000025</v>
      </c>
      <c r="BG112" s="133">
        <f t="shared" si="172"/>
        <v>8.8203390781493626E-2</v>
      </c>
      <c r="BH112" s="137">
        <f t="shared" si="173"/>
        <v>1249.0475229180211</v>
      </c>
      <c r="BI112" s="140">
        <f>IF(ISNA(VLOOKUP($B112,'[1]1718  Prog Access'!$F$7:$BF$318,39,FALSE)),"",VLOOKUP($B112,'[1]1718  Prog Access'!$F$7:$BF$318,39,FALSE))</f>
        <v>15821.6</v>
      </c>
      <c r="BJ112" s="135">
        <f>IF(ISNA(VLOOKUP($B112,'[1]1718  Prog Access'!$F$7:$BF$318,40,FALSE)),"",VLOOKUP($B112,'[1]1718  Prog Access'!$F$7:$BF$318,40,FALSE))</f>
        <v>0</v>
      </c>
      <c r="BK112" s="135">
        <f>IF(ISNA(VLOOKUP($B112,'[1]1718  Prog Access'!$F$7:$BF$318,41,FALSE)),"",VLOOKUP($B112,'[1]1718  Prog Access'!$F$7:$BF$318,41,FALSE))</f>
        <v>5516.1600000000008</v>
      </c>
      <c r="BL112" s="135">
        <f>IF(ISNA(VLOOKUP($B112,'[1]1718  Prog Access'!$F$7:$BF$318,42,FALSE)),"",VLOOKUP($B112,'[1]1718  Prog Access'!$F$7:$BF$318,42,FALSE))</f>
        <v>0</v>
      </c>
      <c r="BM112" s="135">
        <f>IF(ISNA(VLOOKUP($B112,'[1]1718  Prog Access'!$F$7:$BF$318,43,FALSE)),"",VLOOKUP($B112,'[1]1718  Prog Access'!$F$7:$BF$318,43,FALSE))</f>
        <v>0</v>
      </c>
      <c r="BN112" s="135">
        <f>IF(ISNA(VLOOKUP($B112,'[1]1718  Prog Access'!$F$7:$BF$318,44,FALSE)),"",VLOOKUP($B112,'[1]1718  Prog Access'!$F$7:$BF$318,44,FALSE))</f>
        <v>0</v>
      </c>
      <c r="BO112" s="135">
        <f>IF(ISNA(VLOOKUP($B112,'[1]1718  Prog Access'!$F$7:$BF$318,45,FALSE)),"",VLOOKUP($B112,'[1]1718  Prog Access'!$F$7:$BF$318,45,FALSE))</f>
        <v>89375.2</v>
      </c>
      <c r="BP112" s="137">
        <f t="shared" si="174"/>
        <v>110712.95999999999</v>
      </c>
      <c r="BQ112" s="133">
        <f t="shared" si="175"/>
        <v>1.0810066062042082E-2</v>
      </c>
      <c r="BR112" s="134">
        <f t="shared" si="176"/>
        <v>153.08126045656292</v>
      </c>
      <c r="BS112" s="140">
        <f>IF(ISNA(VLOOKUP($B112,'[1]1718  Prog Access'!$F$7:$BF$318,46,FALSE)),"",VLOOKUP($B112,'[1]1718  Prog Access'!$F$7:$BF$318,46,FALSE))</f>
        <v>0</v>
      </c>
      <c r="BT112" s="135">
        <f>IF(ISNA(VLOOKUP($B112,'[1]1718  Prog Access'!$F$7:$BF$318,47,FALSE)),"",VLOOKUP($B112,'[1]1718  Prog Access'!$F$7:$BF$318,47,FALSE))</f>
        <v>0</v>
      </c>
      <c r="BU112" s="135">
        <f>IF(ISNA(VLOOKUP($B112,'[1]1718  Prog Access'!$F$7:$BF$318,48,FALSE)),"",VLOOKUP($B112,'[1]1718  Prog Access'!$F$7:$BF$318,48,FALSE))</f>
        <v>0</v>
      </c>
      <c r="BV112" s="135">
        <f>IF(ISNA(VLOOKUP($B112,'[1]1718  Prog Access'!$F$7:$BF$318,49,FALSE)),"",VLOOKUP($B112,'[1]1718  Prog Access'!$F$7:$BF$318,49,FALSE))</f>
        <v>10025.029999999999</v>
      </c>
      <c r="BW112" s="137">
        <f t="shared" si="177"/>
        <v>10025.029999999999</v>
      </c>
      <c r="BX112" s="133">
        <f t="shared" si="178"/>
        <v>9.7884869643042444E-4</v>
      </c>
      <c r="BY112" s="134">
        <f t="shared" si="179"/>
        <v>13.861468689075398</v>
      </c>
      <c r="BZ112" s="135">
        <f>IF(ISNA(VLOOKUP($B112,'[1]1718  Prog Access'!$F$7:$BF$318,50,FALSE)),"",VLOOKUP($B112,'[1]1718  Prog Access'!$F$7:$BF$318,50,FALSE))</f>
        <v>1932934.38</v>
      </c>
      <c r="CA112" s="133">
        <f t="shared" si="180"/>
        <v>0.1887326320368668</v>
      </c>
      <c r="CB112" s="134">
        <f t="shared" si="181"/>
        <v>2672.6413174232266</v>
      </c>
      <c r="CC112" s="135">
        <f>IF(ISNA(VLOOKUP($B112,'[1]1718  Prog Access'!$F$7:$BF$318,51,FALSE)),"",VLOOKUP($B112,'[1]1718  Prog Access'!$F$7:$BF$318,51,FALSE))</f>
        <v>417348.79</v>
      </c>
      <c r="CD112" s="133">
        <f t="shared" si="182"/>
        <v>4.0750134318631961E-2</v>
      </c>
      <c r="CE112" s="134">
        <f t="shared" si="183"/>
        <v>577.06233148514309</v>
      </c>
      <c r="CF112" s="141">
        <f>IF(ISNA(VLOOKUP($B112,'[1]1718  Prog Access'!$F$7:$BF$318,52,FALSE)),"",VLOOKUP($B112,'[1]1718  Prog Access'!$F$7:$BF$318,52,FALSE))</f>
        <v>423934.33000000007</v>
      </c>
      <c r="CG112" s="88">
        <f t="shared" si="184"/>
        <v>4.1393149575872139E-2</v>
      </c>
      <c r="CH112" s="89">
        <f t="shared" si="185"/>
        <v>586.16806548400939</v>
      </c>
      <c r="CI112" s="90">
        <f t="shared" si="222"/>
        <v>10241654.34</v>
      </c>
      <c r="CJ112" s="73">
        <f t="shared" si="223"/>
        <v>0</v>
      </c>
    </row>
    <row r="113" spans="1:88" s="100" customFormat="1" x14ac:dyDescent="0.3">
      <c r="A113" s="91"/>
      <c r="B113" s="92"/>
      <c r="C113" s="119" t="s">
        <v>56</v>
      </c>
      <c r="D113" s="93">
        <f>SUM(D103:D112)</f>
        <v>21050.739999999998</v>
      </c>
      <c r="E113" s="94">
        <f>SUM(E103:E112)</f>
        <v>272827308.79000002</v>
      </c>
      <c r="F113" s="95">
        <f>SUM(F103:F112)</f>
        <v>142630708.75</v>
      </c>
      <c r="G113" s="95">
        <f t="shared" ref="G113:H113" si="224">SUM(G103:G112)</f>
        <v>1087573.21</v>
      </c>
      <c r="H113" s="95">
        <f t="shared" si="224"/>
        <v>764375.05999999994</v>
      </c>
      <c r="I113" s="131">
        <f t="shared" si="156"/>
        <v>144482657.02000001</v>
      </c>
      <c r="J113" s="153">
        <f t="shared" si="157"/>
        <v>0.52957549469950915</v>
      </c>
      <c r="K113" s="132">
        <f t="shared" si="158"/>
        <v>6863.5428977793663</v>
      </c>
      <c r="L113" s="144">
        <f>SUM(L103:L112)</f>
        <v>0</v>
      </c>
      <c r="M113" s="144">
        <f t="shared" ref="M113:Q113" si="225">SUM(M103:M112)</f>
        <v>0</v>
      </c>
      <c r="N113" s="144">
        <f t="shared" si="225"/>
        <v>0</v>
      </c>
      <c r="O113" s="144">
        <f t="shared" si="225"/>
        <v>0</v>
      </c>
      <c r="P113" s="144">
        <f t="shared" si="225"/>
        <v>0</v>
      </c>
      <c r="Q113" s="144">
        <f t="shared" si="225"/>
        <v>0</v>
      </c>
      <c r="R113" s="129">
        <f t="shared" si="159"/>
        <v>0</v>
      </c>
      <c r="S113" s="145">
        <f t="shared" si="160"/>
        <v>0</v>
      </c>
      <c r="T113" s="146">
        <f t="shared" si="161"/>
        <v>0</v>
      </c>
      <c r="U113" s="144">
        <f>SUM(U103:U112)</f>
        <v>21412961.98</v>
      </c>
      <c r="V113" s="144">
        <f t="shared" ref="V113:Z113" si="226">SUM(V103:V112)</f>
        <v>639241.98</v>
      </c>
      <c r="W113" s="144">
        <f t="shared" si="226"/>
        <v>4100624.86</v>
      </c>
      <c r="X113" s="144">
        <f t="shared" si="226"/>
        <v>0</v>
      </c>
      <c r="Y113" s="144">
        <f t="shared" si="226"/>
        <v>0</v>
      </c>
      <c r="Z113" s="144">
        <f t="shared" si="226"/>
        <v>20944.43</v>
      </c>
      <c r="AA113" s="147">
        <f t="shared" si="162"/>
        <v>26173773.25</v>
      </c>
      <c r="AB113" s="142">
        <f t="shared" si="163"/>
        <v>9.5935312949725335E-2</v>
      </c>
      <c r="AC113" s="143">
        <f t="shared" si="164"/>
        <v>1243.3659458052307</v>
      </c>
      <c r="AD113" s="144">
        <f>SUM(AD103:AD112)</f>
        <v>8130884.0699999994</v>
      </c>
      <c r="AE113" s="144">
        <f t="shared" ref="AE113:AG113" si="227">SUM(AE103:AE112)</f>
        <v>945874.99</v>
      </c>
      <c r="AF113" s="144">
        <f t="shared" si="227"/>
        <v>145430.19</v>
      </c>
      <c r="AG113" s="144">
        <f t="shared" si="227"/>
        <v>0</v>
      </c>
      <c r="AH113" s="143">
        <f t="shared" si="165"/>
        <v>9222189.2499999981</v>
      </c>
      <c r="AI113" s="142">
        <f t="shared" si="166"/>
        <v>3.3802295272056068E-2</v>
      </c>
      <c r="AJ113" s="143">
        <f t="shared" si="167"/>
        <v>438.09335206268281</v>
      </c>
      <c r="AK113" s="144">
        <f>SUM(AK103:AK112)</f>
        <v>1822559.0499999996</v>
      </c>
      <c r="AL113" s="144">
        <f>SUM(AL103:AL112)</f>
        <v>34608.11</v>
      </c>
      <c r="AM113" s="147">
        <f t="shared" si="168"/>
        <v>1857167.1599999997</v>
      </c>
      <c r="AN113" s="142">
        <f t="shared" si="169"/>
        <v>6.8071160773333509E-3</v>
      </c>
      <c r="AO113" s="148">
        <f t="shared" si="170"/>
        <v>88.223366969522203</v>
      </c>
      <c r="AP113" s="144">
        <f>SUM(AP103:AP112)</f>
        <v>5055211.8200000012</v>
      </c>
      <c r="AQ113" s="144">
        <f t="shared" ref="AQ113:BE113" si="228">SUM(AQ103:AQ112)</f>
        <v>1361011.22</v>
      </c>
      <c r="AR113" s="144">
        <f t="shared" si="228"/>
        <v>1345214.28</v>
      </c>
      <c r="AS113" s="144">
        <f t="shared" si="228"/>
        <v>0</v>
      </c>
      <c r="AT113" s="144">
        <f t="shared" si="228"/>
        <v>8748127.1899999995</v>
      </c>
      <c r="AU113" s="144">
        <f t="shared" si="228"/>
        <v>54023.49</v>
      </c>
      <c r="AV113" s="144">
        <f t="shared" si="228"/>
        <v>0</v>
      </c>
      <c r="AW113" s="144">
        <f t="shared" si="228"/>
        <v>2450592.92</v>
      </c>
      <c r="AX113" s="144">
        <f t="shared" si="228"/>
        <v>0</v>
      </c>
      <c r="AY113" s="144">
        <f t="shared" si="228"/>
        <v>0</v>
      </c>
      <c r="AZ113" s="144">
        <f t="shared" si="228"/>
        <v>0</v>
      </c>
      <c r="BA113" s="144">
        <f t="shared" si="228"/>
        <v>619221.86</v>
      </c>
      <c r="BB113" s="144">
        <f t="shared" si="228"/>
        <v>5369081.1699999999</v>
      </c>
      <c r="BC113" s="144">
        <f t="shared" si="228"/>
        <v>27061.279999999999</v>
      </c>
      <c r="BD113" s="144">
        <f t="shared" si="228"/>
        <v>90015.69</v>
      </c>
      <c r="BE113" s="144">
        <f t="shared" si="228"/>
        <v>209314.06</v>
      </c>
      <c r="BF113" s="143">
        <f t="shared" si="171"/>
        <v>25328874.980000004</v>
      </c>
      <c r="BG113" s="142">
        <f t="shared" si="172"/>
        <v>9.2838488538169339E-2</v>
      </c>
      <c r="BH113" s="146">
        <f t="shared" si="173"/>
        <v>1203.2296717360057</v>
      </c>
      <c r="BI113" s="149">
        <f>SUM(BI103:BI112)</f>
        <v>61957.01</v>
      </c>
      <c r="BJ113" s="149">
        <f t="shared" ref="BJ113:BO113" si="229">SUM(BJ103:BJ112)</f>
        <v>0</v>
      </c>
      <c r="BK113" s="149">
        <f t="shared" si="229"/>
        <v>513629.36999999988</v>
      </c>
      <c r="BL113" s="149">
        <f t="shared" si="229"/>
        <v>0</v>
      </c>
      <c r="BM113" s="149">
        <f t="shared" si="229"/>
        <v>0</v>
      </c>
      <c r="BN113" s="149">
        <f t="shared" si="229"/>
        <v>0</v>
      </c>
      <c r="BO113" s="149">
        <f t="shared" si="229"/>
        <v>568146.69999999995</v>
      </c>
      <c r="BP113" s="146">
        <f t="shared" si="174"/>
        <v>1143733.0799999998</v>
      </c>
      <c r="BQ113" s="142">
        <f t="shared" si="175"/>
        <v>4.1921502839012033E-3</v>
      </c>
      <c r="BR113" s="143">
        <f t="shared" si="176"/>
        <v>54.332203048443901</v>
      </c>
      <c r="BS113" s="149">
        <f>SUM(BS103:BS112)</f>
        <v>0</v>
      </c>
      <c r="BT113" s="149">
        <f t="shared" ref="BT113:BV113" si="230">SUM(BT103:BT112)</f>
        <v>353859.3</v>
      </c>
      <c r="BU113" s="149">
        <f t="shared" si="230"/>
        <v>0</v>
      </c>
      <c r="BV113" s="149">
        <f t="shared" si="230"/>
        <v>194386.48</v>
      </c>
      <c r="BW113" s="146">
        <f t="shared" si="177"/>
        <v>548245.78</v>
      </c>
      <c r="BX113" s="142">
        <f t="shared" si="178"/>
        <v>2.0094974452209051E-3</v>
      </c>
      <c r="BY113" s="143">
        <f t="shared" si="179"/>
        <v>26.044014604712238</v>
      </c>
      <c r="BZ113" s="144">
        <f>SUM(BZ103:BZ112)</f>
        <v>42269093.690000005</v>
      </c>
      <c r="CA113" s="142">
        <f t="shared" si="180"/>
        <v>0.15492984876574534</v>
      </c>
      <c r="CB113" s="143">
        <f t="shared" si="181"/>
        <v>2007.962365693558</v>
      </c>
      <c r="CC113" s="144">
        <f>SUM(CC103:CC112)</f>
        <v>10892604.419999998</v>
      </c>
      <c r="CD113" s="142">
        <f t="shared" si="182"/>
        <v>3.9924905128849206E-2</v>
      </c>
      <c r="CE113" s="143">
        <f t="shared" si="183"/>
        <v>517.44520240143572</v>
      </c>
      <c r="CF113" s="150">
        <f>SUM(CF103:CF112)</f>
        <v>10908970.160000002</v>
      </c>
      <c r="CG113" s="96">
        <f t="shared" si="184"/>
        <v>3.9984890839490077E-2</v>
      </c>
      <c r="CH113" s="97">
        <f t="shared" si="185"/>
        <v>518.22264490464488</v>
      </c>
      <c r="CI113" s="98">
        <f t="shared" si="222"/>
        <v>272827308.79000002</v>
      </c>
      <c r="CJ113" s="99">
        <f t="shared" si="223"/>
        <v>0</v>
      </c>
    </row>
    <row r="114" spans="1:88" x14ac:dyDescent="0.3">
      <c r="A114" s="21"/>
      <c r="B114" s="84"/>
      <c r="C114" s="117"/>
      <c r="D114" s="85"/>
      <c r="E114" s="86"/>
      <c r="F114" s="87"/>
      <c r="G114" s="87"/>
      <c r="H114" s="87"/>
      <c r="I114" s="130"/>
      <c r="J114" s="151"/>
      <c r="K114" s="152"/>
      <c r="L114" s="135"/>
      <c r="M114" s="135"/>
      <c r="N114" s="135"/>
      <c r="O114" s="135"/>
      <c r="P114" s="135"/>
      <c r="Q114" s="135"/>
      <c r="R114" s="128"/>
      <c r="S114" s="136"/>
      <c r="T114" s="137"/>
      <c r="U114" s="135"/>
      <c r="V114" s="135"/>
      <c r="W114" s="135"/>
      <c r="X114" s="135"/>
      <c r="Y114" s="135"/>
      <c r="Z114" s="135"/>
      <c r="AA114" s="138"/>
      <c r="AB114" s="133"/>
      <c r="AC114" s="134"/>
      <c r="AD114" s="135"/>
      <c r="AE114" s="135"/>
      <c r="AF114" s="135"/>
      <c r="AG114" s="135"/>
      <c r="AH114" s="134"/>
      <c r="AI114" s="133"/>
      <c r="AJ114" s="134"/>
      <c r="AK114" s="135"/>
      <c r="AL114" s="135"/>
      <c r="AM114" s="138"/>
      <c r="AN114" s="133"/>
      <c r="AO114" s="139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35"/>
      <c r="BD114" s="135"/>
      <c r="BE114" s="135"/>
      <c r="BF114" s="134"/>
      <c r="BG114" s="133"/>
      <c r="BH114" s="137"/>
      <c r="BI114" s="140"/>
      <c r="BJ114" s="135"/>
      <c r="BK114" s="135"/>
      <c r="BL114" s="135"/>
      <c r="BM114" s="135"/>
      <c r="BN114" s="135"/>
      <c r="BO114" s="135"/>
      <c r="BP114" s="137"/>
      <c r="BQ114" s="133"/>
      <c r="BR114" s="134"/>
      <c r="BS114" s="140"/>
      <c r="BT114" s="135"/>
      <c r="BU114" s="135"/>
      <c r="BV114" s="135"/>
      <c r="BW114" s="137"/>
      <c r="BX114" s="133"/>
      <c r="BY114" s="134"/>
      <c r="BZ114" s="135"/>
      <c r="CA114" s="133"/>
      <c r="CB114" s="134"/>
      <c r="CC114" s="135"/>
      <c r="CD114" s="133"/>
      <c r="CE114" s="134"/>
      <c r="CF114" s="141" t="str">
        <f>IF(ISNA(VLOOKUP($B114,'[1]1718  Prog Access'!$F$7:$BF$318,52,FALSE)),"",VLOOKUP($B114,'[1]1718  Prog Access'!$F$7:$BF$318,52,FALSE))</f>
        <v/>
      </c>
      <c r="CG114" s="88"/>
      <c r="CH114" s="89"/>
      <c r="CI114" s="90"/>
      <c r="CJ114" s="73"/>
    </row>
    <row r="115" spans="1:88" s="64" customFormat="1" x14ac:dyDescent="0.3">
      <c r="A115" s="91" t="s">
        <v>196</v>
      </c>
      <c r="B115" s="84"/>
      <c r="C115" s="117"/>
      <c r="D115" s="85"/>
      <c r="E115" s="86"/>
      <c r="F115" s="87"/>
      <c r="G115" s="87"/>
      <c r="H115" s="87"/>
      <c r="I115" s="130"/>
      <c r="J115" s="151"/>
      <c r="K115" s="152"/>
      <c r="L115" s="135"/>
      <c r="M115" s="135"/>
      <c r="N115" s="135"/>
      <c r="O115" s="135"/>
      <c r="P115" s="135"/>
      <c r="Q115" s="135"/>
      <c r="R115" s="128"/>
      <c r="S115" s="136"/>
      <c r="T115" s="137"/>
      <c r="U115" s="135"/>
      <c r="V115" s="135"/>
      <c r="W115" s="135"/>
      <c r="X115" s="135"/>
      <c r="Y115" s="135"/>
      <c r="Z115" s="135"/>
      <c r="AA115" s="138"/>
      <c r="AB115" s="133"/>
      <c r="AC115" s="134"/>
      <c r="AD115" s="135"/>
      <c r="AE115" s="135"/>
      <c r="AF115" s="135"/>
      <c r="AG115" s="135"/>
      <c r="AH115" s="134"/>
      <c r="AI115" s="133"/>
      <c r="AJ115" s="134"/>
      <c r="AK115" s="135"/>
      <c r="AL115" s="135"/>
      <c r="AM115" s="138"/>
      <c r="AN115" s="133"/>
      <c r="AO115" s="139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4"/>
      <c r="BG115" s="133"/>
      <c r="BH115" s="137"/>
      <c r="BI115" s="140"/>
      <c r="BJ115" s="135"/>
      <c r="BK115" s="135"/>
      <c r="BL115" s="135"/>
      <c r="BM115" s="135"/>
      <c r="BN115" s="135"/>
      <c r="BO115" s="135"/>
      <c r="BP115" s="137"/>
      <c r="BQ115" s="133"/>
      <c r="BR115" s="134"/>
      <c r="BS115" s="140"/>
      <c r="BT115" s="135"/>
      <c r="BU115" s="135"/>
      <c r="BV115" s="135"/>
      <c r="BW115" s="137"/>
      <c r="BX115" s="133"/>
      <c r="BY115" s="134"/>
      <c r="BZ115" s="135"/>
      <c r="CA115" s="133"/>
      <c r="CB115" s="134"/>
      <c r="CC115" s="135"/>
      <c r="CD115" s="133"/>
      <c r="CE115" s="134"/>
      <c r="CF115" s="141" t="str">
        <f>IF(ISNA(VLOOKUP($B115,'[1]1718  Prog Access'!$F$7:$BF$318,52,FALSE)),"",VLOOKUP($B115,'[1]1718  Prog Access'!$F$7:$BF$318,52,FALSE))</f>
        <v/>
      </c>
      <c r="CG115" s="88"/>
      <c r="CH115" s="89"/>
    </row>
    <row r="116" spans="1:88" x14ac:dyDescent="0.3">
      <c r="A116" s="21"/>
      <c r="B116" s="84" t="s">
        <v>197</v>
      </c>
      <c r="C116" s="117" t="s">
        <v>198</v>
      </c>
      <c r="D116" s="85">
        <f>IF(ISNA(VLOOKUP($B116,'[1]1718 enrollment_Rev_Exp by size'!$A$6:$C$339,3,FALSE)),"",VLOOKUP($B116,'[1]1718 enrollment_Rev_Exp by size'!$A$6:$C$339,3,FALSE))</f>
        <v>3490.3700000000003</v>
      </c>
      <c r="E116" s="86">
        <f>IF(ISNA(VLOOKUP($B116,'[1]1718 Enroll_Rev_Exp Access'!$A$6:$D$316,4,FALSE)),"",VLOOKUP($B116,'[1]1718 Enroll_Rev_Exp Access'!$A$6:$D$316,4,FALSE))</f>
        <v>47060086.340000004</v>
      </c>
      <c r="F116" s="87">
        <f>IF(ISNA(VLOOKUP($B116,'[1]1718  Prog Access'!$F$7:$BF$318,2,FALSE)),"",VLOOKUP($B116,'[1]1718  Prog Access'!$F$7:$BF$318,2,FALSE))</f>
        <v>21199407.270000011</v>
      </c>
      <c r="G116" s="87">
        <f>IF(ISNA(VLOOKUP($B116,'[1]1718  Prog Access'!$F$7:$BF$318,3,FALSE)),"",VLOOKUP($B116,'[1]1718  Prog Access'!$F$7:$BF$318,3,FALSE))</f>
        <v>0</v>
      </c>
      <c r="H116" s="87">
        <f>IF(ISNA(VLOOKUP($B116,'[1]1718  Prog Access'!$F$7:$BF$318,4,FALSE)),"",VLOOKUP($B116,'[1]1718  Prog Access'!$F$7:$BF$318,4,FALSE))</f>
        <v>198484.09</v>
      </c>
      <c r="I116" s="130">
        <f t="shared" si="156"/>
        <v>21397891.360000011</v>
      </c>
      <c r="J116" s="151">
        <f t="shared" si="157"/>
        <v>0.45469298983865847</v>
      </c>
      <c r="K116" s="152">
        <f t="shared" si="158"/>
        <v>6130.5510189464176</v>
      </c>
      <c r="L116" s="135">
        <f>IF(ISNA(VLOOKUP($B116,'[1]1718  Prog Access'!$F$7:$BF$318,5,FALSE)),"",VLOOKUP($B116,'[1]1718  Prog Access'!$F$7:$BF$318,5,FALSE))</f>
        <v>0</v>
      </c>
      <c r="M116" s="135">
        <f>IF(ISNA(VLOOKUP($B116,'[1]1718  Prog Access'!$F$7:$BF$318,6,FALSE)),"",VLOOKUP($B116,'[1]1718  Prog Access'!$F$7:$BF$318,6,FALSE))</f>
        <v>0</v>
      </c>
      <c r="N116" s="135">
        <f>IF(ISNA(VLOOKUP($B116,'[1]1718  Prog Access'!$F$7:$BF$318,7,FALSE)),"",VLOOKUP($B116,'[1]1718  Prog Access'!$F$7:$BF$318,7,FALSE))</f>
        <v>0</v>
      </c>
      <c r="O116" s="135">
        <f>IF(ISNA(VLOOKUP($B116,'[1]1718  Prog Access'!$F$7:$BF$318,8,FALSE)),"",VLOOKUP($B116,'[1]1718  Prog Access'!$F$7:$BF$318,8,FALSE))</f>
        <v>0</v>
      </c>
      <c r="P116" s="135">
        <f>IF(ISNA(VLOOKUP($B116,'[1]1718  Prog Access'!$F$7:$BF$318,9,FALSE)),"",VLOOKUP($B116,'[1]1718  Prog Access'!$F$7:$BF$318,9,FALSE))</f>
        <v>0</v>
      </c>
      <c r="Q116" s="135">
        <f>IF(ISNA(VLOOKUP($B116,'[1]1718  Prog Access'!$F$7:$BF$318,10,FALSE)),"",VLOOKUP($B116,'[1]1718  Prog Access'!$F$7:$BF$318,10,FALSE))</f>
        <v>0</v>
      </c>
      <c r="R116" s="128">
        <f t="shared" si="159"/>
        <v>0</v>
      </c>
      <c r="S116" s="136">
        <f t="shared" si="160"/>
        <v>0</v>
      </c>
      <c r="T116" s="137">
        <f t="shared" si="161"/>
        <v>0</v>
      </c>
      <c r="U116" s="135">
        <f>IF(ISNA(VLOOKUP($B116,'[1]1718  Prog Access'!$F$7:$BF$318,11,FALSE)),"",VLOOKUP($B116,'[1]1718  Prog Access'!$F$7:$BF$318,11,FALSE))</f>
        <v>5351829.7300000004</v>
      </c>
      <c r="V116" s="135">
        <f>IF(ISNA(VLOOKUP($B116,'[1]1718  Prog Access'!$F$7:$BF$318,12,FALSE)),"",VLOOKUP($B116,'[1]1718  Prog Access'!$F$7:$BF$318,12,FALSE))</f>
        <v>151221.15</v>
      </c>
      <c r="W116" s="135">
        <f>IF(ISNA(VLOOKUP($B116,'[1]1718  Prog Access'!$F$7:$BF$318,13,FALSE)),"",VLOOKUP($B116,'[1]1718  Prog Access'!$F$7:$BF$318,13,FALSE))</f>
        <v>844083.41000000015</v>
      </c>
      <c r="X116" s="135">
        <f>IF(ISNA(VLOOKUP($B116,'[1]1718  Prog Access'!$F$7:$BF$318,14,FALSE)),"",VLOOKUP($B116,'[1]1718  Prog Access'!$F$7:$BF$318,14,FALSE))</f>
        <v>0</v>
      </c>
      <c r="Y116" s="135">
        <f>IF(ISNA(VLOOKUP($B116,'[1]1718  Prog Access'!$F$7:$BF$318,15,FALSE)),"",VLOOKUP($B116,'[1]1718  Prog Access'!$F$7:$BF$318,15,FALSE))</f>
        <v>0</v>
      </c>
      <c r="Z116" s="135">
        <f>IF(ISNA(VLOOKUP($B116,'[1]1718  Prog Access'!$F$7:$BF$318,16,FALSE)),"",VLOOKUP($B116,'[1]1718  Prog Access'!$F$7:$BF$318,16,FALSE))</f>
        <v>0</v>
      </c>
      <c r="AA116" s="138">
        <f t="shared" si="162"/>
        <v>6347134.290000001</v>
      </c>
      <c r="AB116" s="133">
        <f t="shared" si="163"/>
        <v>0.13487298438305417</v>
      </c>
      <c r="AC116" s="134">
        <f t="shared" si="164"/>
        <v>1818.4703312256295</v>
      </c>
      <c r="AD116" s="135">
        <f>IF(ISNA(VLOOKUP($B116,'[1]1718  Prog Access'!$F$7:$BF$318,17,FALSE)),"",VLOOKUP($B116,'[1]1718  Prog Access'!$F$7:$BF$318,17,FALSE))</f>
        <v>1594183.3699999999</v>
      </c>
      <c r="AE116" s="135">
        <f>IF(ISNA(VLOOKUP($B116,'[1]1718  Prog Access'!$F$7:$BF$318,18,FALSE)),"",VLOOKUP($B116,'[1]1718  Prog Access'!$F$7:$BF$318,18,FALSE))</f>
        <v>431362.58</v>
      </c>
      <c r="AF116" s="135">
        <f>IF(ISNA(VLOOKUP($B116,'[1]1718  Prog Access'!$F$7:$BF$318,19,FALSE)),"",VLOOKUP($B116,'[1]1718  Prog Access'!$F$7:$BF$318,19,FALSE))</f>
        <v>40441.24</v>
      </c>
      <c r="AG116" s="135">
        <f>IF(ISNA(VLOOKUP($B116,'[1]1718  Prog Access'!$F$7:$BF$318,20,FALSE)),"",VLOOKUP($B116,'[1]1718  Prog Access'!$F$7:$BF$318,20,FALSE))</f>
        <v>0</v>
      </c>
      <c r="AH116" s="134">
        <f t="shared" si="165"/>
        <v>2065987.19</v>
      </c>
      <c r="AI116" s="133">
        <f t="shared" si="166"/>
        <v>4.3901049714903682E-2</v>
      </c>
      <c r="AJ116" s="134">
        <f t="shared" si="167"/>
        <v>591.91065417133416</v>
      </c>
      <c r="AK116" s="135">
        <f>IF(ISNA(VLOOKUP($B116,'[1]1718  Prog Access'!$F$7:$BF$318,21,FALSE)),"",VLOOKUP($B116,'[1]1718  Prog Access'!$F$7:$BF$318,21,FALSE))</f>
        <v>410134.87</v>
      </c>
      <c r="AL116" s="135">
        <f>IF(ISNA(VLOOKUP($B116,'[1]1718  Prog Access'!$F$7:$BF$318,22,FALSE)),"",VLOOKUP($B116,'[1]1718  Prog Access'!$F$7:$BF$318,22,FALSE))</f>
        <v>0</v>
      </c>
      <c r="AM116" s="138">
        <f t="shared" si="168"/>
        <v>410134.87</v>
      </c>
      <c r="AN116" s="133">
        <f t="shared" si="169"/>
        <v>8.7151321193262386E-3</v>
      </c>
      <c r="AO116" s="139">
        <f t="shared" si="170"/>
        <v>117.50469720975138</v>
      </c>
      <c r="AP116" s="135">
        <f>IF(ISNA(VLOOKUP($B116,'[1]1718  Prog Access'!$F$7:$BF$318,23,FALSE)),"",VLOOKUP($B116,'[1]1718  Prog Access'!$F$7:$BF$318,23,FALSE))</f>
        <v>1216334.96</v>
      </c>
      <c r="AQ116" s="135">
        <f>IF(ISNA(VLOOKUP($B116,'[1]1718  Prog Access'!$F$7:$BF$318,24,FALSE)),"",VLOOKUP($B116,'[1]1718  Prog Access'!$F$7:$BF$318,24,FALSE))</f>
        <v>805366.66</v>
      </c>
      <c r="AR116" s="135">
        <f>IF(ISNA(VLOOKUP($B116,'[1]1718  Prog Access'!$F$7:$BF$318,25,FALSE)),"",VLOOKUP($B116,'[1]1718  Prog Access'!$F$7:$BF$318,25,FALSE))</f>
        <v>76348.02</v>
      </c>
      <c r="AS116" s="135">
        <f>IF(ISNA(VLOOKUP($B116,'[1]1718  Prog Access'!$F$7:$BF$318,26,FALSE)),"",VLOOKUP($B116,'[1]1718  Prog Access'!$F$7:$BF$318,26,FALSE))</f>
        <v>0</v>
      </c>
      <c r="AT116" s="135">
        <f>IF(ISNA(VLOOKUP($B116,'[1]1718  Prog Access'!$F$7:$BF$318,27,FALSE)),"",VLOOKUP($B116,'[1]1718  Prog Access'!$F$7:$BF$318,27,FALSE))</f>
        <v>1743424.7400000002</v>
      </c>
      <c r="AU116" s="135">
        <f>IF(ISNA(VLOOKUP($B116,'[1]1718  Prog Access'!$F$7:$BF$318,28,FALSE)),"",VLOOKUP($B116,'[1]1718  Prog Access'!$F$7:$BF$318,28,FALSE))</f>
        <v>287982.14</v>
      </c>
      <c r="AV116" s="135">
        <f>IF(ISNA(VLOOKUP($B116,'[1]1718  Prog Access'!$F$7:$BF$318,29,FALSE)),"",VLOOKUP($B116,'[1]1718  Prog Access'!$F$7:$BF$318,29,FALSE))</f>
        <v>0</v>
      </c>
      <c r="AW116" s="135">
        <f>IF(ISNA(VLOOKUP($B116,'[1]1718  Prog Access'!$F$7:$BF$318,30,FALSE)),"",VLOOKUP($B116,'[1]1718  Prog Access'!$F$7:$BF$318,30,FALSE))</f>
        <v>1930944.2300000004</v>
      </c>
      <c r="AX116" s="135">
        <f>IF(ISNA(VLOOKUP($B116,'[1]1718  Prog Access'!$F$7:$BF$318,31,FALSE)),"",VLOOKUP($B116,'[1]1718  Prog Access'!$F$7:$BF$318,31,FALSE))</f>
        <v>0</v>
      </c>
      <c r="AY116" s="135">
        <f>IF(ISNA(VLOOKUP($B116,'[1]1718  Prog Access'!$F$7:$BF$318,32,FALSE)),"",VLOOKUP($B116,'[1]1718  Prog Access'!$F$7:$BF$318,32,FALSE))</f>
        <v>0</v>
      </c>
      <c r="AZ116" s="135">
        <f>IF(ISNA(VLOOKUP($B116,'[1]1718  Prog Access'!$F$7:$BF$318,33,FALSE)),"",VLOOKUP($B116,'[1]1718  Prog Access'!$F$7:$BF$318,33,FALSE))</f>
        <v>0</v>
      </c>
      <c r="BA116" s="135">
        <f>IF(ISNA(VLOOKUP($B116,'[1]1718  Prog Access'!$F$7:$BF$318,34,FALSE)),"",VLOOKUP($B116,'[1]1718  Prog Access'!$F$7:$BF$318,34,FALSE))</f>
        <v>54770.979999999996</v>
      </c>
      <c r="BB116" s="135">
        <f>IF(ISNA(VLOOKUP($B116,'[1]1718  Prog Access'!$F$7:$BF$318,35,FALSE)),"",VLOOKUP($B116,'[1]1718  Prog Access'!$F$7:$BF$318,35,FALSE))</f>
        <v>484845.06</v>
      </c>
      <c r="BC116" s="135">
        <f>IF(ISNA(VLOOKUP($B116,'[1]1718  Prog Access'!$F$7:$BF$318,36,FALSE)),"",VLOOKUP($B116,'[1]1718  Prog Access'!$F$7:$BF$318,36,FALSE))</f>
        <v>0</v>
      </c>
      <c r="BD116" s="135">
        <f>IF(ISNA(VLOOKUP($B116,'[1]1718  Prog Access'!$F$7:$BF$318,37,FALSE)),"",VLOOKUP($B116,'[1]1718  Prog Access'!$F$7:$BF$318,37,FALSE))</f>
        <v>22998.91</v>
      </c>
      <c r="BE116" s="135">
        <f>IF(ISNA(VLOOKUP($B116,'[1]1718  Prog Access'!$F$7:$BF$318,38,FALSE)),"",VLOOKUP($B116,'[1]1718  Prog Access'!$F$7:$BF$318,38,FALSE))</f>
        <v>49540.91</v>
      </c>
      <c r="BF116" s="134">
        <f t="shared" si="171"/>
        <v>6672556.6100000013</v>
      </c>
      <c r="BG116" s="133">
        <f t="shared" si="172"/>
        <v>0.1417880231198913</v>
      </c>
      <c r="BH116" s="137">
        <f t="shared" si="173"/>
        <v>1911.7046645484577</v>
      </c>
      <c r="BI116" s="140">
        <f>IF(ISNA(VLOOKUP($B116,'[1]1718  Prog Access'!$F$7:$BF$318,39,FALSE)),"",VLOOKUP($B116,'[1]1718  Prog Access'!$F$7:$BF$318,39,FALSE))</f>
        <v>0</v>
      </c>
      <c r="BJ116" s="135">
        <f>IF(ISNA(VLOOKUP($B116,'[1]1718  Prog Access'!$F$7:$BF$318,40,FALSE)),"",VLOOKUP($B116,'[1]1718  Prog Access'!$F$7:$BF$318,40,FALSE))</f>
        <v>0</v>
      </c>
      <c r="BK116" s="135">
        <f>IF(ISNA(VLOOKUP($B116,'[1]1718  Prog Access'!$F$7:$BF$318,41,FALSE)),"",VLOOKUP($B116,'[1]1718  Prog Access'!$F$7:$BF$318,41,FALSE))</f>
        <v>77263.239999999991</v>
      </c>
      <c r="BL116" s="135">
        <f>IF(ISNA(VLOOKUP($B116,'[1]1718  Prog Access'!$F$7:$BF$318,42,FALSE)),"",VLOOKUP($B116,'[1]1718  Prog Access'!$F$7:$BF$318,42,FALSE))</f>
        <v>0</v>
      </c>
      <c r="BM116" s="135">
        <f>IF(ISNA(VLOOKUP($B116,'[1]1718  Prog Access'!$F$7:$BF$318,43,FALSE)),"",VLOOKUP($B116,'[1]1718  Prog Access'!$F$7:$BF$318,43,FALSE))</f>
        <v>0</v>
      </c>
      <c r="BN116" s="135">
        <f>IF(ISNA(VLOOKUP($B116,'[1]1718  Prog Access'!$F$7:$BF$318,44,FALSE)),"",VLOOKUP($B116,'[1]1718  Prog Access'!$F$7:$BF$318,44,FALSE))</f>
        <v>0</v>
      </c>
      <c r="BO116" s="135">
        <f>IF(ISNA(VLOOKUP($B116,'[1]1718  Prog Access'!$F$7:$BF$318,45,FALSE)),"",VLOOKUP($B116,'[1]1718  Prog Access'!$F$7:$BF$318,45,FALSE))</f>
        <v>408533.55</v>
      </c>
      <c r="BP116" s="137">
        <f t="shared" si="174"/>
        <v>485796.79</v>
      </c>
      <c r="BQ116" s="133">
        <f t="shared" si="175"/>
        <v>1.0322904775189155E-2</v>
      </c>
      <c r="BR116" s="134">
        <f t="shared" si="176"/>
        <v>139.1820322773803</v>
      </c>
      <c r="BS116" s="140">
        <f>IF(ISNA(VLOOKUP($B116,'[1]1718  Prog Access'!$F$7:$BF$318,46,FALSE)),"",VLOOKUP($B116,'[1]1718  Prog Access'!$F$7:$BF$318,46,FALSE))</f>
        <v>0</v>
      </c>
      <c r="BT116" s="135">
        <f>IF(ISNA(VLOOKUP($B116,'[1]1718  Prog Access'!$F$7:$BF$318,47,FALSE)),"",VLOOKUP($B116,'[1]1718  Prog Access'!$F$7:$BF$318,47,FALSE))</f>
        <v>0</v>
      </c>
      <c r="BU116" s="135">
        <f>IF(ISNA(VLOOKUP($B116,'[1]1718  Prog Access'!$F$7:$BF$318,48,FALSE)),"",VLOOKUP($B116,'[1]1718  Prog Access'!$F$7:$BF$318,48,FALSE))</f>
        <v>115763.91</v>
      </c>
      <c r="BV116" s="135">
        <f>IF(ISNA(VLOOKUP($B116,'[1]1718  Prog Access'!$F$7:$BF$318,49,FALSE)),"",VLOOKUP($B116,'[1]1718  Prog Access'!$F$7:$BF$318,49,FALSE))</f>
        <v>164589.45999999996</v>
      </c>
      <c r="BW116" s="137">
        <f t="shared" si="177"/>
        <v>280353.37</v>
      </c>
      <c r="BX116" s="133">
        <f t="shared" si="178"/>
        <v>5.9573492486711824E-3</v>
      </c>
      <c r="BY116" s="134">
        <f t="shared" si="179"/>
        <v>80.321963001057185</v>
      </c>
      <c r="BZ116" s="135">
        <f>IF(ISNA(VLOOKUP($B116,'[1]1718  Prog Access'!$F$7:$BF$318,50,FALSE)),"",VLOOKUP($B116,'[1]1718  Prog Access'!$F$7:$BF$318,50,FALSE))</f>
        <v>6109272.0300000003</v>
      </c>
      <c r="CA116" s="133">
        <f t="shared" si="180"/>
        <v>0.12981854699249154</v>
      </c>
      <c r="CB116" s="134">
        <f t="shared" si="181"/>
        <v>1750.3221807430157</v>
      </c>
      <c r="CC116" s="135">
        <f>IF(ISNA(VLOOKUP($B116,'[1]1718  Prog Access'!$F$7:$BF$318,51,FALSE)),"",VLOOKUP($B116,'[1]1718  Prog Access'!$F$7:$BF$318,51,FALSE))</f>
        <v>2191009.4899999998</v>
      </c>
      <c r="CD116" s="133">
        <f t="shared" si="182"/>
        <v>4.6557702299362159E-2</v>
      </c>
      <c r="CE116" s="134">
        <f t="shared" si="183"/>
        <v>627.72986531513834</v>
      </c>
      <c r="CF116" s="141">
        <f>IF(ISNA(VLOOKUP($B116,'[1]1718  Prog Access'!$F$7:$BF$318,52,FALSE)),"",VLOOKUP($B116,'[1]1718  Prog Access'!$F$7:$BF$318,52,FALSE))</f>
        <v>1099950.3400000003</v>
      </c>
      <c r="CG116" s="88">
        <f t="shared" si="184"/>
        <v>2.3373317508452326E-2</v>
      </c>
      <c r="CH116" s="89">
        <f t="shared" si="185"/>
        <v>315.13860708177077</v>
      </c>
    </row>
    <row r="117" spans="1:88" x14ac:dyDescent="0.3">
      <c r="A117" s="21"/>
      <c r="B117" s="84" t="s">
        <v>199</v>
      </c>
      <c r="C117" s="117" t="s">
        <v>200</v>
      </c>
      <c r="D117" s="85">
        <f>IF(ISNA(VLOOKUP($B117,'[1]1718 enrollment_Rev_Exp by size'!$A$6:$C$339,3,FALSE)),"",VLOOKUP($B117,'[1]1718 enrollment_Rev_Exp by size'!$A$6:$C$339,3,FALSE))</f>
        <v>1684.89</v>
      </c>
      <c r="E117" s="86">
        <f>IF(ISNA(VLOOKUP($B117,'[1]1718 Enroll_Rev_Exp Access'!$A$6:$D$316,4,FALSE)),"",VLOOKUP($B117,'[1]1718 Enroll_Rev_Exp Access'!$A$6:$D$316,4,FALSE))</f>
        <v>21895618.739999998</v>
      </c>
      <c r="F117" s="87">
        <f>IF(ISNA(VLOOKUP($B117,'[1]1718  Prog Access'!$F$7:$BF$318,2,FALSE)),"",VLOOKUP($B117,'[1]1718  Prog Access'!$F$7:$BF$318,2,FALSE))</f>
        <v>9976488.7899999991</v>
      </c>
      <c r="G117" s="87">
        <f>IF(ISNA(VLOOKUP($B117,'[1]1718  Prog Access'!$F$7:$BF$318,3,FALSE)),"",VLOOKUP($B117,'[1]1718  Prog Access'!$F$7:$BF$318,3,FALSE))</f>
        <v>416243.41000000003</v>
      </c>
      <c r="H117" s="87">
        <f>IF(ISNA(VLOOKUP($B117,'[1]1718  Prog Access'!$F$7:$BF$318,4,FALSE)),"",VLOOKUP($B117,'[1]1718  Prog Access'!$F$7:$BF$318,4,FALSE))</f>
        <v>147751.26999999999</v>
      </c>
      <c r="I117" s="130">
        <f t="shared" si="156"/>
        <v>10540483.469999999</v>
      </c>
      <c r="J117" s="151">
        <f t="shared" si="157"/>
        <v>0.48139692214973229</v>
      </c>
      <c r="K117" s="152">
        <f t="shared" si="158"/>
        <v>6255.8882004166435</v>
      </c>
      <c r="L117" s="135">
        <f>IF(ISNA(VLOOKUP($B117,'[1]1718  Prog Access'!$F$7:$BF$318,5,FALSE)),"",VLOOKUP($B117,'[1]1718  Prog Access'!$F$7:$BF$318,5,FALSE))</f>
        <v>0</v>
      </c>
      <c r="M117" s="135">
        <f>IF(ISNA(VLOOKUP($B117,'[1]1718  Prog Access'!$F$7:$BF$318,6,FALSE)),"",VLOOKUP($B117,'[1]1718  Prog Access'!$F$7:$BF$318,6,FALSE))</f>
        <v>0</v>
      </c>
      <c r="N117" s="135">
        <f>IF(ISNA(VLOOKUP($B117,'[1]1718  Prog Access'!$F$7:$BF$318,7,FALSE)),"",VLOOKUP($B117,'[1]1718  Prog Access'!$F$7:$BF$318,7,FALSE))</f>
        <v>0</v>
      </c>
      <c r="O117" s="135">
        <f>IF(ISNA(VLOOKUP($B117,'[1]1718  Prog Access'!$F$7:$BF$318,8,FALSE)),"",VLOOKUP($B117,'[1]1718  Prog Access'!$F$7:$BF$318,8,FALSE))</f>
        <v>0</v>
      </c>
      <c r="P117" s="135">
        <f>IF(ISNA(VLOOKUP($B117,'[1]1718  Prog Access'!$F$7:$BF$318,9,FALSE)),"",VLOOKUP($B117,'[1]1718  Prog Access'!$F$7:$BF$318,9,FALSE))</f>
        <v>0</v>
      </c>
      <c r="Q117" s="135">
        <f>IF(ISNA(VLOOKUP($B117,'[1]1718  Prog Access'!$F$7:$BF$318,10,FALSE)),"",VLOOKUP($B117,'[1]1718  Prog Access'!$F$7:$BF$318,10,FALSE))</f>
        <v>0</v>
      </c>
      <c r="R117" s="128">
        <f t="shared" si="159"/>
        <v>0</v>
      </c>
      <c r="S117" s="136">
        <f t="shared" si="160"/>
        <v>0</v>
      </c>
      <c r="T117" s="137">
        <f t="shared" si="161"/>
        <v>0</v>
      </c>
      <c r="U117" s="135">
        <f>IF(ISNA(VLOOKUP($B117,'[1]1718  Prog Access'!$F$7:$BF$318,11,FALSE)),"",VLOOKUP($B117,'[1]1718  Prog Access'!$F$7:$BF$318,11,FALSE))</f>
        <v>1968792.6400000001</v>
      </c>
      <c r="V117" s="135">
        <f>IF(ISNA(VLOOKUP($B117,'[1]1718  Prog Access'!$F$7:$BF$318,12,FALSE)),"",VLOOKUP($B117,'[1]1718  Prog Access'!$F$7:$BF$318,12,FALSE))</f>
        <v>85703.4</v>
      </c>
      <c r="W117" s="135">
        <f>IF(ISNA(VLOOKUP($B117,'[1]1718  Prog Access'!$F$7:$BF$318,13,FALSE)),"",VLOOKUP($B117,'[1]1718  Prog Access'!$F$7:$BF$318,13,FALSE))</f>
        <v>382967</v>
      </c>
      <c r="X117" s="135">
        <f>IF(ISNA(VLOOKUP($B117,'[1]1718  Prog Access'!$F$7:$BF$318,14,FALSE)),"",VLOOKUP($B117,'[1]1718  Prog Access'!$F$7:$BF$318,14,FALSE))</f>
        <v>0</v>
      </c>
      <c r="Y117" s="135">
        <f>IF(ISNA(VLOOKUP($B117,'[1]1718  Prog Access'!$F$7:$BF$318,15,FALSE)),"",VLOOKUP($B117,'[1]1718  Prog Access'!$F$7:$BF$318,15,FALSE))</f>
        <v>0</v>
      </c>
      <c r="Z117" s="135">
        <f>IF(ISNA(VLOOKUP($B117,'[1]1718  Prog Access'!$F$7:$BF$318,16,FALSE)),"",VLOOKUP($B117,'[1]1718  Prog Access'!$F$7:$BF$318,16,FALSE))</f>
        <v>0</v>
      </c>
      <c r="AA117" s="138">
        <f t="shared" si="162"/>
        <v>2437463.04</v>
      </c>
      <c r="AB117" s="133">
        <f t="shared" si="163"/>
        <v>0.11132195298720296</v>
      </c>
      <c r="AC117" s="134">
        <f t="shared" si="164"/>
        <v>1446.6600430888664</v>
      </c>
      <c r="AD117" s="135">
        <f>IF(ISNA(VLOOKUP($B117,'[1]1718  Prog Access'!$F$7:$BF$318,17,FALSE)),"",VLOOKUP($B117,'[1]1718  Prog Access'!$F$7:$BF$318,17,FALSE))</f>
        <v>912907.71999999986</v>
      </c>
      <c r="AE117" s="135">
        <f>IF(ISNA(VLOOKUP($B117,'[1]1718  Prog Access'!$F$7:$BF$318,18,FALSE)),"",VLOOKUP($B117,'[1]1718  Prog Access'!$F$7:$BF$318,18,FALSE))</f>
        <v>49745.51</v>
      </c>
      <c r="AF117" s="135">
        <f>IF(ISNA(VLOOKUP($B117,'[1]1718  Prog Access'!$F$7:$BF$318,19,FALSE)),"",VLOOKUP($B117,'[1]1718  Prog Access'!$F$7:$BF$318,19,FALSE))</f>
        <v>15536</v>
      </c>
      <c r="AG117" s="135">
        <f>IF(ISNA(VLOOKUP($B117,'[1]1718  Prog Access'!$F$7:$BF$318,20,FALSE)),"",VLOOKUP($B117,'[1]1718  Prog Access'!$F$7:$BF$318,20,FALSE))</f>
        <v>0</v>
      </c>
      <c r="AH117" s="134">
        <f t="shared" si="165"/>
        <v>978189.22999999986</v>
      </c>
      <c r="AI117" s="133">
        <f t="shared" si="166"/>
        <v>4.4675112478689424E-2</v>
      </c>
      <c r="AJ117" s="134">
        <f t="shared" si="167"/>
        <v>580.56563336478928</v>
      </c>
      <c r="AK117" s="135">
        <f>IF(ISNA(VLOOKUP($B117,'[1]1718  Prog Access'!$F$7:$BF$318,21,FALSE)),"",VLOOKUP($B117,'[1]1718  Prog Access'!$F$7:$BF$318,21,FALSE))</f>
        <v>0</v>
      </c>
      <c r="AL117" s="135">
        <f>IF(ISNA(VLOOKUP($B117,'[1]1718  Prog Access'!$F$7:$BF$318,22,FALSE)),"",VLOOKUP($B117,'[1]1718  Prog Access'!$F$7:$BF$318,22,FALSE))</f>
        <v>0</v>
      </c>
      <c r="AM117" s="138">
        <f t="shared" si="168"/>
        <v>0</v>
      </c>
      <c r="AN117" s="133">
        <f t="shared" si="169"/>
        <v>0</v>
      </c>
      <c r="AO117" s="139">
        <f t="shared" si="170"/>
        <v>0</v>
      </c>
      <c r="AP117" s="135">
        <f>IF(ISNA(VLOOKUP($B117,'[1]1718  Prog Access'!$F$7:$BF$318,23,FALSE)),"",VLOOKUP($B117,'[1]1718  Prog Access'!$F$7:$BF$318,23,FALSE))</f>
        <v>746399.83</v>
      </c>
      <c r="AQ117" s="135">
        <f>IF(ISNA(VLOOKUP($B117,'[1]1718  Prog Access'!$F$7:$BF$318,24,FALSE)),"",VLOOKUP($B117,'[1]1718  Prog Access'!$F$7:$BF$318,24,FALSE))</f>
        <v>113782.44</v>
      </c>
      <c r="AR117" s="135">
        <f>IF(ISNA(VLOOKUP($B117,'[1]1718  Prog Access'!$F$7:$BF$318,25,FALSE)),"",VLOOKUP($B117,'[1]1718  Prog Access'!$F$7:$BF$318,25,FALSE))</f>
        <v>0</v>
      </c>
      <c r="AS117" s="135">
        <f>IF(ISNA(VLOOKUP($B117,'[1]1718  Prog Access'!$F$7:$BF$318,26,FALSE)),"",VLOOKUP($B117,'[1]1718  Prog Access'!$F$7:$BF$318,26,FALSE))</f>
        <v>0</v>
      </c>
      <c r="AT117" s="135">
        <f>IF(ISNA(VLOOKUP($B117,'[1]1718  Prog Access'!$F$7:$BF$318,27,FALSE)),"",VLOOKUP($B117,'[1]1718  Prog Access'!$F$7:$BF$318,27,FALSE))</f>
        <v>748947.04999999981</v>
      </c>
      <c r="AU117" s="135">
        <f>IF(ISNA(VLOOKUP($B117,'[1]1718  Prog Access'!$F$7:$BF$318,28,FALSE)),"",VLOOKUP($B117,'[1]1718  Prog Access'!$F$7:$BF$318,28,FALSE))</f>
        <v>0</v>
      </c>
      <c r="AV117" s="135">
        <f>IF(ISNA(VLOOKUP($B117,'[1]1718  Prog Access'!$F$7:$BF$318,29,FALSE)),"",VLOOKUP($B117,'[1]1718  Prog Access'!$F$7:$BF$318,29,FALSE))</f>
        <v>0</v>
      </c>
      <c r="AW117" s="135">
        <f>IF(ISNA(VLOOKUP($B117,'[1]1718  Prog Access'!$F$7:$BF$318,30,FALSE)),"",VLOOKUP($B117,'[1]1718  Prog Access'!$F$7:$BF$318,30,FALSE))</f>
        <v>103818.62</v>
      </c>
      <c r="AX117" s="135">
        <f>IF(ISNA(VLOOKUP($B117,'[1]1718  Prog Access'!$F$7:$BF$318,31,FALSE)),"",VLOOKUP($B117,'[1]1718  Prog Access'!$F$7:$BF$318,31,FALSE))</f>
        <v>0</v>
      </c>
      <c r="AY117" s="135">
        <f>IF(ISNA(VLOOKUP($B117,'[1]1718  Prog Access'!$F$7:$BF$318,32,FALSE)),"",VLOOKUP($B117,'[1]1718  Prog Access'!$F$7:$BF$318,32,FALSE))</f>
        <v>0</v>
      </c>
      <c r="AZ117" s="135">
        <f>IF(ISNA(VLOOKUP($B117,'[1]1718  Prog Access'!$F$7:$BF$318,33,FALSE)),"",VLOOKUP($B117,'[1]1718  Prog Access'!$F$7:$BF$318,33,FALSE))</f>
        <v>0</v>
      </c>
      <c r="BA117" s="135">
        <f>IF(ISNA(VLOOKUP($B117,'[1]1718  Prog Access'!$F$7:$BF$318,34,FALSE)),"",VLOOKUP($B117,'[1]1718  Prog Access'!$F$7:$BF$318,34,FALSE))</f>
        <v>0</v>
      </c>
      <c r="BB117" s="135">
        <f>IF(ISNA(VLOOKUP($B117,'[1]1718  Prog Access'!$F$7:$BF$318,35,FALSE)),"",VLOOKUP($B117,'[1]1718  Prog Access'!$F$7:$BF$318,35,FALSE))</f>
        <v>83048.620000000024</v>
      </c>
      <c r="BC117" s="135">
        <f>IF(ISNA(VLOOKUP($B117,'[1]1718  Prog Access'!$F$7:$BF$318,36,FALSE)),"",VLOOKUP($B117,'[1]1718  Prog Access'!$F$7:$BF$318,36,FALSE))</f>
        <v>0</v>
      </c>
      <c r="BD117" s="135">
        <f>IF(ISNA(VLOOKUP($B117,'[1]1718  Prog Access'!$F$7:$BF$318,37,FALSE)),"",VLOOKUP($B117,'[1]1718  Prog Access'!$F$7:$BF$318,37,FALSE))</f>
        <v>10132.91</v>
      </c>
      <c r="BE117" s="135">
        <f>IF(ISNA(VLOOKUP($B117,'[1]1718  Prog Access'!$F$7:$BF$318,38,FALSE)),"",VLOOKUP($B117,'[1]1718  Prog Access'!$F$7:$BF$318,38,FALSE))</f>
        <v>0</v>
      </c>
      <c r="BF117" s="134">
        <f t="shared" si="171"/>
        <v>1806129.47</v>
      </c>
      <c r="BG117" s="133">
        <f t="shared" si="172"/>
        <v>8.2488167676233487E-2</v>
      </c>
      <c r="BH117" s="137">
        <f t="shared" si="173"/>
        <v>1071.9569051985588</v>
      </c>
      <c r="BI117" s="140">
        <f>IF(ISNA(VLOOKUP($B117,'[1]1718  Prog Access'!$F$7:$BF$318,39,FALSE)),"",VLOOKUP($B117,'[1]1718  Prog Access'!$F$7:$BF$318,39,FALSE))</f>
        <v>0</v>
      </c>
      <c r="BJ117" s="135">
        <f>IF(ISNA(VLOOKUP($B117,'[1]1718  Prog Access'!$F$7:$BF$318,40,FALSE)),"",VLOOKUP($B117,'[1]1718  Prog Access'!$F$7:$BF$318,40,FALSE))</f>
        <v>0</v>
      </c>
      <c r="BK117" s="135">
        <f>IF(ISNA(VLOOKUP($B117,'[1]1718  Prog Access'!$F$7:$BF$318,41,FALSE)),"",VLOOKUP($B117,'[1]1718  Prog Access'!$F$7:$BF$318,41,FALSE))</f>
        <v>35242.639999999999</v>
      </c>
      <c r="BL117" s="135">
        <f>IF(ISNA(VLOOKUP($B117,'[1]1718  Prog Access'!$F$7:$BF$318,42,FALSE)),"",VLOOKUP($B117,'[1]1718  Prog Access'!$F$7:$BF$318,42,FALSE))</f>
        <v>0</v>
      </c>
      <c r="BM117" s="135">
        <f>IF(ISNA(VLOOKUP($B117,'[1]1718  Prog Access'!$F$7:$BF$318,43,FALSE)),"",VLOOKUP($B117,'[1]1718  Prog Access'!$F$7:$BF$318,43,FALSE))</f>
        <v>0</v>
      </c>
      <c r="BN117" s="135">
        <f>IF(ISNA(VLOOKUP($B117,'[1]1718  Prog Access'!$F$7:$BF$318,44,FALSE)),"",VLOOKUP($B117,'[1]1718  Prog Access'!$F$7:$BF$318,44,FALSE))</f>
        <v>0</v>
      </c>
      <c r="BO117" s="135">
        <f>IF(ISNA(VLOOKUP($B117,'[1]1718  Prog Access'!$F$7:$BF$318,45,FALSE)),"",VLOOKUP($B117,'[1]1718  Prog Access'!$F$7:$BF$318,45,FALSE))</f>
        <v>0</v>
      </c>
      <c r="BP117" s="137">
        <f t="shared" si="174"/>
        <v>35242.639999999999</v>
      </c>
      <c r="BQ117" s="133">
        <f t="shared" si="175"/>
        <v>1.6095749756373408E-3</v>
      </c>
      <c r="BR117" s="134">
        <f t="shared" si="176"/>
        <v>20.916878846690288</v>
      </c>
      <c r="BS117" s="140">
        <f>IF(ISNA(VLOOKUP($B117,'[1]1718  Prog Access'!$F$7:$BF$318,46,FALSE)),"",VLOOKUP($B117,'[1]1718  Prog Access'!$F$7:$BF$318,46,FALSE))</f>
        <v>0</v>
      </c>
      <c r="BT117" s="135">
        <f>IF(ISNA(VLOOKUP($B117,'[1]1718  Prog Access'!$F$7:$BF$318,47,FALSE)),"",VLOOKUP($B117,'[1]1718  Prog Access'!$F$7:$BF$318,47,FALSE))</f>
        <v>0</v>
      </c>
      <c r="BU117" s="135">
        <f>IF(ISNA(VLOOKUP($B117,'[1]1718  Prog Access'!$F$7:$BF$318,48,FALSE)),"",VLOOKUP($B117,'[1]1718  Prog Access'!$F$7:$BF$318,48,FALSE))</f>
        <v>0</v>
      </c>
      <c r="BV117" s="135">
        <f>IF(ISNA(VLOOKUP($B117,'[1]1718  Prog Access'!$F$7:$BF$318,49,FALSE)),"",VLOOKUP($B117,'[1]1718  Prog Access'!$F$7:$BF$318,49,FALSE))</f>
        <v>527940.35</v>
      </c>
      <c r="BW117" s="137">
        <f t="shared" si="177"/>
        <v>527940.35</v>
      </c>
      <c r="BX117" s="133">
        <f t="shared" si="178"/>
        <v>2.4111689021855887E-2</v>
      </c>
      <c r="BY117" s="134">
        <f t="shared" si="179"/>
        <v>313.33817044436131</v>
      </c>
      <c r="BZ117" s="135">
        <f>IF(ISNA(VLOOKUP($B117,'[1]1718  Prog Access'!$F$7:$BF$318,50,FALSE)),"",VLOOKUP($B117,'[1]1718  Prog Access'!$F$7:$BF$318,50,FALSE))</f>
        <v>3695182.6199999992</v>
      </c>
      <c r="CA117" s="133">
        <f t="shared" si="180"/>
        <v>0.16876356242216883</v>
      </c>
      <c r="CB117" s="134">
        <f t="shared" si="181"/>
        <v>2193.1298897850893</v>
      </c>
      <c r="CC117" s="135">
        <f>IF(ISNA(VLOOKUP($B117,'[1]1718  Prog Access'!$F$7:$BF$318,51,FALSE)),"",VLOOKUP($B117,'[1]1718  Prog Access'!$F$7:$BF$318,51,FALSE))</f>
        <v>951964.50000000012</v>
      </c>
      <c r="CD117" s="133">
        <f t="shared" si="182"/>
        <v>4.3477396610898431E-2</v>
      </c>
      <c r="CE117" s="134">
        <f t="shared" si="183"/>
        <v>565.00097929241679</v>
      </c>
      <c r="CF117" s="141">
        <f>IF(ISNA(VLOOKUP($B117,'[1]1718  Prog Access'!$F$7:$BF$318,52,FALSE)),"",VLOOKUP($B117,'[1]1718  Prog Access'!$F$7:$BF$318,52,FALSE))</f>
        <v>923023.41999999993</v>
      </c>
      <c r="CG117" s="88">
        <f t="shared" si="184"/>
        <v>4.2155621677581329E-2</v>
      </c>
      <c r="CH117" s="89">
        <f t="shared" si="185"/>
        <v>547.82414282238005</v>
      </c>
      <c r="CI117" s="90">
        <f t="shared" ref="CI117:CI129" si="231">CF117+CC117+BZ117+BW117+BP117+BF117+AM117+AH117+AA117+R117+I117</f>
        <v>21895618.739999998</v>
      </c>
      <c r="CJ117" s="73">
        <f t="shared" ref="CJ117:CJ129" si="232">CI117-E117</f>
        <v>0</v>
      </c>
    </row>
    <row r="118" spans="1:88" x14ac:dyDescent="0.3">
      <c r="A118" s="21"/>
      <c r="B118" s="84" t="s">
        <v>201</v>
      </c>
      <c r="C118" s="117" t="s">
        <v>202</v>
      </c>
      <c r="D118" s="85">
        <f>IF(ISNA(VLOOKUP($B118,'[1]1718 enrollment_Rev_Exp by size'!$A$6:$C$339,3,FALSE)),"",VLOOKUP($B118,'[1]1718 enrollment_Rev_Exp by size'!$A$6:$C$339,3,FALSE))</f>
        <v>691.64</v>
      </c>
      <c r="E118" s="86">
        <f>IF(ISNA(VLOOKUP($B118,'[1]1718 Enroll_Rev_Exp Access'!$A$6:$D$316,4,FALSE)),"",VLOOKUP($B118,'[1]1718 Enroll_Rev_Exp Access'!$A$6:$D$316,4,FALSE))</f>
        <v>8997384.6699999999</v>
      </c>
      <c r="F118" s="87">
        <f>IF(ISNA(VLOOKUP($B118,'[1]1718  Prog Access'!$F$7:$BF$318,2,FALSE)),"",VLOOKUP($B118,'[1]1718  Prog Access'!$F$7:$BF$318,2,FALSE))</f>
        <v>4283685.5700000012</v>
      </c>
      <c r="G118" s="87">
        <f>IF(ISNA(VLOOKUP($B118,'[1]1718  Prog Access'!$F$7:$BF$318,3,FALSE)),"",VLOOKUP($B118,'[1]1718  Prog Access'!$F$7:$BF$318,3,FALSE))</f>
        <v>0</v>
      </c>
      <c r="H118" s="87">
        <f>IF(ISNA(VLOOKUP($B118,'[1]1718  Prog Access'!$F$7:$BF$318,4,FALSE)),"",VLOOKUP($B118,'[1]1718  Prog Access'!$F$7:$BF$318,4,FALSE))</f>
        <v>7657.4500000000007</v>
      </c>
      <c r="I118" s="130">
        <f t="shared" si="156"/>
        <v>4291343.0200000014</v>
      </c>
      <c r="J118" s="151">
        <f t="shared" si="157"/>
        <v>0.47695449037636861</v>
      </c>
      <c r="K118" s="152">
        <f t="shared" si="158"/>
        <v>6204.5905673471771</v>
      </c>
      <c r="L118" s="135">
        <f>IF(ISNA(VLOOKUP($B118,'[1]1718  Prog Access'!$F$7:$BF$318,5,FALSE)),"",VLOOKUP($B118,'[1]1718  Prog Access'!$F$7:$BF$318,5,FALSE))</f>
        <v>0</v>
      </c>
      <c r="M118" s="135">
        <f>IF(ISNA(VLOOKUP($B118,'[1]1718  Prog Access'!$F$7:$BF$318,6,FALSE)),"",VLOOKUP($B118,'[1]1718  Prog Access'!$F$7:$BF$318,6,FALSE))</f>
        <v>0</v>
      </c>
      <c r="N118" s="135">
        <f>IF(ISNA(VLOOKUP($B118,'[1]1718  Prog Access'!$F$7:$BF$318,7,FALSE)),"",VLOOKUP($B118,'[1]1718  Prog Access'!$F$7:$BF$318,7,FALSE))</f>
        <v>0</v>
      </c>
      <c r="O118" s="135">
        <f>IF(ISNA(VLOOKUP($B118,'[1]1718  Prog Access'!$F$7:$BF$318,8,FALSE)),"",VLOOKUP($B118,'[1]1718  Prog Access'!$F$7:$BF$318,8,FALSE))</f>
        <v>0</v>
      </c>
      <c r="P118" s="135">
        <f>IF(ISNA(VLOOKUP($B118,'[1]1718  Prog Access'!$F$7:$BF$318,9,FALSE)),"",VLOOKUP($B118,'[1]1718  Prog Access'!$F$7:$BF$318,9,FALSE))</f>
        <v>0</v>
      </c>
      <c r="Q118" s="135">
        <f>IF(ISNA(VLOOKUP($B118,'[1]1718  Prog Access'!$F$7:$BF$318,10,FALSE)),"",VLOOKUP($B118,'[1]1718  Prog Access'!$F$7:$BF$318,10,FALSE))</f>
        <v>0</v>
      </c>
      <c r="R118" s="128">
        <f t="shared" si="159"/>
        <v>0</v>
      </c>
      <c r="S118" s="136">
        <f t="shared" si="160"/>
        <v>0</v>
      </c>
      <c r="T118" s="137">
        <f t="shared" si="161"/>
        <v>0</v>
      </c>
      <c r="U118" s="135">
        <f>IF(ISNA(VLOOKUP($B118,'[1]1718  Prog Access'!$F$7:$BF$318,11,FALSE)),"",VLOOKUP($B118,'[1]1718  Prog Access'!$F$7:$BF$318,11,FALSE))</f>
        <v>796628.42</v>
      </c>
      <c r="V118" s="135">
        <f>IF(ISNA(VLOOKUP($B118,'[1]1718  Prog Access'!$F$7:$BF$318,12,FALSE)),"",VLOOKUP($B118,'[1]1718  Prog Access'!$F$7:$BF$318,12,FALSE))</f>
        <v>13840.12</v>
      </c>
      <c r="W118" s="135">
        <f>IF(ISNA(VLOOKUP($B118,'[1]1718  Prog Access'!$F$7:$BF$318,13,FALSE)),"",VLOOKUP($B118,'[1]1718  Prog Access'!$F$7:$BF$318,13,FALSE))</f>
        <v>135152.67000000001</v>
      </c>
      <c r="X118" s="135">
        <f>IF(ISNA(VLOOKUP($B118,'[1]1718  Prog Access'!$F$7:$BF$318,14,FALSE)),"",VLOOKUP($B118,'[1]1718  Prog Access'!$F$7:$BF$318,14,FALSE))</f>
        <v>0</v>
      </c>
      <c r="Y118" s="135">
        <f>IF(ISNA(VLOOKUP($B118,'[1]1718  Prog Access'!$F$7:$BF$318,15,FALSE)),"",VLOOKUP($B118,'[1]1718  Prog Access'!$F$7:$BF$318,15,FALSE))</f>
        <v>0</v>
      </c>
      <c r="Z118" s="135">
        <f>IF(ISNA(VLOOKUP($B118,'[1]1718  Prog Access'!$F$7:$BF$318,16,FALSE)),"",VLOOKUP($B118,'[1]1718  Prog Access'!$F$7:$BF$318,16,FALSE))</f>
        <v>0</v>
      </c>
      <c r="AA118" s="138">
        <f t="shared" si="162"/>
        <v>945621.21000000008</v>
      </c>
      <c r="AB118" s="133">
        <f t="shared" si="163"/>
        <v>0.10509956444932125</v>
      </c>
      <c r="AC118" s="134">
        <f t="shared" si="164"/>
        <v>1367.2159071193107</v>
      </c>
      <c r="AD118" s="135">
        <f>IF(ISNA(VLOOKUP($B118,'[1]1718  Prog Access'!$F$7:$BF$318,17,FALSE)),"",VLOOKUP($B118,'[1]1718  Prog Access'!$F$7:$BF$318,17,FALSE))</f>
        <v>205742.34</v>
      </c>
      <c r="AE118" s="135">
        <f>IF(ISNA(VLOOKUP($B118,'[1]1718  Prog Access'!$F$7:$BF$318,18,FALSE)),"",VLOOKUP($B118,'[1]1718  Prog Access'!$F$7:$BF$318,18,FALSE))</f>
        <v>91474.09</v>
      </c>
      <c r="AF118" s="135">
        <f>IF(ISNA(VLOOKUP($B118,'[1]1718  Prog Access'!$F$7:$BF$318,19,FALSE)),"",VLOOKUP($B118,'[1]1718  Prog Access'!$F$7:$BF$318,19,FALSE))</f>
        <v>5065.2699999999995</v>
      </c>
      <c r="AG118" s="135">
        <f>IF(ISNA(VLOOKUP($B118,'[1]1718  Prog Access'!$F$7:$BF$318,20,FALSE)),"",VLOOKUP($B118,'[1]1718  Prog Access'!$F$7:$BF$318,20,FALSE))</f>
        <v>0</v>
      </c>
      <c r="AH118" s="134">
        <f t="shared" si="165"/>
        <v>302281.7</v>
      </c>
      <c r="AI118" s="133">
        <f t="shared" si="166"/>
        <v>3.3596618471576363E-2</v>
      </c>
      <c r="AJ118" s="134">
        <f t="shared" si="167"/>
        <v>437.05063327742761</v>
      </c>
      <c r="AK118" s="135">
        <f>IF(ISNA(VLOOKUP($B118,'[1]1718  Prog Access'!$F$7:$BF$318,21,FALSE)),"",VLOOKUP($B118,'[1]1718  Prog Access'!$F$7:$BF$318,21,FALSE))</f>
        <v>0</v>
      </c>
      <c r="AL118" s="135">
        <f>IF(ISNA(VLOOKUP($B118,'[1]1718  Prog Access'!$F$7:$BF$318,22,FALSE)),"",VLOOKUP($B118,'[1]1718  Prog Access'!$F$7:$BF$318,22,FALSE))</f>
        <v>0</v>
      </c>
      <c r="AM118" s="138">
        <f t="shared" si="168"/>
        <v>0</v>
      </c>
      <c r="AN118" s="133">
        <f t="shared" si="169"/>
        <v>0</v>
      </c>
      <c r="AO118" s="139">
        <f t="shared" si="170"/>
        <v>0</v>
      </c>
      <c r="AP118" s="135">
        <f>IF(ISNA(VLOOKUP($B118,'[1]1718  Prog Access'!$F$7:$BF$318,23,FALSE)),"",VLOOKUP($B118,'[1]1718  Prog Access'!$F$7:$BF$318,23,FALSE))</f>
        <v>268080.81000000006</v>
      </c>
      <c r="AQ118" s="135">
        <f>IF(ISNA(VLOOKUP($B118,'[1]1718  Prog Access'!$F$7:$BF$318,24,FALSE)),"",VLOOKUP($B118,'[1]1718  Prog Access'!$F$7:$BF$318,24,FALSE))</f>
        <v>29790.44</v>
      </c>
      <c r="AR118" s="135">
        <f>IF(ISNA(VLOOKUP($B118,'[1]1718  Prog Access'!$F$7:$BF$318,25,FALSE)),"",VLOOKUP($B118,'[1]1718  Prog Access'!$F$7:$BF$318,25,FALSE))</f>
        <v>0</v>
      </c>
      <c r="AS118" s="135">
        <f>IF(ISNA(VLOOKUP($B118,'[1]1718  Prog Access'!$F$7:$BF$318,26,FALSE)),"",VLOOKUP($B118,'[1]1718  Prog Access'!$F$7:$BF$318,26,FALSE))</f>
        <v>0</v>
      </c>
      <c r="AT118" s="135">
        <f>IF(ISNA(VLOOKUP($B118,'[1]1718  Prog Access'!$F$7:$BF$318,27,FALSE)),"",VLOOKUP($B118,'[1]1718  Prog Access'!$F$7:$BF$318,27,FALSE))</f>
        <v>237310.87000000002</v>
      </c>
      <c r="AU118" s="135">
        <f>IF(ISNA(VLOOKUP($B118,'[1]1718  Prog Access'!$F$7:$BF$318,28,FALSE)),"",VLOOKUP($B118,'[1]1718  Prog Access'!$F$7:$BF$318,28,FALSE))</f>
        <v>0</v>
      </c>
      <c r="AV118" s="135">
        <f>IF(ISNA(VLOOKUP($B118,'[1]1718  Prog Access'!$F$7:$BF$318,29,FALSE)),"",VLOOKUP($B118,'[1]1718  Prog Access'!$F$7:$BF$318,29,FALSE))</f>
        <v>0</v>
      </c>
      <c r="AW118" s="135">
        <f>IF(ISNA(VLOOKUP($B118,'[1]1718  Prog Access'!$F$7:$BF$318,30,FALSE)),"",VLOOKUP($B118,'[1]1718  Prog Access'!$F$7:$BF$318,30,FALSE))</f>
        <v>14034.729999999998</v>
      </c>
      <c r="AX118" s="135">
        <f>IF(ISNA(VLOOKUP($B118,'[1]1718  Prog Access'!$F$7:$BF$318,31,FALSE)),"",VLOOKUP($B118,'[1]1718  Prog Access'!$F$7:$BF$318,31,FALSE))</f>
        <v>0</v>
      </c>
      <c r="AY118" s="135">
        <f>IF(ISNA(VLOOKUP($B118,'[1]1718  Prog Access'!$F$7:$BF$318,32,FALSE)),"",VLOOKUP($B118,'[1]1718  Prog Access'!$F$7:$BF$318,32,FALSE))</f>
        <v>0</v>
      </c>
      <c r="AZ118" s="135">
        <f>IF(ISNA(VLOOKUP($B118,'[1]1718  Prog Access'!$F$7:$BF$318,33,FALSE)),"",VLOOKUP($B118,'[1]1718  Prog Access'!$F$7:$BF$318,33,FALSE))</f>
        <v>0</v>
      </c>
      <c r="BA118" s="135">
        <f>IF(ISNA(VLOOKUP($B118,'[1]1718  Prog Access'!$F$7:$BF$318,34,FALSE)),"",VLOOKUP($B118,'[1]1718  Prog Access'!$F$7:$BF$318,34,FALSE))</f>
        <v>0</v>
      </c>
      <c r="BB118" s="135">
        <f>IF(ISNA(VLOOKUP($B118,'[1]1718  Prog Access'!$F$7:$BF$318,35,FALSE)),"",VLOOKUP($B118,'[1]1718  Prog Access'!$F$7:$BF$318,35,FALSE))</f>
        <v>10121.16</v>
      </c>
      <c r="BC118" s="135">
        <f>IF(ISNA(VLOOKUP($B118,'[1]1718  Prog Access'!$F$7:$BF$318,36,FALSE)),"",VLOOKUP($B118,'[1]1718  Prog Access'!$F$7:$BF$318,36,FALSE))</f>
        <v>0</v>
      </c>
      <c r="BD118" s="135">
        <f>IF(ISNA(VLOOKUP($B118,'[1]1718  Prog Access'!$F$7:$BF$318,37,FALSE)),"",VLOOKUP($B118,'[1]1718  Prog Access'!$F$7:$BF$318,37,FALSE))</f>
        <v>0</v>
      </c>
      <c r="BE118" s="135">
        <f>IF(ISNA(VLOOKUP($B118,'[1]1718  Prog Access'!$F$7:$BF$318,38,FALSE)),"",VLOOKUP($B118,'[1]1718  Prog Access'!$F$7:$BF$318,38,FALSE))</f>
        <v>0</v>
      </c>
      <c r="BF118" s="134">
        <f t="shared" si="171"/>
        <v>559338.01000000013</v>
      </c>
      <c r="BG118" s="133">
        <f t="shared" si="172"/>
        <v>6.2166732946853112E-2</v>
      </c>
      <c r="BH118" s="137">
        <f t="shared" si="173"/>
        <v>808.71263952345168</v>
      </c>
      <c r="BI118" s="140">
        <f>IF(ISNA(VLOOKUP($B118,'[1]1718  Prog Access'!$F$7:$BF$318,39,FALSE)),"",VLOOKUP($B118,'[1]1718  Prog Access'!$F$7:$BF$318,39,FALSE))</f>
        <v>0</v>
      </c>
      <c r="BJ118" s="135">
        <f>IF(ISNA(VLOOKUP($B118,'[1]1718  Prog Access'!$F$7:$BF$318,40,FALSE)),"",VLOOKUP($B118,'[1]1718  Prog Access'!$F$7:$BF$318,40,FALSE))</f>
        <v>0</v>
      </c>
      <c r="BK118" s="135">
        <f>IF(ISNA(VLOOKUP($B118,'[1]1718  Prog Access'!$F$7:$BF$318,41,FALSE)),"",VLOOKUP($B118,'[1]1718  Prog Access'!$F$7:$BF$318,41,FALSE))</f>
        <v>14616.97</v>
      </c>
      <c r="BL118" s="135">
        <f>IF(ISNA(VLOOKUP($B118,'[1]1718  Prog Access'!$F$7:$BF$318,42,FALSE)),"",VLOOKUP($B118,'[1]1718  Prog Access'!$F$7:$BF$318,42,FALSE))</f>
        <v>0</v>
      </c>
      <c r="BM118" s="135">
        <f>IF(ISNA(VLOOKUP($B118,'[1]1718  Prog Access'!$F$7:$BF$318,43,FALSE)),"",VLOOKUP($B118,'[1]1718  Prog Access'!$F$7:$BF$318,43,FALSE))</f>
        <v>0</v>
      </c>
      <c r="BN118" s="135">
        <f>IF(ISNA(VLOOKUP($B118,'[1]1718  Prog Access'!$F$7:$BF$318,44,FALSE)),"",VLOOKUP($B118,'[1]1718  Prog Access'!$F$7:$BF$318,44,FALSE))</f>
        <v>0</v>
      </c>
      <c r="BO118" s="135">
        <f>IF(ISNA(VLOOKUP($B118,'[1]1718  Prog Access'!$F$7:$BF$318,45,FALSE)),"",VLOOKUP($B118,'[1]1718  Prog Access'!$F$7:$BF$318,45,FALSE))</f>
        <v>125310.89000000001</v>
      </c>
      <c r="BP118" s="137">
        <f t="shared" si="174"/>
        <v>139927.86000000002</v>
      </c>
      <c r="BQ118" s="133">
        <f t="shared" si="175"/>
        <v>1.5552059307474293E-2</v>
      </c>
      <c r="BR118" s="134">
        <f t="shared" si="176"/>
        <v>202.31313978370252</v>
      </c>
      <c r="BS118" s="140">
        <f>IF(ISNA(VLOOKUP($B118,'[1]1718  Prog Access'!$F$7:$BF$318,46,FALSE)),"",VLOOKUP($B118,'[1]1718  Prog Access'!$F$7:$BF$318,46,FALSE))</f>
        <v>0</v>
      </c>
      <c r="BT118" s="135">
        <f>IF(ISNA(VLOOKUP($B118,'[1]1718  Prog Access'!$F$7:$BF$318,47,FALSE)),"",VLOOKUP($B118,'[1]1718  Prog Access'!$F$7:$BF$318,47,FALSE))</f>
        <v>0</v>
      </c>
      <c r="BU118" s="135">
        <f>IF(ISNA(VLOOKUP($B118,'[1]1718  Prog Access'!$F$7:$BF$318,48,FALSE)),"",VLOOKUP($B118,'[1]1718  Prog Access'!$F$7:$BF$318,48,FALSE))</f>
        <v>0</v>
      </c>
      <c r="BV118" s="135">
        <f>IF(ISNA(VLOOKUP($B118,'[1]1718  Prog Access'!$F$7:$BF$318,49,FALSE)),"",VLOOKUP($B118,'[1]1718  Prog Access'!$F$7:$BF$318,49,FALSE))</f>
        <v>0</v>
      </c>
      <c r="BW118" s="137">
        <f t="shared" si="177"/>
        <v>0</v>
      </c>
      <c r="BX118" s="133">
        <f t="shared" si="178"/>
        <v>0</v>
      </c>
      <c r="BY118" s="134">
        <f t="shared" si="179"/>
        <v>0</v>
      </c>
      <c r="BZ118" s="135">
        <f>IF(ISNA(VLOOKUP($B118,'[1]1718  Prog Access'!$F$7:$BF$318,50,FALSE)),"",VLOOKUP($B118,'[1]1718  Prog Access'!$F$7:$BF$318,50,FALSE))</f>
        <v>1860393.5899999996</v>
      </c>
      <c r="CA118" s="133">
        <f t="shared" si="180"/>
        <v>0.20677048478355206</v>
      </c>
      <c r="CB118" s="134">
        <f t="shared" si="181"/>
        <v>2689.8293765542762</v>
      </c>
      <c r="CC118" s="135">
        <f>IF(ISNA(VLOOKUP($B118,'[1]1718  Prog Access'!$F$7:$BF$318,51,FALSE)),"",VLOOKUP($B118,'[1]1718  Prog Access'!$F$7:$BF$318,51,FALSE))</f>
        <v>361380.79000000004</v>
      </c>
      <c r="CD118" s="133">
        <f t="shared" si="182"/>
        <v>4.0165092774676267E-2</v>
      </c>
      <c r="CE118" s="134">
        <f t="shared" si="183"/>
        <v>522.49839511884807</v>
      </c>
      <c r="CF118" s="141">
        <f>IF(ISNA(VLOOKUP($B118,'[1]1718  Prog Access'!$F$7:$BF$318,52,FALSE)),"",VLOOKUP($B118,'[1]1718  Prog Access'!$F$7:$BF$318,52,FALSE))</f>
        <v>537098.49</v>
      </c>
      <c r="CG118" s="88">
        <f t="shared" si="184"/>
        <v>5.9694956890178175E-2</v>
      </c>
      <c r="CH118" s="89">
        <f t="shared" si="185"/>
        <v>776.55787693019488</v>
      </c>
      <c r="CI118" s="90">
        <f t="shared" si="231"/>
        <v>8997384.6700000018</v>
      </c>
      <c r="CJ118" s="73">
        <f t="shared" si="232"/>
        <v>0</v>
      </c>
    </row>
    <row r="119" spans="1:88" x14ac:dyDescent="0.3">
      <c r="A119" s="21"/>
      <c r="B119" s="84" t="s">
        <v>203</v>
      </c>
      <c r="C119" s="117" t="s">
        <v>204</v>
      </c>
      <c r="D119" s="85">
        <f>IF(ISNA(VLOOKUP($B119,'[1]1718 enrollment_Rev_Exp by size'!$A$6:$C$339,3,FALSE)),"",VLOOKUP($B119,'[1]1718 enrollment_Rev_Exp by size'!$A$6:$C$339,3,FALSE))</f>
        <v>320.65999999999997</v>
      </c>
      <c r="E119" s="86">
        <f>IF(ISNA(VLOOKUP($B119,'[1]1718 Enroll_Rev_Exp Access'!$A$6:$D$316,4,FALSE)),"",VLOOKUP($B119,'[1]1718 Enroll_Rev_Exp Access'!$A$6:$D$316,4,FALSE))</f>
        <v>4654095.55</v>
      </c>
      <c r="F119" s="87">
        <f>IF(ISNA(VLOOKUP($B119,'[1]1718  Prog Access'!$F$7:$BF$318,2,FALSE)),"",VLOOKUP($B119,'[1]1718  Prog Access'!$F$7:$BF$318,2,FALSE))</f>
        <v>2297475.2200000002</v>
      </c>
      <c r="G119" s="87">
        <f>IF(ISNA(VLOOKUP($B119,'[1]1718  Prog Access'!$F$7:$BF$318,3,FALSE)),"",VLOOKUP($B119,'[1]1718  Prog Access'!$F$7:$BF$318,3,FALSE))</f>
        <v>0</v>
      </c>
      <c r="H119" s="87">
        <f>IF(ISNA(VLOOKUP($B119,'[1]1718  Prog Access'!$F$7:$BF$318,4,FALSE)),"",VLOOKUP($B119,'[1]1718  Prog Access'!$F$7:$BF$318,4,FALSE))</f>
        <v>0</v>
      </c>
      <c r="I119" s="130">
        <f t="shared" si="156"/>
        <v>2297475.2200000002</v>
      </c>
      <c r="J119" s="151">
        <f t="shared" si="157"/>
        <v>0.49364590720532164</v>
      </c>
      <c r="K119" s="152">
        <f t="shared" si="158"/>
        <v>7164.8325952722525</v>
      </c>
      <c r="L119" s="135">
        <f>IF(ISNA(VLOOKUP($B119,'[1]1718  Prog Access'!$F$7:$BF$318,5,FALSE)),"",VLOOKUP($B119,'[1]1718  Prog Access'!$F$7:$BF$318,5,FALSE))</f>
        <v>0</v>
      </c>
      <c r="M119" s="135">
        <f>IF(ISNA(VLOOKUP($B119,'[1]1718  Prog Access'!$F$7:$BF$318,6,FALSE)),"",VLOOKUP($B119,'[1]1718  Prog Access'!$F$7:$BF$318,6,FALSE))</f>
        <v>0</v>
      </c>
      <c r="N119" s="135">
        <f>IF(ISNA(VLOOKUP($B119,'[1]1718  Prog Access'!$F$7:$BF$318,7,FALSE)),"",VLOOKUP($B119,'[1]1718  Prog Access'!$F$7:$BF$318,7,FALSE))</f>
        <v>0</v>
      </c>
      <c r="O119" s="135">
        <f>IF(ISNA(VLOOKUP($B119,'[1]1718  Prog Access'!$F$7:$BF$318,8,FALSE)),"",VLOOKUP($B119,'[1]1718  Prog Access'!$F$7:$BF$318,8,FALSE))</f>
        <v>0</v>
      </c>
      <c r="P119" s="135">
        <f>IF(ISNA(VLOOKUP($B119,'[1]1718  Prog Access'!$F$7:$BF$318,9,FALSE)),"",VLOOKUP($B119,'[1]1718  Prog Access'!$F$7:$BF$318,9,FALSE))</f>
        <v>0</v>
      </c>
      <c r="Q119" s="135">
        <f>IF(ISNA(VLOOKUP($B119,'[1]1718  Prog Access'!$F$7:$BF$318,10,FALSE)),"",VLOOKUP($B119,'[1]1718  Prog Access'!$F$7:$BF$318,10,FALSE))</f>
        <v>0</v>
      </c>
      <c r="R119" s="128">
        <f t="shared" si="159"/>
        <v>0</v>
      </c>
      <c r="S119" s="136">
        <f t="shared" si="160"/>
        <v>0</v>
      </c>
      <c r="T119" s="137">
        <f t="shared" si="161"/>
        <v>0</v>
      </c>
      <c r="U119" s="135">
        <f>IF(ISNA(VLOOKUP($B119,'[1]1718  Prog Access'!$F$7:$BF$318,11,FALSE)),"",VLOOKUP($B119,'[1]1718  Prog Access'!$F$7:$BF$318,11,FALSE))</f>
        <v>604009.12</v>
      </c>
      <c r="V119" s="135">
        <f>IF(ISNA(VLOOKUP($B119,'[1]1718  Prog Access'!$F$7:$BF$318,12,FALSE)),"",VLOOKUP($B119,'[1]1718  Prog Access'!$F$7:$BF$318,12,FALSE))</f>
        <v>12618.39</v>
      </c>
      <c r="W119" s="135">
        <f>IF(ISNA(VLOOKUP($B119,'[1]1718  Prog Access'!$F$7:$BF$318,13,FALSE)),"",VLOOKUP($B119,'[1]1718  Prog Access'!$F$7:$BF$318,13,FALSE))</f>
        <v>63599</v>
      </c>
      <c r="X119" s="135">
        <f>IF(ISNA(VLOOKUP($B119,'[1]1718  Prog Access'!$F$7:$BF$318,14,FALSE)),"",VLOOKUP($B119,'[1]1718  Prog Access'!$F$7:$BF$318,14,FALSE))</f>
        <v>0</v>
      </c>
      <c r="Y119" s="135">
        <f>IF(ISNA(VLOOKUP($B119,'[1]1718  Prog Access'!$F$7:$BF$318,15,FALSE)),"",VLOOKUP($B119,'[1]1718  Prog Access'!$F$7:$BF$318,15,FALSE))</f>
        <v>0</v>
      </c>
      <c r="Z119" s="135">
        <f>IF(ISNA(VLOOKUP($B119,'[1]1718  Prog Access'!$F$7:$BF$318,16,FALSE)),"",VLOOKUP($B119,'[1]1718  Prog Access'!$F$7:$BF$318,16,FALSE))</f>
        <v>0</v>
      </c>
      <c r="AA119" s="138">
        <f t="shared" si="162"/>
        <v>680226.51</v>
      </c>
      <c r="AB119" s="133">
        <f t="shared" si="163"/>
        <v>0.14615654162923236</v>
      </c>
      <c r="AC119" s="134">
        <f t="shared" si="164"/>
        <v>2121.3325952722512</v>
      </c>
      <c r="AD119" s="135">
        <f>IF(ISNA(VLOOKUP($B119,'[1]1718  Prog Access'!$F$7:$BF$318,17,FALSE)),"",VLOOKUP($B119,'[1]1718  Prog Access'!$F$7:$BF$318,17,FALSE))</f>
        <v>0</v>
      </c>
      <c r="AE119" s="135">
        <f>IF(ISNA(VLOOKUP($B119,'[1]1718  Prog Access'!$F$7:$BF$318,18,FALSE)),"",VLOOKUP($B119,'[1]1718  Prog Access'!$F$7:$BF$318,18,FALSE))</f>
        <v>0</v>
      </c>
      <c r="AF119" s="135">
        <f>IF(ISNA(VLOOKUP($B119,'[1]1718  Prog Access'!$F$7:$BF$318,19,FALSE)),"",VLOOKUP($B119,'[1]1718  Prog Access'!$F$7:$BF$318,19,FALSE))</f>
        <v>0</v>
      </c>
      <c r="AG119" s="135">
        <f>IF(ISNA(VLOOKUP($B119,'[1]1718  Prog Access'!$F$7:$BF$318,20,FALSE)),"",VLOOKUP($B119,'[1]1718  Prog Access'!$F$7:$BF$318,20,FALSE))</f>
        <v>0</v>
      </c>
      <c r="AH119" s="134">
        <f t="shared" si="165"/>
        <v>0</v>
      </c>
      <c r="AI119" s="133">
        <f t="shared" si="166"/>
        <v>0</v>
      </c>
      <c r="AJ119" s="134">
        <f t="shared" si="167"/>
        <v>0</v>
      </c>
      <c r="AK119" s="135">
        <f>IF(ISNA(VLOOKUP($B119,'[1]1718  Prog Access'!$F$7:$BF$318,21,FALSE)),"",VLOOKUP($B119,'[1]1718  Prog Access'!$F$7:$BF$318,21,FALSE))</f>
        <v>0</v>
      </c>
      <c r="AL119" s="135">
        <f>IF(ISNA(VLOOKUP($B119,'[1]1718  Prog Access'!$F$7:$BF$318,22,FALSE)),"",VLOOKUP($B119,'[1]1718  Prog Access'!$F$7:$BF$318,22,FALSE))</f>
        <v>0</v>
      </c>
      <c r="AM119" s="138">
        <f t="shared" si="168"/>
        <v>0</v>
      </c>
      <c r="AN119" s="133">
        <f t="shared" si="169"/>
        <v>0</v>
      </c>
      <c r="AO119" s="139">
        <f t="shared" si="170"/>
        <v>0</v>
      </c>
      <c r="AP119" s="135">
        <f>IF(ISNA(VLOOKUP($B119,'[1]1718  Prog Access'!$F$7:$BF$318,23,FALSE)),"",VLOOKUP($B119,'[1]1718  Prog Access'!$F$7:$BF$318,23,FALSE))</f>
        <v>150221.15</v>
      </c>
      <c r="AQ119" s="135">
        <f>IF(ISNA(VLOOKUP($B119,'[1]1718  Prog Access'!$F$7:$BF$318,24,FALSE)),"",VLOOKUP($B119,'[1]1718  Prog Access'!$F$7:$BF$318,24,FALSE))</f>
        <v>25270.010000000002</v>
      </c>
      <c r="AR119" s="135">
        <f>IF(ISNA(VLOOKUP($B119,'[1]1718  Prog Access'!$F$7:$BF$318,25,FALSE)),"",VLOOKUP($B119,'[1]1718  Prog Access'!$F$7:$BF$318,25,FALSE))</f>
        <v>0</v>
      </c>
      <c r="AS119" s="135">
        <f>IF(ISNA(VLOOKUP($B119,'[1]1718  Prog Access'!$F$7:$BF$318,26,FALSE)),"",VLOOKUP($B119,'[1]1718  Prog Access'!$F$7:$BF$318,26,FALSE))</f>
        <v>0</v>
      </c>
      <c r="AT119" s="135">
        <f>IF(ISNA(VLOOKUP($B119,'[1]1718  Prog Access'!$F$7:$BF$318,27,FALSE)),"",VLOOKUP($B119,'[1]1718  Prog Access'!$F$7:$BF$318,27,FALSE))</f>
        <v>130360.91</v>
      </c>
      <c r="AU119" s="135">
        <f>IF(ISNA(VLOOKUP($B119,'[1]1718  Prog Access'!$F$7:$BF$318,28,FALSE)),"",VLOOKUP($B119,'[1]1718  Prog Access'!$F$7:$BF$318,28,FALSE))</f>
        <v>0</v>
      </c>
      <c r="AV119" s="135">
        <f>IF(ISNA(VLOOKUP($B119,'[1]1718  Prog Access'!$F$7:$BF$318,29,FALSE)),"",VLOOKUP($B119,'[1]1718  Prog Access'!$F$7:$BF$318,29,FALSE))</f>
        <v>0</v>
      </c>
      <c r="AW119" s="135">
        <f>IF(ISNA(VLOOKUP($B119,'[1]1718  Prog Access'!$F$7:$BF$318,30,FALSE)),"",VLOOKUP($B119,'[1]1718  Prog Access'!$F$7:$BF$318,30,FALSE))</f>
        <v>39117.840000000004</v>
      </c>
      <c r="AX119" s="135">
        <f>IF(ISNA(VLOOKUP($B119,'[1]1718  Prog Access'!$F$7:$BF$318,31,FALSE)),"",VLOOKUP($B119,'[1]1718  Prog Access'!$F$7:$BF$318,31,FALSE))</f>
        <v>0</v>
      </c>
      <c r="AY119" s="135">
        <f>IF(ISNA(VLOOKUP($B119,'[1]1718  Prog Access'!$F$7:$BF$318,32,FALSE)),"",VLOOKUP($B119,'[1]1718  Prog Access'!$F$7:$BF$318,32,FALSE))</f>
        <v>0</v>
      </c>
      <c r="AZ119" s="135">
        <f>IF(ISNA(VLOOKUP($B119,'[1]1718  Prog Access'!$F$7:$BF$318,33,FALSE)),"",VLOOKUP($B119,'[1]1718  Prog Access'!$F$7:$BF$318,33,FALSE))</f>
        <v>0</v>
      </c>
      <c r="BA119" s="135">
        <f>IF(ISNA(VLOOKUP($B119,'[1]1718  Prog Access'!$F$7:$BF$318,34,FALSE)),"",VLOOKUP($B119,'[1]1718  Prog Access'!$F$7:$BF$318,34,FALSE))</f>
        <v>0</v>
      </c>
      <c r="BB119" s="135">
        <f>IF(ISNA(VLOOKUP($B119,'[1]1718  Prog Access'!$F$7:$BF$318,35,FALSE)),"",VLOOKUP($B119,'[1]1718  Prog Access'!$F$7:$BF$318,35,FALSE))</f>
        <v>0</v>
      </c>
      <c r="BC119" s="135">
        <f>IF(ISNA(VLOOKUP($B119,'[1]1718  Prog Access'!$F$7:$BF$318,36,FALSE)),"",VLOOKUP($B119,'[1]1718  Prog Access'!$F$7:$BF$318,36,FALSE))</f>
        <v>0</v>
      </c>
      <c r="BD119" s="135">
        <f>IF(ISNA(VLOOKUP($B119,'[1]1718  Prog Access'!$F$7:$BF$318,37,FALSE)),"",VLOOKUP($B119,'[1]1718  Prog Access'!$F$7:$BF$318,37,FALSE))</f>
        <v>0</v>
      </c>
      <c r="BE119" s="135">
        <f>IF(ISNA(VLOOKUP($B119,'[1]1718  Prog Access'!$F$7:$BF$318,38,FALSE)),"",VLOOKUP($B119,'[1]1718  Prog Access'!$F$7:$BF$318,38,FALSE))</f>
        <v>0</v>
      </c>
      <c r="BF119" s="134">
        <f t="shared" si="171"/>
        <v>344969.91000000003</v>
      </c>
      <c r="BG119" s="133">
        <f t="shared" si="172"/>
        <v>7.4121793653334003E-2</v>
      </c>
      <c r="BH119" s="137">
        <f t="shared" si="173"/>
        <v>1075.8121062807961</v>
      </c>
      <c r="BI119" s="140">
        <f>IF(ISNA(VLOOKUP($B119,'[1]1718  Prog Access'!$F$7:$BF$318,39,FALSE)),"",VLOOKUP($B119,'[1]1718  Prog Access'!$F$7:$BF$318,39,FALSE))</f>
        <v>0</v>
      </c>
      <c r="BJ119" s="135">
        <f>IF(ISNA(VLOOKUP($B119,'[1]1718  Prog Access'!$F$7:$BF$318,40,FALSE)),"",VLOOKUP($B119,'[1]1718  Prog Access'!$F$7:$BF$318,40,FALSE))</f>
        <v>16531.71</v>
      </c>
      <c r="BK119" s="135">
        <f>IF(ISNA(VLOOKUP($B119,'[1]1718  Prog Access'!$F$7:$BF$318,41,FALSE)),"",VLOOKUP($B119,'[1]1718  Prog Access'!$F$7:$BF$318,41,FALSE))</f>
        <v>3663.0299999999997</v>
      </c>
      <c r="BL119" s="135">
        <f>IF(ISNA(VLOOKUP($B119,'[1]1718  Prog Access'!$F$7:$BF$318,42,FALSE)),"",VLOOKUP($B119,'[1]1718  Prog Access'!$F$7:$BF$318,42,FALSE))</f>
        <v>0</v>
      </c>
      <c r="BM119" s="135">
        <f>IF(ISNA(VLOOKUP($B119,'[1]1718  Prog Access'!$F$7:$BF$318,43,FALSE)),"",VLOOKUP($B119,'[1]1718  Prog Access'!$F$7:$BF$318,43,FALSE))</f>
        <v>0</v>
      </c>
      <c r="BN119" s="135">
        <f>IF(ISNA(VLOOKUP($B119,'[1]1718  Prog Access'!$F$7:$BF$318,44,FALSE)),"",VLOOKUP($B119,'[1]1718  Prog Access'!$F$7:$BF$318,44,FALSE))</f>
        <v>0</v>
      </c>
      <c r="BO119" s="135">
        <f>IF(ISNA(VLOOKUP($B119,'[1]1718  Prog Access'!$F$7:$BF$318,45,FALSE)),"",VLOOKUP($B119,'[1]1718  Prog Access'!$F$7:$BF$318,45,FALSE))</f>
        <v>0</v>
      </c>
      <c r="BP119" s="137">
        <f t="shared" si="174"/>
        <v>20194.739999999998</v>
      </c>
      <c r="BQ119" s="133">
        <f t="shared" si="175"/>
        <v>4.3391330889199298E-3</v>
      </c>
      <c r="BR119" s="134">
        <f t="shared" si="176"/>
        <v>62.978668995197403</v>
      </c>
      <c r="BS119" s="140">
        <f>IF(ISNA(VLOOKUP($B119,'[1]1718  Prog Access'!$F$7:$BF$318,46,FALSE)),"",VLOOKUP($B119,'[1]1718  Prog Access'!$F$7:$BF$318,46,FALSE))</f>
        <v>0</v>
      </c>
      <c r="BT119" s="135">
        <f>IF(ISNA(VLOOKUP($B119,'[1]1718  Prog Access'!$F$7:$BF$318,47,FALSE)),"",VLOOKUP($B119,'[1]1718  Prog Access'!$F$7:$BF$318,47,FALSE))</f>
        <v>0</v>
      </c>
      <c r="BU119" s="135">
        <f>IF(ISNA(VLOOKUP($B119,'[1]1718  Prog Access'!$F$7:$BF$318,48,FALSE)),"",VLOOKUP($B119,'[1]1718  Prog Access'!$F$7:$BF$318,48,FALSE))</f>
        <v>65853.429999999993</v>
      </c>
      <c r="BV119" s="135">
        <f>IF(ISNA(VLOOKUP($B119,'[1]1718  Prog Access'!$F$7:$BF$318,49,FALSE)),"",VLOOKUP($B119,'[1]1718  Prog Access'!$F$7:$BF$318,49,FALSE))</f>
        <v>0</v>
      </c>
      <c r="BW119" s="137">
        <f t="shared" si="177"/>
        <v>65853.429999999993</v>
      </c>
      <c r="BX119" s="133">
        <f t="shared" si="178"/>
        <v>1.4149565536960236E-2</v>
      </c>
      <c r="BY119" s="134">
        <f t="shared" si="179"/>
        <v>205.36839643235825</v>
      </c>
      <c r="BZ119" s="135">
        <f>IF(ISNA(VLOOKUP($B119,'[1]1718  Prog Access'!$F$7:$BF$318,50,FALSE)),"",VLOOKUP($B119,'[1]1718  Prog Access'!$F$7:$BF$318,50,FALSE))</f>
        <v>821830.25</v>
      </c>
      <c r="CA119" s="133">
        <f t="shared" si="180"/>
        <v>0.17658216106027305</v>
      </c>
      <c r="CB119" s="134">
        <f t="shared" si="181"/>
        <v>2562.9334809455499</v>
      </c>
      <c r="CC119" s="135">
        <f>IF(ISNA(VLOOKUP($B119,'[1]1718  Prog Access'!$F$7:$BF$318,51,FALSE)),"",VLOOKUP($B119,'[1]1718  Prog Access'!$F$7:$BF$318,51,FALSE))</f>
        <v>234701.36000000002</v>
      </c>
      <c r="CD119" s="133">
        <f t="shared" si="182"/>
        <v>5.042899473776382E-2</v>
      </c>
      <c r="CE119" s="134">
        <f t="shared" si="183"/>
        <v>731.93213996132988</v>
      </c>
      <c r="CF119" s="141">
        <f>IF(ISNA(VLOOKUP($B119,'[1]1718  Prog Access'!$F$7:$BF$318,52,FALSE)),"",VLOOKUP($B119,'[1]1718  Prog Access'!$F$7:$BF$318,52,FALSE))</f>
        <v>188844.13</v>
      </c>
      <c r="CG119" s="88">
        <f t="shared" si="184"/>
        <v>4.0575903088195087E-2</v>
      </c>
      <c r="CH119" s="89">
        <f t="shared" si="185"/>
        <v>588.92325204266206</v>
      </c>
      <c r="CI119" s="90">
        <f t="shared" si="231"/>
        <v>4654095.5500000007</v>
      </c>
      <c r="CJ119" s="73">
        <f t="shared" si="232"/>
        <v>0</v>
      </c>
    </row>
    <row r="120" spans="1:88" x14ac:dyDescent="0.3">
      <c r="A120" s="21"/>
      <c r="B120" s="84" t="s">
        <v>205</v>
      </c>
      <c r="C120" s="117" t="s">
        <v>206</v>
      </c>
      <c r="D120" s="85">
        <f>IF(ISNA(VLOOKUP($B120,'[1]1718 enrollment_Rev_Exp by size'!$A$6:$C$339,3,FALSE)),"",VLOOKUP($B120,'[1]1718 enrollment_Rev_Exp by size'!$A$6:$C$339,3,FALSE))</f>
        <v>1398.0900000000004</v>
      </c>
      <c r="E120" s="86">
        <f>IF(ISNA(VLOOKUP($B120,'[1]1718 Enroll_Rev_Exp Access'!$A$6:$D$316,4,FALSE)),"",VLOOKUP($B120,'[1]1718 Enroll_Rev_Exp Access'!$A$6:$D$316,4,FALSE))</f>
        <v>16419994.66</v>
      </c>
      <c r="F120" s="87">
        <f>IF(ISNA(VLOOKUP($B120,'[1]1718  Prog Access'!$F$7:$BF$318,2,FALSE)),"",VLOOKUP($B120,'[1]1718  Prog Access'!$F$7:$BF$318,2,FALSE))</f>
        <v>9177878.0799999945</v>
      </c>
      <c r="G120" s="87">
        <f>IF(ISNA(VLOOKUP($B120,'[1]1718  Prog Access'!$F$7:$BF$318,3,FALSE)),"",VLOOKUP($B120,'[1]1718  Prog Access'!$F$7:$BF$318,3,FALSE))</f>
        <v>0</v>
      </c>
      <c r="H120" s="87">
        <f>IF(ISNA(VLOOKUP($B120,'[1]1718  Prog Access'!$F$7:$BF$318,4,FALSE)),"",VLOOKUP($B120,'[1]1718  Prog Access'!$F$7:$BF$318,4,FALSE))</f>
        <v>28413.65</v>
      </c>
      <c r="I120" s="130">
        <f t="shared" si="156"/>
        <v>9206291.7299999949</v>
      </c>
      <c r="J120" s="151">
        <f t="shared" si="157"/>
        <v>0.56067568355713426</v>
      </c>
      <c r="K120" s="152">
        <f t="shared" si="158"/>
        <v>6584.9063579597823</v>
      </c>
      <c r="L120" s="135">
        <f>IF(ISNA(VLOOKUP($B120,'[1]1718  Prog Access'!$F$7:$BF$318,5,FALSE)),"",VLOOKUP($B120,'[1]1718  Prog Access'!$F$7:$BF$318,5,FALSE))</f>
        <v>0</v>
      </c>
      <c r="M120" s="135">
        <f>IF(ISNA(VLOOKUP($B120,'[1]1718  Prog Access'!$F$7:$BF$318,6,FALSE)),"",VLOOKUP($B120,'[1]1718  Prog Access'!$F$7:$BF$318,6,FALSE))</f>
        <v>0</v>
      </c>
      <c r="N120" s="135">
        <f>IF(ISNA(VLOOKUP($B120,'[1]1718  Prog Access'!$F$7:$BF$318,7,FALSE)),"",VLOOKUP($B120,'[1]1718  Prog Access'!$F$7:$BF$318,7,FALSE))</f>
        <v>0</v>
      </c>
      <c r="O120" s="135">
        <f>IF(ISNA(VLOOKUP($B120,'[1]1718  Prog Access'!$F$7:$BF$318,8,FALSE)),"",VLOOKUP($B120,'[1]1718  Prog Access'!$F$7:$BF$318,8,FALSE))</f>
        <v>0</v>
      </c>
      <c r="P120" s="135">
        <f>IF(ISNA(VLOOKUP($B120,'[1]1718  Prog Access'!$F$7:$BF$318,9,FALSE)),"",VLOOKUP($B120,'[1]1718  Prog Access'!$F$7:$BF$318,9,FALSE))</f>
        <v>0</v>
      </c>
      <c r="Q120" s="135">
        <f>IF(ISNA(VLOOKUP($B120,'[1]1718  Prog Access'!$F$7:$BF$318,10,FALSE)),"",VLOOKUP($B120,'[1]1718  Prog Access'!$F$7:$BF$318,10,FALSE))</f>
        <v>0</v>
      </c>
      <c r="R120" s="128">
        <f t="shared" si="159"/>
        <v>0</v>
      </c>
      <c r="S120" s="136">
        <f t="shared" si="160"/>
        <v>0</v>
      </c>
      <c r="T120" s="137">
        <f t="shared" si="161"/>
        <v>0</v>
      </c>
      <c r="U120" s="135">
        <f>IF(ISNA(VLOOKUP($B120,'[1]1718  Prog Access'!$F$7:$BF$318,11,FALSE)),"",VLOOKUP($B120,'[1]1718  Prog Access'!$F$7:$BF$318,11,FALSE))</f>
        <v>1609178.08</v>
      </c>
      <c r="V120" s="135">
        <f>IF(ISNA(VLOOKUP($B120,'[1]1718  Prog Access'!$F$7:$BF$318,12,FALSE)),"",VLOOKUP($B120,'[1]1718  Prog Access'!$F$7:$BF$318,12,FALSE))</f>
        <v>38068.5</v>
      </c>
      <c r="W120" s="135">
        <f>IF(ISNA(VLOOKUP($B120,'[1]1718  Prog Access'!$F$7:$BF$318,13,FALSE)),"",VLOOKUP($B120,'[1]1718  Prog Access'!$F$7:$BF$318,13,FALSE))</f>
        <v>252367.34000000003</v>
      </c>
      <c r="X120" s="135">
        <f>IF(ISNA(VLOOKUP($B120,'[1]1718  Prog Access'!$F$7:$BF$318,14,FALSE)),"",VLOOKUP($B120,'[1]1718  Prog Access'!$F$7:$BF$318,14,FALSE))</f>
        <v>0</v>
      </c>
      <c r="Y120" s="135">
        <f>IF(ISNA(VLOOKUP($B120,'[1]1718  Prog Access'!$F$7:$BF$318,15,FALSE)),"",VLOOKUP($B120,'[1]1718  Prog Access'!$F$7:$BF$318,15,FALSE))</f>
        <v>0</v>
      </c>
      <c r="Z120" s="135">
        <f>IF(ISNA(VLOOKUP($B120,'[1]1718  Prog Access'!$F$7:$BF$318,16,FALSE)),"",VLOOKUP($B120,'[1]1718  Prog Access'!$F$7:$BF$318,16,FALSE))</f>
        <v>0</v>
      </c>
      <c r="AA120" s="138">
        <f t="shared" si="162"/>
        <v>1899613.9200000002</v>
      </c>
      <c r="AB120" s="133">
        <f t="shared" si="163"/>
        <v>0.1156890705103311</v>
      </c>
      <c r="AC120" s="134">
        <f t="shared" si="164"/>
        <v>1358.7207690492025</v>
      </c>
      <c r="AD120" s="135">
        <f>IF(ISNA(VLOOKUP($B120,'[1]1718  Prog Access'!$F$7:$BF$318,17,FALSE)),"",VLOOKUP($B120,'[1]1718  Prog Access'!$F$7:$BF$318,17,FALSE))</f>
        <v>656790.32000000007</v>
      </c>
      <c r="AE120" s="135">
        <f>IF(ISNA(VLOOKUP($B120,'[1]1718  Prog Access'!$F$7:$BF$318,18,FALSE)),"",VLOOKUP($B120,'[1]1718  Prog Access'!$F$7:$BF$318,18,FALSE))</f>
        <v>103413.8</v>
      </c>
      <c r="AF120" s="135">
        <f>IF(ISNA(VLOOKUP($B120,'[1]1718  Prog Access'!$F$7:$BF$318,19,FALSE)),"",VLOOKUP($B120,'[1]1718  Prog Access'!$F$7:$BF$318,19,FALSE))</f>
        <v>6975</v>
      </c>
      <c r="AG120" s="135">
        <f>IF(ISNA(VLOOKUP($B120,'[1]1718  Prog Access'!$F$7:$BF$318,20,FALSE)),"",VLOOKUP($B120,'[1]1718  Prog Access'!$F$7:$BF$318,20,FALSE))</f>
        <v>0</v>
      </c>
      <c r="AH120" s="134">
        <f t="shared" si="165"/>
        <v>767179.12000000011</v>
      </c>
      <c r="AI120" s="133">
        <f t="shared" si="166"/>
        <v>4.6722251491889348E-2</v>
      </c>
      <c r="AJ120" s="134">
        <f t="shared" si="167"/>
        <v>548.73371528299322</v>
      </c>
      <c r="AK120" s="135">
        <f>IF(ISNA(VLOOKUP($B120,'[1]1718  Prog Access'!$F$7:$BF$318,21,FALSE)),"",VLOOKUP($B120,'[1]1718  Prog Access'!$F$7:$BF$318,21,FALSE))</f>
        <v>0</v>
      </c>
      <c r="AL120" s="135">
        <f>IF(ISNA(VLOOKUP($B120,'[1]1718  Prog Access'!$F$7:$BF$318,22,FALSE)),"",VLOOKUP($B120,'[1]1718  Prog Access'!$F$7:$BF$318,22,FALSE))</f>
        <v>0</v>
      </c>
      <c r="AM120" s="138">
        <f t="shared" si="168"/>
        <v>0</v>
      </c>
      <c r="AN120" s="133">
        <f t="shared" si="169"/>
        <v>0</v>
      </c>
      <c r="AO120" s="139">
        <f t="shared" si="170"/>
        <v>0</v>
      </c>
      <c r="AP120" s="135">
        <f>IF(ISNA(VLOOKUP($B120,'[1]1718  Prog Access'!$F$7:$BF$318,23,FALSE)),"",VLOOKUP($B120,'[1]1718  Prog Access'!$F$7:$BF$318,23,FALSE))</f>
        <v>274775.99999999994</v>
      </c>
      <c r="AQ120" s="135">
        <f>IF(ISNA(VLOOKUP($B120,'[1]1718  Prog Access'!$F$7:$BF$318,24,FALSE)),"",VLOOKUP($B120,'[1]1718  Prog Access'!$F$7:$BF$318,24,FALSE))</f>
        <v>56533.7</v>
      </c>
      <c r="AR120" s="135">
        <f>IF(ISNA(VLOOKUP($B120,'[1]1718  Prog Access'!$F$7:$BF$318,25,FALSE)),"",VLOOKUP($B120,'[1]1718  Prog Access'!$F$7:$BF$318,25,FALSE))</f>
        <v>0</v>
      </c>
      <c r="AS120" s="135">
        <f>IF(ISNA(VLOOKUP($B120,'[1]1718  Prog Access'!$F$7:$BF$318,26,FALSE)),"",VLOOKUP($B120,'[1]1718  Prog Access'!$F$7:$BF$318,26,FALSE))</f>
        <v>0</v>
      </c>
      <c r="AT120" s="135">
        <f>IF(ISNA(VLOOKUP($B120,'[1]1718  Prog Access'!$F$7:$BF$318,27,FALSE)),"",VLOOKUP($B120,'[1]1718  Prog Access'!$F$7:$BF$318,27,FALSE))</f>
        <v>293790.36999999994</v>
      </c>
      <c r="AU120" s="135">
        <f>IF(ISNA(VLOOKUP($B120,'[1]1718  Prog Access'!$F$7:$BF$318,28,FALSE)),"",VLOOKUP($B120,'[1]1718  Prog Access'!$F$7:$BF$318,28,FALSE))</f>
        <v>0</v>
      </c>
      <c r="AV120" s="135">
        <f>IF(ISNA(VLOOKUP($B120,'[1]1718  Prog Access'!$F$7:$BF$318,29,FALSE)),"",VLOOKUP($B120,'[1]1718  Prog Access'!$F$7:$BF$318,29,FALSE))</f>
        <v>0</v>
      </c>
      <c r="AW120" s="135">
        <f>IF(ISNA(VLOOKUP($B120,'[1]1718  Prog Access'!$F$7:$BF$318,30,FALSE)),"",VLOOKUP($B120,'[1]1718  Prog Access'!$F$7:$BF$318,30,FALSE))</f>
        <v>54319.71</v>
      </c>
      <c r="AX120" s="135">
        <f>IF(ISNA(VLOOKUP($B120,'[1]1718  Prog Access'!$F$7:$BF$318,31,FALSE)),"",VLOOKUP($B120,'[1]1718  Prog Access'!$F$7:$BF$318,31,FALSE))</f>
        <v>0</v>
      </c>
      <c r="AY120" s="135">
        <f>IF(ISNA(VLOOKUP($B120,'[1]1718  Prog Access'!$F$7:$BF$318,32,FALSE)),"",VLOOKUP($B120,'[1]1718  Prog Access'!$F$7:$BF$318,32,FALSE))</f>
        <v>0</v>
      </c>
      <c r="AZ120" s="135">
        <f>IF(ISNA(VLOOKUP($B120,'[1]1718  Prog Access'!$F$7:$BF$318,33,FALSE)),"",VLOOKUP($B120,'[1]1718  Prog Access'!$F$7:$BF$318,33,FALSE))</f>
        <v>0</v>
      </c>
      <c r="BA120" s="135">
        <f>IF(ISNA(VLOOKUP($B120,'[1]1718  Prog Access'!$F$7:$BF$318,34,FALSE)),"",VLOOKUP($B120,'[1]1718  Prog Access'!$F$7:$BF$318,34,FALSE))</f>
        <v>0</v>
      </c>
      <c r="BB120" s="135">
        <f>IF(ISNA(VLOOKUP($B120,'[1]1718  Prog Access'!$F$7:$BF$318,35,FALSE)),"",VLOOKUP($B120,'[1]1718  Prog Access'!$F$7:$BF$318,35,FALSE))</f>
        <v>63536.66</v>
      </c>
      <c r="BC120" s="135">
        <f>IF(ISNA(VLOOKUP($B120,'[1]1718  Prog Access'!$F$7:$BF$318,36,FALSE)),"",VLOOKUP($B120,'[1]1718  Prog Access'!$F$7:$BF$318,36,FALSE))</f>
        <v>0</v>
      </c>
      <c r="BD120" s="135">
        <f>IF(ISNA(VLOOKUP($B120,'[1]1718  Prog Access'!$F$7:$BF$318,37,FALSE)),"",VLOOKUP($B120,'[1]1718  Prog Access'!$F$7:$BF$318,37,FALSE))</f>
        <v>0</v>
      </c>
      <c r="BE120" s="135">
        <f>IF(ISNA(VLOOKUP($B120,'[1]1718  Prog Access'!$F$7:$BF$318,38,FALSE)),"",VLOOKUP($B120,'[1]1718  Prog Access'!$F$7:$BF$318,38,FALSE))</f>
        <v>0</v>
      </c>
      <c r="BF120" s="134">
        <f t="shared" si="171"/>
        <v>742956.43999999983</v>
      </c>
      <c r="BG120" s="133">
        <f t="shared" si="172"/>
        <v>4.5247057345876127E-2</v>
      </c>
      <c r="BH120" s="137">
        <f t="shared" si="173"/>
        <v>531.40816399516461</v>
      </c>
      <c r="BI120" s="140">
        <f>IF(ISNA(VLOOKUP($B120,'[1]1718  Prog Access'!$F$7:$BF$318,39,FALSE)),"",VLOOKUP($B120,'[1]1718  Prog Access'!$F$7:$BF$318,39,FALSE))</f>
        <v>95.37</v>
      </c>
      <c r="BJ120" s="135">
        <f>IF(ISNA(VLOOKUP($B120,'[1]1718  Prog Access'!$F$7:$BF$318,40,FALSE)),"",VLOOKUP($B120,'[1]1718  Prog Access'!$F$7:$BF$318,40,FALSE))</f>
        <v>0</v>
      </c>
      <c r="BK120" s="135">
        <f>IF(ISNA(VLOOKUP($B120,'[1]1718  Prog Access'!$F$7:$BF$318,41,FALSE)),"",VLOOKUP($B120,'[1]1718  Prog Access'!$F$7:$BF$318,41,FALSE))</f>
        <v>44852.75</v>
      </c>
      <c r="BL120" s="135">
        <f>IF(ISNA(VLOOKUP($B120,'[1]1718  Prog Access'!$F$7:$BF$318,42,FALSE)),"",VLOOKUP($B120,'[1]1718  Prog Access'!$F$7:$BF$318,42,FALSE))</f>
        <v>0</v>
      </c>
      <c r="BM120" s="135">
        <f>IF(ISNA(VLOOKUP($B120,'[1]1718  Prog Access'!$F$7:$BF$318,43,FALSE)),"",VLOOKUP($B120,'[1]1718  Prog Access'!$F$7:$BF$318,43,FALSE))</f>
        <v>0</v>
      </c>
      <c r="BN120" s="135">
        <f>IF(ISNA(VLOOKUP($B120,'[1]1718  Prog Access'!$F$7:$BF$318,44,FALSE)),"",VLOOKUP($B120,'[1]1718  Prog Access'!$F$7:$BF$318,44,FALSE))</f>
        <v>0</v>
      </c>
      <c r="BO120" s="135">
        <f>IF(ISNA(VLOOKUP($B120,'[1]1718  Prog Access'!$F$7:$BF$318,45,FALSE)),"",VLOOKUP($B120,'[1]1718  Prog Access'!$F$7:$BF$318,45,FALSE))</f>
        <v>47773.929999999993</v>
      </c>
      <c r="BP120" s="137">
        <f t="shared" si="174"/>
        <v>92722.049999999988</v>
      </c>
      <c r="BQ120" s="133">
        <f t="shared" si="175"/>
        <v>5.6468989131814975E-3</v>
      </c>
      <c r="BR120" s="134">
        <f t="shared" si="176"/>
        <v>66.320515846619287</v>
      </c>
      <c r="BS120" s="140">
        <f>IF(ISNA(VLOOKUP($B120,'[1]1718  Prog Access'!$F$7:$BF$318,46,FALSE)),"",VLOOKUP($B120,'[1]1718  Prog Access'!$F$7:$BF$318,46,FALSE))</f>
        <v>0</v>
      </c>
      <c r="BT120" s="135">
        <f>IF(ISNA(VLOOKUP($B120,'[1]1718  Prog Access'!$F$7:$BF$318,47,FALSE)),"",VLOOKUP($B120,'[1]1718  Prog Access'!$F$7:$BF$318,47,FALSE))</f>
        <v>84560.86</v>
      </c>
      <c r="BU120" s="135">
        <f>IF(ISNA(VLOOKUP($B120,'[1]1718  Prog Access'!$F$7:$BF$318,48,FALSE)),"",VLOOKUP($B120,'[1]1718  Prog Access'!$F$7:$BF$318,48,FALSE))</f>
        <v>0</v>
      </c>
      <c r="BV120" s="135">
        <f>IF(ISNA(VLOOKUP($B120,'[1]1718  Prog Access'!$F$7:$BF$318,49,FALSE)),"",VLOOKUP($B120,'[1]1718  Prog Access'!$F$7:$BF$318,49,FALSE))</f>
        <v>0</v>
      </c>
      <c r="BW120" s="137">
        <f t="shared" si="177"/>
        <v>84560.86</v>
      </c>
      <c r="BX120" s="133">
        <f t="shared" si="178"/>
        <v>5.1498713459386712E-3</v>
      </c>
      <c r="BY120" s="134">
        <f t="shared" si="179"/>
        <v>60.483130556688039</v>
      </c>
      <c r="BZ120" s="135">
        <f>IF(ISNA(VLOOKUP($B120,'[1]1718  Prog Access'!$F$7:$BF$318,50,FALSE)),"",VLOOKUP($B120,'[1]1718  Prog Access'!$F$7:$BF$318,50,FALSE))</f>
        <v>2642410.2000000007</v>
      </c>
      <c r="CA120" s="133">
        <f t="shared" si="180"/>
        <v>0.16092637389444805</v>
      </c>
      <c r="CB120" s="134">
        <f t="shared" si="181"/>
        <v>1890.0143767568611</v>
      </c>
      <c r="CC120" s="135">
        <f>IF(ISNA(VLOOKUP($B120,'[1]1718  Prog Access'!$F$7:$BF$318,51,FALSE)),"",VLOOKUP($B120,'[1]1718  Prog Access'!$F$7:$BF$318,51,FALSE))</f>
        <v>465129.54000000004</v>
      </c>
      <c r="CD120" s="133">
        <f t="shared" si="182"/>
        <v>2.832702139258796E-2</v>
      </c>
      <c r="CE120" s="134">
        <f t="shared" si="183"/>
        <v>332.68926893118464</v>
      </c>
      <c r="CF120" s="141">
        <f>IF(ISNA(VLOOKUP($B120,'[1]1718  Prog Access'!$F$7:$BF$318,52,FALSE)),"",VLOOKUP($B120,'[1]1718  Prog Access'!$F$7:$BF$318,52,FALSE))</f>
        <v>519130.80000000005</v>
      </c>
      <c r="CG120" s="88">
        <f t="shared" si="184"/>
        <v>3.1615771548612677E-2</v>
      </c>
      <c r="CH120" s="89">
        <f t="shared" si="185"/>
        <v>371.31429307126143</v>
      </c>
      <c r="CI120" s="90">
        <f t="shared" si="231"/>
        <v>16419994.659999996</v>
      </c>
      <c r="CJ120" s="73">
        <f t="shared" si="232"/>
        <v>0</v>
      </c>
    </row>
    <row r="121" spans="1:88" x14ac:dyDescent="0.3">
      <c r="A121" s="21"/>
      <c r="B121" s="84" t="s">
        <v>207</v>
      </c>
      <c r="C121" s="117" t="s">
        <v>208</v>
      </c>
      <c r="D121" s="85">
        <f>IF(ISNA(VLOOKUP($B121,'[1]1718 enrollment_Rev_Exp by size'!$A$6:$C$339,3,FALSE)),"",VLOOKUP($B121,'[1]1718 enrollment_Rev_Exp by size'!$A$6:$C$339,3,FALSE))</f>
        <v>1494.01</v>
      </c>
      <c r="E121" s="86">
        <f>IF(ISNA(VLOOKUP($B121,'[1]1718 Enroll_Rev_Exp Access'!$A$6:$D$316,4,FALSE)),"",VLOOKUP($B121,'[1]1718 Enroll_Rev_Exp Access'!$A$6:$D$316,4,FALSE))</f>
        <v>19415358.579999998</v>
      </c>
      <c r="F121" s="87">
        <f>IF(ISNA(VLOOKUP($B121,'[1]1718  Prog Access'!$F$7:$BF$318,2,FALSE)),"",VLOOKUP($B121,'[1]1718  Prog Access'!$F$7:$BF$318,2,FALSE))</f>
        <v>9281409.9100000001</v>
      </c>
      <c r="G121" s="87">
        <f>IF(ISNA(VLOOKUP($B121,'[1]1718  Prog Access'!$F$7:$BF$318,3,FALSE)),"",VLOOKUP($B121,'[1]1718  Prog Access'!$F$7:$BF$318,3,FALSE))</f>
        <v>13432.45</v>
      </c>
      <c r="H121" s="87">
        <f>IF(ISNA(VLOOKUP($B121,'[1]1718  Prog Access'!$F$7:$BF$318,4,FALSE)),"",VLOOKUP($B121,'[1]1718  Prog Access'!$F$7:$BF$318,4,FALSE))</f>
        <v>50746.92</v>
      </c>
      <c r="I121" s="130">
        <f t="shared" si="156"/>
        <v>9345589.2799999993</v>
      </c>
      <c r="J121" s="151">
        <f t="shared" si="157"/>
        <v>0.48135033105322128</v>
      </c>
      <c r="K121" s="152">
        <f t="shared" si="158"/>
        <v>6255.3726414147159</v>
      </c>
      <c r="L121" s="135">
        <f>IF(ISNA(VLOOKUP($B121,'[1]1718  Prog Access'!$F$7:$BF$318,5,FALSE)),"",VLOOKUP($B121,'[1]1718  Prog Access'!$F$7:$BF$318,5,FALSE))</f>
        <v>0</v>
      </c>
      <c r="M121" s="135">
        <f>IF(ISNA(VLOOKUP($B121,'[1]1718  Prog Access'!$F$7:$BF$318,6,FALSE)),"",VLOOKUP($B121,'[1]1718  Prog Access'!$F$7:$BF$318,6,FALSE))</f>
        <v>0</v>
      </c>
      <c r="N121" s="135">
        <f>IF(ISNA(VLOOKUP($B121,'[1]1718  Prog Access'!$F$7:$BF$318,7,FALSE)),"",VLOOKUP($B121,'[1]1718  Prog Access'!$F$7:$BF$318,7,FALSE))</f>
        <v>0</v>
      </c>
      <c r="O121" s="135">
        <f>IF(ISNA(VLOOKUP($B121,'[1]1718  Prog Access'!$F$7:$BF$318,8,FALSE)),"",VLOOKUP($B121,'[1]1718  Prog Access'!$F$7:$BF$318,8,FALSE))</f>
        <v>0</v>
      </c>
      <c r="P121" s="135">
        <f>IF(ISNA(VLOOKUP($B121,'[1]1718  Prog Access'!$F$7:$BF$318,9,FALSE)),"",VLOOKUP($B121,'[1]1718  Prog Access'!$F$7:$BF$318,9,FALSE))</f>
        <v>0</v>
      </c>
      <c r="Q121" s="135">
        <f>IF(ISNA(VLOOKUP($B121,'[1]1718  Prog Access'!$F$7:$BF$318,10,FALSE)),"",VLOOKUP($B121,'[1]1718  Prog Access'!$F$7:$BF$318,10,FALSE))</f>
        <v>0</v>
      </c>
      <c r="R121" s="128">
        <f t="shared" si="159"/>
        <v>0</v>
      </c>
      <c r="S121" s="136">
        <f t="shared" si="160"/>
        <v>0</v>
      </c>
      <c r="T121" s="137">
        <f t="shared" si="161"/>
        <v>0</v>
      </c>
      <c r="U121" s="135">
        <f>IF(ISNA(VLOOKUP($B121,'[1]1718  Prog Access'!$F$7:$BF$318,11,FALSE)),"",VLOOKUP($B121,'[1]1718  Prog Access'!$F$7:$BF$318,11,FALSE))</f>
        <v>1869850.0500000005</v>
      </c>
      <c r="V121" s="135">
        <f>IF(ISNA(VLOOKUP($B121,'[1]1718  Prog Access'!$F$7:$BF$318,12,FALSE)),"",VLOOKUP($B121,'[1]1718  Prog Access'!$F$7:$BF$318,12,FALSE))</f>
        <v>21905.48</v>
      </c>
      <c r="W121" s="135">
        <f>IF(ISNA(VLOOKUP($B121,'[1]1718  Prog Access'!$F$7:$BF$318,13,FALSE)),"",VLOOKUP($B121,'[1]1718  Prog Access'!$F$7:$BF$318,13,FALSE))</f>
        <v>346891.83999999997</v>
      </c>
      <c r="X121" s="135">
        <f>IF(ISNA(VLOOKUP($B121,'[1]1718  Prog Access'!$F$7:$BF$318,14,FALSE)),"",VLOOKUP($B121,'[1]1718  Prog Access'!$F$7:$BF$318,14,FALSE))</f>
        <v>0</v>
      </c>
      <c r="Y121" s="135">
        <f>IF(ISNA(VLOOKUP($B121,'[1]1718  Prog Access'!$F$7:$BF$318,15,FALSE)),"",VLOOKUP($B121,'[1]1718  Prog Access'!$F$7:$BF$318,15,FALSE))</f>
        <v>0</v>
      </c>
      <c r="Z121" s="135">
        <f>IF(ISNA(VLOOKUP($B121,'[1]1718  Prog Access'!$F$7:$BF$318,16,FALSE)),"",VLOOKUP($B121,'[1]1718  Prog Access'!$F$7:$BF$318,16,FALSE))</f>
        <v>0</v>
      </c>
      <c r="AA121" s="138">
        <f t="shared" si="162"/>
        <v>2238647.3700000006</v>
      </c>
      <c r="AB121" s="133">
        <f t="shared" si="163"/>
        <v>0.11530291139232726</v>
      </c>
      <c r="AC121" s="134">
        <f t="shared" si="164"/>
        <v>1498.4152515712751</v>
      </c>
      <c r="AD121" s="135">
        <f>IF(ISNA(VLOOKUP($B121,'[1]1718  Prog Access'!$F$7:$BF$318,17,FALSE)),"",VLOOKUP($B121,'[1]1718  Prog Access'!$F$7:$BF$318,17,FALSE))</f>
        <v>1190617.7099999995</v>
      </c>
      <c r="AE121" s="135">
        <f>IF(ISNA(VLOOKUP($B121,'[1]1718  Prog Access'!$F$7:$BF$318,18,FALSE)),"",VLOOKUP($B121,'[1]1718  Prog Access'!$F$7:$BF$318,18,FALSE))</f>
        <v>226408.22</v>
      </c>
      <c r="AF121" s="135">
        <f>IF(ISNA(VLOOKUP($B121,'[1]1718  Prog Access'!$F$7:$BF$318,19,FALSE)),"",VLOOKUP($B121,'[1]1718  Prog Access'!$F$7:$BF$318,19,FALSE))</f>
        <v>14429.39</v>
      </c>
      <c r="AG121" s="135">
        <f>IF(ISNA(VLOOKUP($B121,'[1]1718  Prog Access'!$F$7:$BF$318,20,FALSE)),"",VLOOKUP($B121,'[1]1718  Prog Access'!$F$7:$BF$318,20,FALSE))</f>
        <v>0</v>
      </c>
      <c r="AH121" s="134">
        <f t="shared" si="165"/>
        <v>1431455.3199999994</v>
      </c>
      <c r="AI121" s="133">
        <f t="shared" si="166"/>
        <v>7.3727987773275494E-2</v>
      </c>
      <c r="AJ121" s="134">
        <f t="shared" si="167"/>
        <v>958.12967784686805</v>
      </c>
      <c r="AK121" s="135">
        <f>IF(ISNA(VLOOKUP($B121,'[1]1718  Prog Access'!$F$7:$BF$318,21,FALSE)),"",VLOOKUP($B121,'[1]1718  Prog Access'!$F$7:$BF$318,21,FALSE))</f>
        <v>0</v>
      </c>
      <c r="AL121" s="135">
        <f>IF(ISNA(VLOOKUP($B121,'[1]1718  Prog Access'!$F$7:$BF$318,22,FALSE)),"",VLOOKUP($B121,'[1]1718  Prog Access'!$F$7:$BF$318,22,FALSE))</f>
        <v>0</v>
      </c>
      <c r="AM121" s="138">
        <f t="shared" si="168"/>
        <v>0</v>
      </c>
      <c r="AN121" s="133">
        <f t="shared" si="169"/>
        <v>0</v>
      </c>
      <c r="AO121" s="139">
        <f t="shared" si="170"/>
        <v>0</v>
      </c>
      <c r="AP121" s="135">
        <f>IF(ISNA(VLOOKUP($B121,'[1]1718  Prog Access'!$F$7:$BF$318,23,FALSE)),"",VLOOKUP($B121,'[1]1718  Prog Access'!$F$7:$BF$318,23,FALSE))</f>
        <v>336628.54</v>
      </c>
      <c r="AQ121" s="135">
        <f>IF(ISNA(VLOOKUP($B121,'[1]1718  Prog Access'!$F$7:$BF$318,24,FALSE)),"",VLOOKUP($B121,'[1]1718  Prog Access'!$F$7:$BF$318,24,FALSE))</f>
        <v>99390.399999999994</v>
      </c>
      <c r="AR121" s="135">
        <f>IF(ISNA(VLOOKUP($B121,'[1]1718  Prog Access'!$F$7:$BF$318,25,FALSE)),"",VLOOKUP($B121,'[1]1718  Prog Access'!$F$7:$BF$318,25,FALSE))</f>
        <v>0</v>
      </c>
      <c r="AS121" s="135">
        <f>IF(ISNA(VLOOKUP($B121,'[1]1718  Prog Access'!$F$7:$BF$318,26,FALSE)),"",VLOOKUP($B121,'[1]1718  Prog Access'!$F$7:$BF$318,26,FALSE))</f>
        <v>0</v>
      </c>
      <c r="AT121" s="135">
        <f>IF(ISNA(VLOOKUP($B121,'[1]1718  Prog Access'!$F$7:$BF$318,27,FALSE)),"",VLOOKUP($B121,'[1]1718  Prog Access'!$F$7:$BF$318,27,FALSE))</f>
        <v>538252.57000000007</v>
      </c>
      <c r="AU121" s="135">
        <f>IF(ISNA(VLOOKUP($B121,'[1]1718  Prog Access'!$F$7:$BF$318,28,FALSE)),"",VLOOKUP($B121,'[1]1718  Prog Access'!$F$7:$BF$318,28,FALSE))</f>
        <v>0</v>
      </c>
      <c r="AV121" s="135">
        <f>IF(ISNA(VLOOKUP($B121,'[1]1718  Prog Access'!$F$7:$BF$318,29,FALSE)),"",VLOOKUP($B121,'[1]1718  Prog Access'!$F$7:$BF$318,29,FALSE))</f>
        <v>0</v>
      </c>
      <c r="AW121" s="135">
        <f>IF(ISNA(VLOOKUP($B121,'[1]1718  Prog Access'!$F$7:$BF$318,30,FALSE)),"",VLOOKUP($B121,'[1]1718  Prog Access'!$F$7:$BF$318,30,FALSE))</f>
        <v>97151.63</v>
      </c>
      <c r="AX121" s="135">
        <f>IF(ISNA(VLOOKUP($B121,'[1]1718  Prog Access'!$F$7:$BF$318,31,FALSE)),"",VLOOKUP($B121,'[1]1718  Prog Access'!$F$7:$BF$318,31,FALSE))</f>
        <v>0</v>
      </c>
      <c r="AY121" s="135">
        <f>IF(ISNA(VLOOKUP($B121,'[1]1718  Prog Access'!$F$7:$BF$318,32,FALSE)),"",VLOOKUP($B121,'[1]1718  Prog Access'!$F$7:$BF$318,32,FALSE))</f>
        <v>0</v>
      </c>
      <c r="AZ121" s="135">
        <f>IF(ISNA(VLOOKUP($B121,'[1]1718  Prog Access'!$F$7:$BF$318,33,FALSE)),"",VLOOKUP($B121,'[1]1718  Prog Access'!$F$7:$BF$318,33,FALSE))</f>
        <v>0</v>
      </c>
      <c r="BA121" s="135">
        <f>IF(ISNA(VLOOKUP($B121,'[1]1718  Prog Access'!$F$7:$BF$318,34,FALSE)),"",VLOOKUP($B121,'[1]1718  Prog Access'!$F$7:$BF$318,34,FALSE))</f>
        <v>8216.43</v>
      </c>
      <c r="BB121" s="135">
        <f>IF(ISNA(VLOOKUP($B121,'[1]1718  Prog Access'!$F$7:$BF$318,35,FALSE)),"",VLOOKUP($B121,'[1]1718  Prog Access'!$F$7:$BF$318,35,FALSE))</f>
        <v>148847.47</v>
      </c>
      <c r="BC121" s="135">
        <f>IF(ISNA(VLOOKUP($B121,'[1]1718  Prog Access'!$F$7:$BF$318,36,FALSE)),"",VLOOKUP($B121,'[1]1718  Prog Access'!$F$7:$BF$318,36,FALSE))</f>
        <v>0</v>
      </c>
      <c r="BD121" s="135">
        <f>IF(ISNA(VLOOKUP($B121,'[1]1718  Prog Access'!$F$7:$BF$318,37,FALSE)),"",VLOOKUP($B121,'[1]1718  Prog Access'!$F$7:$BF$318,37,FALSE))</f>
        <v>0</v>
      </c>
      <c r="BE121" s="135">
        <f>IF(ISNA(VLOOKUP($B121,'[1]1718  Prog Access'!$F$7:$BF$318,38,FALSE)),"",VLOOKUP($B121,'[1]1718  Prog Access'!$F$7:$BF$318,38,FALSE))</f>
        <v>0</v>
      </c>
      <c r="BF121" s="134">
        <f t="shared" si="171"/>
        <v>1228487.04</v>
      </c>
      <c r="BG121" s="133">
        <f t="shared" si="172"/>
        <v>6.3273981520252723E-2</v>
      </c>
      <c r="BH121" s="137">
        <f t="shared" si="173"/>
        <v>822.27497807912937</v>
      </c>
      <c r="BI121" s="140">
        <f>IF(ISNA(VLOOKUP($B121,'[1]1718  Prog Access'!$F$7:$BF$318,39,FALSE)),"",VLOOKUP($B121,'[1]1718  Prog Access'!$F$7:$BF$318,39,FALSE))</f>
        <v>0</v>
      </c>
      <c r="BJ121" s="135">
        <f>IF(ISNA(VLOOKUP($B121,'[1]1718  Prog Access'!$F$7:$BF$318,40,FALSE)),"",VLOOKUP($B121,'[1]1718  Prog Access'!$F$7:$BF$318,40,FALSE))</f>
        <v>0</v>
      </c>
      <c r="BK121" s="135">
        <f>IF(ISNA(VLOOKUP($B121,'[1]1718  Prog Access'!$F$7:$BF$318,41,FALSE)),"",VLOOKUP($B121,'[1]1718  Prog Access'!$F$7:$BF$318,41,FALSE))</f>
        <v>34286.33</v>
      </c>
      <c r="BL121" s="135">
        <f>IF(ISNA(VLOOKUP($B121,'[1]1718  Prog Access'!$F$7:$BF$318,42,FALSE)),"",VLOOKUP($B121,'[1]1718  Prog Access'!$F$7:$BF$318,42,FALSE))</f>
        <v>0</v>
      </c>
      <c r="BM121" s="135">
        <f>IF(ISNA(VLOOKUP($B121,'[1]1718  Prog Access'!$F$7:$BF$318,43,FALSE)),"",VLOOKUP($B121,'[1]1718  Prog Access'!$F$7:$BF$318,43,FALSE))</f>
        <v>0</v>
      </c>
      <c r="BN121" s="135">
        <f>IF(ISNA(VLOOKUP($B121,'[1]1718  Prog Access'!$F$7:$BF$318,44,FALSE)),"",VLOOKUP($B121,'[1]1718  Prog Access'!$F$7:$BF$318,44,FALSE))</f>
        <v>0</v>
      </c>
      <c r="BO121" s="135">
        <f>IF(ISNA(VLOOKUP($B121,'[1]1718  Prog Access'!$F$7:$BF$318,45,FALSE)),"",VLOOKUP($B121,'[1]1718  Prog Access'!$F$7:$BF$318,45,FALSE))</f>
        <v>43799.34</v>
      </c>
      <c r="BP121" s="137">
        <f t="shared" si="174"/>
        <v>78085.67</v>
      </c>
      <c r="BQ121" s="133">
        <f t="shared" si="175"/>
        <v>4.021850519950583E-3</v>
      </c>
      <c r="BR121" s="134">
        <f t="shared" si="176"/>
        <v>52.265828207307848</v>
      </c>
      <c r="BS121" s="140">
        <f>IF(ISNA(VLOOKUP($B121,'[1]1718  Prog Access'!$F$7:$BF$318,46,FALSE)),"",VLOOKUP($B121,'[1]1718  Prog Access'!$F$7:$BF$318,46,FALSE))</f>
        <v>0</v>
      </c>
      <c r="BT121" s="135">
        <f>IF(ISNA(VLOOKUP($B121,'[1]1718  Prog Access'!$F$7:$BF$318,47,FALSE)),"",VLOOKUP($B121,'[1]1718  Prog Access'!$F$7:$BF$318,47,FALSE))</f>
        <v>0</v>
      </c>
      <c r="BU121" s="135">
        <f>IF(ISNA(VLOOKUP($B121,'[1]1718  Prog Access'!$F$7:$BF$318,48,FALSE)),"",VLOOKUP($B121,'[1]1718  Prog Access'!$F$7:$BF$318,48,FALSE))</f>
        <v>0</v>
      </c>
      <c r="BV121" s="135">
        <f>IF(ISNA(VLOOKUP($B121,'[1]1718  Prog Access'!$F$7:$BF$318,49,FALSE)),"",VLOOKUP($B121,'[1]1718  Prog Access'!$F$7:$BF$318,49,FALSE))</f>
        <v>3832.62</v>
      </c>
      <c r="BW121" s="137">
        <f t="shared" si="177"/>
        <v>3832.62</v>
      </c>
      <c r="BX121" s="133">
        <f t="shared" si="178"/>
        <v>1.9740145329831969E-4</v>
      </c>
      <c r="BY121" s="134">
        <f t="shared" si="179"/>
        <v>2.5653241946171712</v>
      </c>
      <c r="BZ121" s="135">
        <f>IF(ISNA(VLOOKUP($B121,'[1]1718  Prog Access'!$F$7:$BF$318,50,FALSE)),"",VLOOKUP($B121,'[1]1718  Prog Access'!$F$7:$BF$318,50,FALSE))</f>
        <v>3436675.18</v>
      </c>
      <c r="CA121" s="133">
        <f t="shared" si="180"/>
        <v>0.17700807151407247</v>
      </c>
      <c r="CB121" s="134">
        <f t="shared" si="181"/>
        <v>2300.3026619634406</v>
      </c>
      <c r="CC121" s="135">
        <f>IF(ISNA(VLOOKUP($B121,'[1]1718  Prog Access'!$F$7:$BF$318,51,FALSE)),"",VLOOKUP($B121,'[1]1718  Prog Access'!$F$7:$BF$318,51,FALSE))</f>
        <v>839565.84</v>
      </c>
      <c r="CD121" s="133">
        <f t="shared" si="182"/>
        <v>4.3242355609380667E-2</v>
      </c>
      <c r="CE121" s="134">
        <f t="shared" si="183"/>
        <v>561.9546321644433</v>
      </c>
      <c r="CF121" s="141">
        <f>IF(ISNA(VLOOKUP($B121,'[1]1718  Prog Access'!$F$7:$BF$318,52,FALSE)),"",VLOOKUP($B121,'[1]1718  Prog Access'!$F$7:$BF$318,52,FALSE))</f>
        <v>813020.25999999989</v>
      </c>
      <c r="CG121" s="88">
        <f t="shared" si="184"/>
        <v>4.1875109164221262E-2</v>
      </c>
      <c r="CH121" s="89">
        <f t="shared" si="185"/>
        <v>544.18662525685897</v>
      </c>
      <c r="CI121" s="90">
        <f t="shared" si="231"/>
        <v>19415358.579999998</v>
      </c>
      <c r="CJ121" s="73">
        <f t="shared" si="232"/>
        <v>0</v>
      </c>
    </row>
    <row r="122" spans="1:88" x14ac:dyDescent="0.3">
      <c r="A122" s="21"/>
      <c r="B122" s="84" t="s">
        <v>209</v>
      </c>
      <c r="C122" s="117" t="s">
        <v>210</v>
      </c>
      <c r="D122" s="85">
        <f>IF(ISNA(VLOOKUP($B122,'[1]1718 enrollment_Rev_Exp by size'!$A$6:$C$339,3,FALSE)),"",VLOOKUP($B122,'[1]1718 enrollment_Rev_Exp by size'!$A$6:$C$339,3,FALSE))</f>
        <v>167.17000000000002</v>
      </c>
      <c r="E122" s="86">
        <f>IF(ISNA(VLOOKUP($B122,'[1]1718 Enroll_Rev_Exp Access'!$A$6:$D$316,4,FALSE)),"",VLOOKUP($B122,'[1]1718 Enroll_Rev_Exp Access'!$A$6:$D$316,4,FALSE))</f>
        <v>4605339.4800000004</v>
      </c>
      <c r="F122" s="87">
        <f>IF(ISNA(VLOOKUP($B122,'[1]1718  Prog Access'!$F$7:$BF$318,2,FALSE)),"",VLOOKUP($B122,'[1]1718  Prog Access'!$F$7:$BF$318,2,FALSE))</f>
        <v>1853545.0700000003</v>
      </c>
      <c r="G122" s="87">
        <f>IF(ISNA(VLOOKUP($B122,'[1]1718  Prog Access'!$F$7:$BF$318,3,FALSE)),"",VLOOKUP($B122,'[1]1718  Prog Access'!$F$7:$BF$318,3,FALSE))</f>
        <v>0</v>
      </c>
      <c r="H122" s="87">
        <f>IF(ISNA(VLOOKUP($B122,'[1]1718  Prog Access'!$F$7:$BF$318,4,FALSE)),"",VLOOKUP($B122,'[1]1718  Prog Access'!$F$7:$BF$318,4,FALSE))</f>
        <v>0</v>
      </c>
      <c r="I122" s="130">
        <f t="shared" si="156"/>
        <v>1853545.0700000003</v>
      </c>
      <c r="J122" s="151">
        <f t="shared" si="157"/>
        <v>0.40247740216536654</v>
      </c>
      <c r="K122" s="152">
        <f t="shared" si="158"/>
        <v>11087.785308368728</v>
      </c>
      <c r="L122" s="135">
        <f>IF(ISNA(VLOOKUP($B122,'[1]1718  Prog Access'!$F$7:$BF$318,5,FALSE)),"",VLOOKUP($B122,'[1]1718  Prog Access'!$F$7:$BF$318,5,FALSE))</f>
        <v>0</v>
      </c>
      <c r="M122" s="135">
        <f>IF(ISNA(VLOOKUP($B122,'[1]1718  Prog Access'!$F$7:$BF$318,6,FALSE)),"",VLOOKUP($B122,'[1]1718  Prog Access'!$F$7:$BF$318,6,FALSE))</f>
        <v>0</v>
      </c>
      <c r="N122" s="135">
        <f>IF(ISNA(VLOOKUP($B122,'[1]1718  Prog Access'!$F$7:$BF$318,7,FALSE)),"",VLOOKUP($B122,'[1]1718  Prog Access'!$F$7:$BF$318,7,FALSE))</f>
        <v>0</v>
      </c>
      <c r="O122" s="135">
        <f>IF(ISNA(VLOOKUP($B122,'[1]1718  Prog Access'!$F$7:$BF$318,8,FALSE)),"",VLOOKUP($B122,'[1]1718  Prog Access'!$F$7:$BF$318,8,FALSE))</f>
        <v>0</v>
      </c>
      <c r="P122" s="135">
        <f>IF(ISNA(VLOOKUP($B122,'[1]1718  Prog Access'!$F$7:$BF$318,9,FALSE)),"",VLOOKUP($B122,'[1]1718  Prog Access'!$F$7:$BF$318,9,FALSE))</f>
        <v>0</v>
      </c>
      <c r="Q122" s="135">
        <f>IF(ISNA(VLOOKUP($B122,'[1]1718  Prog Access'!$F$7:$BF$318,10,FALSE)),"",VLOOKUP($B122,'[1]1718  Prog Access'!$F$7:$BF$318,10,FALSE))</f>
        <v>0</v>
      </c>
      <c r="R122" s="128">
        <f t="shared" si="159"/>
        <v>0</v>
      </c>
      <c r="S122" s="136">
        <f t="shared" si="160"/>
        <v>0</v>
      </c>
      <c r="T122" s="137">
        <f t="shared" si="161"/>
        <v>0</v>
      </c>
      <c r="U122" s="135">
        <f>IF(ISNA(VLOOKUP($B122,'[1]1718  Prog Access'!$F$7:$BF$318,11,FALSE)),"",VLOOKUP($B122,'[1]1718  Prog Access'!$F$7:$BF$318,11,FALSE))</f>
        <v>211188.14999999994</v>
      </c>
      <c r="V122" s="135">
        <f>IF(ISNA(VLOOKUP($B122,'[1]1718  Prog Access'!$F$7:$BF$318,12,FALSE)),"",VLOOKUP($B122,'[1]1718  Prog Access'!$F$7:$BF$318,12,FALSE))</f>
        <v>6172.6</v>
      </c>
      <c r="W122" s="135">
        <f>IF(ISNA(VLOOKUP($B122,'[1]1718  Prog Access'!$F$7:$BF$318,13,FALSE)),"",VLOOKUP($B122,'[1]1718  Prog Access'!$F$7:$BF$318,13,FALSE))</f>
        <v>57961.9</v>
      </c>
      <c r="X122" s="135">
        <f>IF(ISNA(VLOOKUP($B122,'[1]1718  Prog Access'!$F$7:$BF$318,14,FALSE)),"",VLOOKUP($B122,'[1]1718  Prog Access'!$F$7:$BF$318,14,FALSE))</f>
        <v>0</v>
      </c>
      <c r="Y122" s="135">
        <f>IF(ISNA(VLOOKUP($B122,'[1]1718  Prog Access'!$F$7:$BF$318,15,FALSE)),"",VLOOKUP($B122,'[1]1718  Prog Access'!$F$7:$BF$318,15,FALSE))</f>
        <v>0</v>
      </c>
      <c r="Z122" s="135">
        <f>IF(ISNA(VLOOKUP($B122,'[1]1718  Prog Access'!$F$7:$BF$318,16,FALSE)),"",VLOOKUP($B122,'[1]1718  Prog Access'!$F$7:$BF$318,16,FALSE))</f>
        <v>36527.99</v>
      </c>
      <c r="AA122" s="138">
        <f t="shared" si="162"/>
        <v>311850.63999999996</v>
      </c>
      <c r="AB122" s="133">
        <f t="shared" si="163"/>
        <v>6.771501674399906E-2</v>
      </c>
      <c r="AC122" s="134">
        <f t="shared" si="164"/>
        <v>1865.4701202368842</v>
      </c>
      <c r="AD122" s="135">
        <f>IF(ISNA(VLOOKUP($B122,'[1]1718  Prog Access'!$F$7:$BF$318,17,FALSE)),"",VLOOKUP($B122,'[1]1718  Prog Access'!$F$7:$BF$318,17,FALSE))</f>
        <v>96438.66</v>
      </c>
      <c r="AE122" s="135">
        <f>IF(ISNA(VLOOKUP($B122,'[1]1718  Prog Access'!$F$7:$BF$318,18,FALSE)),"",VLOOKUP($B122,'[1]1718  Prog Access'!$F$7:$BF$318,18,FALSE))</f>
        <v>0</v>
      </c>
      <c r="AF122" s="135">
        <f>IF(ISNA(VLOOKUP($B122,'[1]1718  Prog Access'!$F$7:$BF$318,19,FALSE)),"",VLOOKUP($B122,'[1]1718  Prog Access'!$F$7:$BF$318,19,FALSE))</f>
        <v>0</v>
      </c>
      <c r="AG122" s="135">
        <f>IF(ISNA(VLOOKUP($B122,'[1]1718  Prog Access'!$F$7:$BF$318,20,FALSE)),"",VLOOKUP($B122,'[1]1718  Prog Access'!$F$7:$BF$318,20,FALSE))</f>
        <v>0</v>
      </c>
      <c r="AH122" s="134">
        <f t="shared" si="165"/>
        <v>96438.66</v>
      </c>
      <c r="AI122" s="133">
        <f t="shared" si="166"/>
        <v>2.0940619126735907E-2</v>
      </c>
      <c r="AJ122" s="134">
        <f t="shared" si="167"/>
        <v>576.8897529461027</v>
      </c>
      <c r="AK122" s="135">
        <f>IF(ISNA(VLOOKUP($B122,'[1]1718  Prog Access'!$F$7:$BF$318,21,FALSE)),"",VLOOKUP($B122,'[1]1718  Prog Access'!$F$7:$BF$318,21,FALSE))</f>
        <v>0</v>
      </c>
      <c r="AL122" s="135">
        <f>IF(ISNA(VLOOKUP($B122,'[1]1718  Prog Access'!$F$7:$BF$318,22,FALSE)),"",VLOOKUP($B122,'[1]1718  Prog Access'!$F$7:$BF$318,22,FALSE))</f>
        <v>0</v>
      </c>
      <c r="AM122" s="138">
        <f t="shared" si="168"/>
        <v>0</v>
      </c>
      <c r="AN122" s="133">
        <f t="shared" si="169"/>
        <v>0</v>
      </c>
      <c r="AO122" s="139">
        <f t="shared" si="170"/>
        <v>0</v>
      </c>
      <c r="AP122" s="135">
        <f>IF(ISNA(VLOOKUP($B122,'[1]1718  Prog Access'!$F$7:$BF$318,23,FALSE)),"",VLOOKUP($B122,'[1]1718  Prog Access'!$F$7:$BF$318,23,FALSE))</f>
        <v>402488.00000000006</v>
      </c>
      <c r="AQ122" s="135">
        <f>IF(ISNA(VLOOKUP($B122,'[1]1718  Prog Access'!$F$7:$BF$318,24,FALSE)),"",VLOOKUP($B122,'[1]1718  Prog Access'!$F$7:$BF$318,24,FALSE))</f>
        <v>31314.59</v>
      </c>
      <c r="AR122" s="135">
        <f>IF(ISNA(VLOOKUP($B122,'[1]1718  Prog Access'!$F$7:$BF$318,25,FALSE)),"",VLOOKUP($B122,'[1]1718  Prog Access'!$F$7:$BF$318,25,FALSE))</f>
        <v>0</v>
      </c>
      <c r="AS122" s="135">
        <f>IF(ISNA(VLOOKUP($B122,'[1]1718  Prog Access'!$F$7:$BF$318,26,FALSE)),"",VLOOKUP($B122,'[1]1718  Prog Access'!$F$7:$BF$318,26,FALSE))</f>
        <v>0</v>
      </c>
      <c r="AT122" s="135">
        <f>IF(ISNA(VLOOKUP($B122,'[1]1718  Prog Access'!$F$7:$BF$318,27,FALSE)),"",VLOOKUP($B122,'[1]1718  Prog Access'!$F$7:$BF$318,27,FALSE))</f>
        <v>136482.52000000002</v>
      </c>
      <c r="AU122" s="135">
        <f>IF(ISNA(VLOOKUP($B122,'[1]1718  Prog Access'!$F$7:$BF$318,28,FALSE)),"",VLOOKUP($B122,'[1]1718  Prog Access'!$F$7:$BF$318,28,FALSE))</f>
        <v>0</v>
      </c>
      <c r="AV122" s="135">
        <f>IF(ISNA(VLOOKUP($B122,'[1]1718  Prog Access'!$F$7:$BF$318,29,FALSE)),"",VLOOKUP($B122,'[1]1718  Prog Access'!$F$7:$BF$318,29,FALSE))</f>
        <v>0</v>
      </c>
      <c r="AW122" s="135">
        <f>IF(ISNA(VLOOKUP($B122,'[1]1718  Prog Access'!$F$7:$BF$318,30,FALSE)),"",VLOOKUP($B122,'[1]1718  Prog Access'!$F$7:$BF$318,30,FALSE))</f>
        <v>45285.45</v>
      </c>
      <c r="AX122" s="135">
        <f>IF(ISNA(VLOOKUP($B122,'[1]1718  Prog Access'!$F$7:$BF$318,31,FALSE)),"",VLOOKUP($B122,'[1]1718  Prog Access'!$F$7:$BF$318,31,FALSE))</f>
        <v>0</v>
      </c>
      <c r="AY122" s="135">
        <f>IF(ISNA(VLOOKUP($B122,'[1]1718  Prog Access'!$F$7:$BF$318,32,FALSE)),"",VLOOKUP($B122,'[1]1718  Prog Access'!$F$7:$BF$318,32,FALSE))</f>
        <v>0</v>
      </c>
      <c r="AZ122" s="135">
        <f>IF(ISNA(VLOOKUP($B122,'[1]1718  Prog Access'!$F$7:$BF$318,33,FALSE)),"",VLOOKUP($B122,'[1]1718  Prog Access'!$F$7:$BF$318,33,FALSE))</f>
        <v>0</v>
      </c>
      <c r="BA122" s="135">
        <f>IF(ISNA(VLOOKUP($B122,'[1]1718  Prog Access'!$F$7:$BF$318,34,FALSE)),"",VLOOKUP($B122,'[1]1718  Prog Access'!$F$7:$BF$318,34,FALSE))</f>
        <v>0</v>
      </c>
      <c r="BB122" s="135">
        <f>IF(ISNA(VLOOKUP($B122,'[1]1718  Prog Access'!$F$7:$BF$318,35,FALSE)),"",VLOOKUP($B122,'[1]1718  Prog Access'!$F$7:$BF$318,35,FALSE))</f>
        <v>0</v>
      </c>
      <c r="BC122" s="135">
        <f>IF(ISNA(VLOOKUP($B122,'[1]1718  Prog Access'!$F$7:$BF$318,36,FALSE)),"",VLOOKUP($B122,'[1]1718  Prog Access'!$F$7:$BF$318,36,FALSE))</f>
        <v>0</v>
      </c>
      <c r="BD122" s="135">
        <f>IF(ISNA(VLOOKUP($B122,'[1]1718  Prog Access'!$F$7:$BF$318,37,FALSE)),"",VLOOKUP($B122,'[1]1718  Prog Access'!$F$7:$BF$318,37,FALSE))</f>
        <v>54988</v>
      </c>
      <c r="BE122" s="135">
        <f>IF(ISNA(VLOOKUP($B122,'[1]1718  Prog Access'!$F$7:$BF$318,38,FALSE)),"",VLOOKUP($B122,'[1]1718  Prog Access'!$F$7:$BF$318,38,FALSE))</f>
        <v>0</v>
      </c>
      <c r="BF122" s="134">
        <f t="shared" si="171"/>
        <v>670558.56000000006</v>
      </c>
      <c r="BG122" s="133">
        <f t="shared" si="172"/>
        <v>0.1456045885242753</v>
      </c>
      <c r="BH122" s="137">
        <f t="shared" si="173"/>
        <v>4011.2374229825923</v>
      </c>
      <c r="BI122" s="140">
        <f>IF(ISNA(VLOOKUP($B122,'[1]1718  Prog Access'!$F$7:$BF$318,39,FALSE)),"",VLOOKUP($B122,'[1]1718  Prog Access'!$F$7:$BF$318,39,FALSE))</f>
        <v>0</v>
      </c>
      <c r="BJ122" s="135">
        <f>IF(ISNA(VLOOKUP($B122,'[1]1718  Prog Access'!$F$7:$BF$318,40,FALSE)),"",VLOOKUP($B122,'[1]1718  Prog Access'!$F$7:$BF$318,40,FALSE))</f>
        <v>0</v>
      </c>
      <c r="BK122" s="135">
        <f>IF(ISNA(VLOOKUP($B122,'[1]1718  Prog Access'!$F$7:$BF$318,41,FALSE)),"",VLOOKUP($B122,'[1]1718  Prog Access'!$F$7:$BF$318,41,FALSE))</f>
        <v>0</v>
      </c>
      <c r="BL122" s="135">
        <f>IF(ISNA(VLOOKUP($B122,'[1]1718  Prog Access'!$F$7:$BF$318,42,FALSE)),"",VLOOKUP($B122,'[1]1718  Prog Access'!$F$7:$BF$318,42,FALSE))</f>
        <v>0</v>
      </c>
      <c r="BM122" s="135">
        <f>IF(ISNA(VLOOKUP($B122,'[1]1718  Prog Access'!$F$7:$BF$318,43,FALSE)),"",VLOOKUP($B122,'[1]1718  Prog Access'!$F$7:$BF$318,43,FALSE))</f>
        <v>0</v>
      </c>
      <c r="BN122" s="135">
        <f>IF(ISNA(VLOOKUP($B122,'[1]1718  Prog Access'!$F$7:$BF$318,44,FALSE)),"",VLOOKUP($B122,'[1]1718  Prog Access'!$F$7:$BF$318,44,FALSE))</f>
        <v>0</v>
      </c>
      <c r="BO122" s="135">
        <f>IF(ISNA(VLOOKUP($B122,'[1]1718  Prog Access'!$F$7:$BF$318,45,FALSE)),"",VLOOKUP($B122,'[1]1718  Prog Access'!$F$7:$BF$318,45,FALSE))</f>
        <v>60363.83</v>
      </c>
      <c r="BP122" s="137">
        <f t="shared" si="174"/>
        <v>60363.83</v>
      </c>
      <c r="BQ122" s="133">
        <f t="shared" si="175"/>
        <v>1.3107357288674839E-2</v>
      </c>
      <c r="BR122" s="134">
        <f t="shared" si="176"/>
        <v>361.09248070826101</v>
      </c>
      <c r="BS122" s="140">
        <f>IF(ISNA(VLOOKUP($B122,'[1]1718  Prog Access'!$F$7:$BF$318,46,FALSE)),"",VLOOKUP($B122,'[1]1718  Prog Access'!$F$7:$BF$318,46,FALSE))</f>
        <v>0</v>
      </c>
      <c r="BT122" s="135">
        <f>IF(ISNA(VLOOKUP($B122,'[1]1718  Prog Access'!$F$7:$BF$318,47,FALSE)),"",VLOOKUP($B122,'[1]1718  Prog Access'!$F$7:$BF$318,47,FALSE))</f>
        <v>0</v>
      </c>
      <c r="BU122" s="135">
        <f>IF(ISNA(VLOOKUP($B122,'[1]1718  Prog Access'!$F$7:$BF$318,48,FALSE)),"",VLOOKUP($B122,'[1]1718  Prog Access'!$F$7:$BF$318,48,FALSE))</f>
        <v>0</v>
      </c>
      <c r="BV122" s="135">
        <f>IF(ISNA(VLOOKUP($B122,'[1]1718  Prog Access'!$F$7:$BF$318,49,FALSE)),"",VLOOKUP($B122,'[1]1718  Prog Access'!$F$7:$BF$318,49,FALSE))</f>
        <v>0</v>
      </c>
      <c r="BW122" s="137">
        <f t="shared" si="177"/>
        <v>0</v>
      </c>
      <c r="BX122" s="133">
        <f t="shared" si="178"/>
        <v>0</v>
      </c>
      <c r="BY122" s="134">
        <f t="shared" si="179"/>
        <v>0</v>
      </c>
      <c r="BZ122" s="135">
        <f>IF(ISNA(VLOOKUP($B122,'[1]1718  Prog Access'!$F$7:$BF$318,50,FALSE)),"",VLOOKUP($B122,'[1]1718  Prog Access'!$F$7:$BF$318,50,FALSE))</f>
        <v>1292821.0999999999</v>
      </c>
      <c r="CA122" s="133">
        <f t="shared" si="180"/>
        <v>0.28072221507544537</v>
      </c>
      <c r="CB122" s="134">
        <f t="shared" si="181"/>
        <v>7733.5712149309074</v>
      </c>
      <c r="CC122" s="135">
        <f>IF(ISNA(VLOOKUP($B122,'[1]1718  Prog Access'!$F$7:$BF$318,51,FALSE)),"",VLOOKUP($B122,'[1]1718  Prog Access'!$F$7:$BF$318,51,FALSE))</f>
        <v>213079.27</v>
      </c>
      <c r="CD122" s="133">
        <f t="shared" si="182"/>
        <v>4.6267874697480491E-2</v>
      </c>
      <c r="CE122" s="134">
        <f t="shared" si="183"/>
        <v>1274.6262487288386</v>
      </c>
      <c r="CF122" s="141">
        <f>IF(ISNA(VLOOKUP($B122,'[1]1718  Prog Access'!$F$7:$BF$318,52,FALSE)),"",VLOOKUP($B122,'[1]1718  Prog Access'!$F$7:$BF$318,52,FALSE))</f>
        <v>106682.35</v>
      </c>
      <c r="CG122" s="88">
        <f t="shared" si="184"/>
        <v>2.3164926378022407E-2</v>
      </c>
      <c r="CH122" s="89">
        <f t="shared" si="185"/>
        <v>638.16683615481247</v>
      </c>
      <c r="CI122" s="90">
        <f t="shared" si="231"/>
        <v>4605339.4800000004</v>
      </c>
      <c r="CJ122" s="73">
        <f t="shared" si="232"/>
        <v>0</v>
      </c>
    </row>
    <row r="123" spans="1:88" x14ac:dyDescent="0.3">
      <c r="A123" s="21"/>
      <c r="B123" s="84" t="s">
        <v>211</v>
      </c>
      <c r="C123" s="117" t="s">
        <v>212</v>
      </c>
      <c r="D123" s="85">
        <f>IF(ISNA(VLOOKUP($B123,'[1]1718 enrollment_Rev_Exp by size'!$A$6:$C$339,3,FALSE)),"",VLOOKUP($B123,'[1]1718 enrollment_Rev_Exp by size'!$A$6:$C$339,3,FALSE))</f>
        <v>171.39999999999998</v>
      </c>
      <c r="E123" s="86">
        <f>IF(ISNA(VLOOKUP($B123,'[1]1718 Enroll_Rev_Exp Access'!$A$6:$D$316,4,FALSE)),"",VLOOKUP($B123,'[1]1718 Enroll_Rev_Exp Access'!$A$6:$D$316,4,FALSE))</f>
        <v>3805378.09</v>
      </c>
      <c r="F123" s="87">
        <f>IF(ISNA(VLOOKUP($B123,'[1]1718  Prog Access'!$F$7:$BF$318,2,FALSE)),"",VLOOKUP($B123,'[1]1718  Prog Access'!$F$7:$BF$318,2,FALSE))</f>
        <v>1616994.0800000003</v>
      </c>
      <c r="G123" s="87">
        <f>IF(ISNA(VLOOKUP($B123,'[1]1718  Prog Access'!$F$7:$BF$318,3,FALSE)),"",VLOOKUP($B123,'[1]1718  Prog Access'!$F$7:$BF$318,3,FALSE))</f>
        <v>0</v>
      </c>
      <c r="H123" s="87">
        <f>IF(ISNA(VLOOKUP($B123,'[1]1718  Prog Access'!$F$7:$BF$318,4,FALSE)),"",VLOOKUP($B123,'[1]1718  Prog Access'!$F$7:$BF$318,4,FALSE))</f>
        <v>0</v>
      </c>
      <c r="I123" s="130">
        <f t="shared" si="156"/>
        <v>1616994.0800000003</v>
      </c>
      <c r="J123" s="151">
        <f t="shared" si="157"/>
        <v>0.42492336944106396</v>
      </c>
      <c r="K123" s="152">
        <f t="shared" si="158"/>
        <v>9434.0378063010539</v>
      </c>
      <c r="L123" s="135">
        <f>IF(ISNA(VLOOKUP($B123,'[1]1718  Prog Access'!$F$7:$BF$318,5,FALSE)),"",VLOOKUP($B123,'[1]1718  Prog Access'!$F$7:$BF$318,5,FALSE))</f>
        <v>0</v>
      </c>
      <c r="M123" s="135">
        <f>IF(ISNA(VLOOKUP($B123,'[1]1718  Prog Access'!$F$7:$BF$318,6,FALSE)),"",VLOOKUP($B123,'[1]1718  Prog Access'!$F$7:$BF$318,6,FALSE))</f>
        <v>0</v>
      </c>
      <c r="N123" s="135">
        <f>IF(ISNA(VLOOKUP($B123,'[1]1718  Prog Access'!$F$7:$BF$318,7,FALSE)),"",VLOOKUP($B123,'[1]1718  Prog Access'!$F$7:$BF$318,7,FALSE))</f>
        <v>0</v>
      </c>
      <c r="O123" s="135">
        <f>IF(ISNA(VLOOKUP($B123,'[1]1718  Prog Access'!$F$7:$BF$318,8,FALSE)),"",VLOOKUP($B123,'[1]1718  Prog Access'!$F$7:$BF$318,8,FALSE))</f>
        <v>0</v>
      </c>
      <c r="P123" s="135">
        <f>IF(ISNA(VLOOKUP($B123,'[1]1718  Prog Access'!$F$7:$BF$318,9,FALSE)),"",VLOOKUP($B123,'[1]1718  Prog Access'!$F$7:$BF$318,9,FALSE))</f>
        <v>0</v>
      </c>
      <c r="Q123" s="135">
        <f>IF(ISNA(VLOOKUP($B123,'[1]1718  Prog Access'!$F$7:$BF$318,10,FALSE)),"",VLOOKUP($B123,'[1]1718  Prog Access'!$F$7:$BF$318,10,FALSE))</f>
        <v>0</v>
      </c>
      <c r="R123" s="128">
        <f t="shared" si="159"/>
        <v>0</v>
      </c>
      <c r="S123" s="136">
        <f t="shared" si="160"/>
        <v>0</v>
      </c>
      <c r="T123" s="137">
        <f t="shared" si="161"/>
        <v>0</v>
      </c>
      <c r="U123" s="135">
        <f>IF(ISNA(VLOOKUP($B123,'[1]1718  Prog Access'!$F$7:$BF$318,11,FALSE)),"",VLOOKUP($B123,'[1]1718  Prog Access'!$F$7:$BF$318,11,FALSE))</f>
        <v>269217.82</v>
      </c>
      <c r="V123" s="135">
        <f>IF(ISNA(VLOOKUP($B123,'[1]1718  Prog Access'!$F$7:$BF$318,12,FALSE)),"",VLOOKUP($B123,'[1]1718  Prog Access'!$F$7:$BF$318,12,FALSE))</f>
        <v>884.8</v>
      </c>
      <c r="W123" s="135">
        <f>IF(ISNA(VLOOKUP($B123,'[1]1718  Prog Access'!$F$7:$BF$318,13,FALSE)),"",VLOOKUP($B123,'[1]1718  Prog Access'!$F$7:$BF$318,13,FALSE))</f>
        <v>0</v>
      </c>
      <c r="X123" s="135">
        <f>IF(ISNA(VLOOKUP($B123,'[1]1718  Prog Access'!$F$7:$BF$318,14,FALSE)),"",VLOOKUP($B123,'[1]1718  Prog Access'!$F$7:$BF$318,14,FALSE))</f>
        <v>0</v>
      </c>
      <c r="Y123" s="135">
        <f>IF(ISNA(VLOOKUP($B123,'[1]1718  Prog Access'!$F$7:$BF$318,15,FALSE)),"",VLOOKUP($B123,'[1]1718  Prog Access'!$F$7:$BF$318,15,FALSE))</f>
        <v>0</v>
      </c>
      <c r="Z123" s="135">
        <f>IF(ISNA(VLOOKUP($B123,'[1]1718  Prog Access'!$F$7:$BF$318,16,FALSE)),"",VLOOKUP($B123,'[1]1718  Prog Access'!$F$7:$BF$318,16,FALSE))</f>
        <v>0</v>
      </c>
      <c r="AA123" s="138">
        <f t="shared" si="162"/>
        <v>270102.62</v>
      </c>
      <c r="AB123" s="133">
        <f t="shared" si="163"/>
        <v>7.0979180941255701E-2</v>
      </c>
      <c r="AC123" s="134">
        <f t="shared" si="164"/>
        <v>1575.8612602100352</v>
      </c>
      <c r="AD123" s="135">
        <f>IF(ISNA(VLOOKUP($B123,'[1]1718  Prog Access'!$F$7:$BF$318,17,FALSE)),"",VLOOKUP($B123,'[1]1718  Prog Access'!$F$7:$BF$318,17,FALSE))</f>
        <v>144332.59999999998</v>
      </c>
      <c r="AE123" s="135">
        <f>IF(ISNA(VLOOKUP($B123,'[1]1718  Prog Access'!$F$7:$BF$318,18,FALSE)),"",VLOOKUP($B123,'[1]1718  Prog Access'!$F$7:$BF$318,18,FALSE))</f>
        <v>0</v>
      </c>
      <c r="AF123" s="135">
        <f>IF(ISNA(VLOOKUP($B123,'[1]1718  Prog Access'!$F$7:$BF$318,19,FALSE)),"",VLOOKUP($B123,'[1]1718  Prog Access'!$F$7:$BF$318,19,FALSE))</f>
        <v>11113.95</v>
      </c>
      <c r="AG123" s="135">
        <f>IF(ISNA(VLOOKUP($B123,'[1]1718  Prog Access'!$F$7:$BF$318,20,FALSE)),"",VLOOKUP($B123,'[1]1718  Prog Access'!$F$7:$BF$318,20,FALSE))</f>
        <v>0</v>
      </c>
      <c r="AH123" s="134">
        <f t="shared" si="165"/>
        <v>155446.54999999999</v>
      </c>
      <c r="AI123" s="133">
        <f t="shared" si="166"/>
        <v>4.0849173544277174E-2</v>
      </c>
      <c r="AJ123" s="134">
        <f t="shared" si="167"/>
        <v>906.92269544924159</v>
      </c>
      <c r="AK123" s="135">
        <f>IF(ISNA(VLOOKUP($B123,'[1]1718  Prog Access'!$F$7:$BF$318,21,FALSE)),"",VLOOKUP($B123,'[1]1718  Prog Access'!$F$7:$BF$318,21,FALSE))</f>
        <v>0</v>
      </c>
      <c r="AL123" s="135">
        <f>IF(ISNA(VLOOKUP($B123,'[1]1718  Prog Access'!$F$7:$BF$318,22,FALSE)),"",VLOOKUP($B123,'[1]1718  Prog Access'!$F$7:$BF$318,22,FALSE))</f>
        <v>0</v>
      </c>
      <c r="AM123" s="138">
        <f t="shared" si="168"/>
        <v>0</v>
      </c>
      <c r="AN123" s="133">
        <f t="shared" si="169"/>
        <v>0</v>
      </c>
      <c r="AO123" s="139">
        <f t="shared" si="170"/>
        <v>0</v>
      </c>
      <c r="AP123" s="135">
        <f>IF(ISNA(VLOOKUP($B123,'[1]1718  Prog Access'!$F$7:$BF$318,23,FALSE)),"",VLOOKUP($B123,'[1]1718  Prog Access'!$F$7:$BF$318,23,FALSE))</f>
        <v>41460.479999999996</v>
      </c>
      <c r="AQ123" s="135">
        <f>IF(ISNA(VLOOKUP($B123,'[1]1718  Prog Access'!$F$7:$BF$318,24,FALSE)),"",VLOOKUP($B123,'[1]1718  Prog Access'!$F$7:$BF$318,24,FALSE))</f>
        <v>22768.13</v>
      </c>
      <c r="AR123" s="135">
        <f>IF(ISNA(VLOOKUP($B123,'[1]1718  Prog Access'!$F$7:$BF$318,25,FALSE)),"",VLOOKUP($B123,'[1]1718  Prog Access'!$F$7:$BF$318,25,FALSE))</f>
        <v>0</v>
      </c>
      <c r="AS123" s="135">
        <f>IF(ISNA(VLOOKUP($B123,'[1]1718  Prog Access'!$F$7:$BF$318,26,FALSE)),"",VLOOKUP($B123,'[1]1718  Prog Access'!$F$7:$BF$318,26,FALSE))</f>
        <v>0</v>
      </c>
      <c r="AT123" s="135">
        <f>IF(ISNA(VLOOKUP($B123,'[1]1718  Prog Access'!$F$7:$BF$318,27,FALSE)),"",VLOOKUP($B123,'[1]1718  Prog Access'!$F$7:$BF$318,27,FALSE))</f>
        <v>113984.97</v>
      </c>
      <c r="AU123" s="135">
        <f>IF(ISNA(VLOOKUP($B123,'[1]1718  Prog Access'!$F$7:$BF$318,28,FALSE)),"",VLOOKUP($B123,'[1]1718  Prog Access'!$F$7:$BF$318,28,FALSE))</f>
        <v>0</v>
      </c>
      <c r="AV123" s="135">
        <f>IF(ISNA(VLOOKUP($B123,'[1]1718  Prog Access'!$F$7:$BF$318,29,FALSE)),"",VLOOKUP($B123,'[1]1718  Prog Access'!$F$7:$BF$318,29,FALSE))</f>
        <v>0</v>
      </c>
      <c r="AW123" s="135">
        <f>IF(ISNA(VLOOKUP($B123,'[1]1718  Prog Access'!$F$7:$BF$318,30,FALSE)),"",VLOOKUP($B123,'[1]1718  Prog Access'!$F$7:$BF$318,30,FALSE))</f>
        <v>48730.67</v>
      </c>
      <c r="AX123" s="135">
        <f>IF(ISNA(VLOOKUP($B123,'[1]1718  Prog Access'!$F$7:$BF$318,31,FALSE)),"",VLOOKUP($B123,'[1]1718  Prog Access'!$F$7:$BF$318,31,FALSE))</f>
        <v>0</v>
      </c>
      <c r="AY123" s="135">
        <f>IF(ISNA(VLOOKUP($B123,'[1]1718  Prog Access'!$F$7:$BF$318,32,FALSE)),"",VLOOKUP($B123,'[1]1718  Prog Access'!$F$7:$BF$318,32,FALSE))</f>
        <v>0</v>
      </c>
      <c r="AZ123" s="135">
        <f>IF(ISNA(VLOOKUP($B123,'[1]1718  Prog Access'!$F$7:$BF$318,33,FALSE)),"",VLOOKUP($B123,'[1]1718  Prog Access'!$F$7:$BF$318,33,FALSE))</f>
        <v>0</v>
      </c>
      <c r="BA123" s="135">
        <f>IF(ISNA(VLOOKUP($B123,'[1]1718  Prog Access'!$F$7:$BF$318,34,FALSE)),"",VLOOKUP($B123,'[1]1718  Prog Access'!$F$7:$BF$318,34,FALSE))</f>
        <v>12526.36</v>
      </c>
      <c r="BB123" s="135">
        <f>IF(ISNA(VLOOKUP($B123,'[1]1718  Prog Access'!$F$7:$BF$318,35,FALSE)),"",VLOOKUP($B123,'[1]1718  Prog Access'!$F$7:$BF$318,35,FALSE))</f>
        <v>24153.37</v>
      </c>
      <c r="BC123" s="135">
        <f>IF(ISNA(VLOOKUP($B123,'[1]1718  Prog Access'!$F$7:$BF$318,36,FALSE)),"",VLOOKUP($B123,'[1]1718  Prog Access'!$F$7:$BF$318,36,FALSE))</f>
        <v>0</v>
      </c>
      <c r="BD123" s="135">
        <f>IF(ISNA(VLOOKUP($B123,'[1]1718  Prog Access'!$F$7:$BF$318,37,FALSE)),"",VLOOKUP($B123,'[1]1718  Prog Access'!$F$7:$BF$318,37,FALSE))</f>
        <v>9871</v>
      </c>
      <c r="BE123" s="135">
        <f>IF(ISNA(VLOOKUP($B123,'[1]1718  Prog Access'!$F$7:$BF$318,38,FALSE)),"",VLOOKUP($B123,'[1]1718  Prog Access'!$F$7:$BF$318,38,FALSE))</f>
        <v>0</v>
      </c>
      <c r="BF123" s="134">
        <f t="shared" si="171"/>
        <v>273494.98</v>
      </c>
      <c r="BG123" s="133">
        <f t="shared" si="172"/>
        <v>7.1870645578873349E-2</v>
      </c>
      <c r="BH123" s="137">
        <f t="shared" si="173"/>
        <v>1595.6533255542593</v>
      </c>
      <c r="BI123" s="140">
        <f>IF(ISNA(VLOOKUP($B123,'[1]1718  Prog Access'!$F$7:$BF$318,39,FALSE)),"",VLOOKUP($B123,'[1]1718  Prog Access'!$F$7:$BF$318,39,FALSE))</f>
        <v>0</v>
      </c>
      <c r="BJ123" s="135">
        <f>IF(ISNA(VLOOKUP($B123,'[1]1718  Prog Access'!$F$7:$BF$318,40,FALSE)),"",VLOOKUP($B123,'[1]1718  Prog Access'!$F$7:$BF$318,40,FALSE))</f>
        <v>0</v>
      </c>
      <c r="BK123" s="135">
        <f>IF(ISNA(VLOOKUP($B123,'[1]1718  Prog Access'!$F$7:$BF$318,41,FALSE)),"",VLOOKUP($B123,'[1]1718  Prog Access'!$F$7:$BF$318,41,FALSE))</f>
        <v>0</v>
      </c>
      <c r="BL123" s="135">
        <f>IF(ISNA(VLOOKUP($B123,'[1]1718  Prog Access'!$F$7:$BF$318,42,FALSE)),"",VLOOKUP($B123,'[1]1718  Prog Access'!$F$7:$BF$318,42,FALSE))</f>
        <v>0</v>
      </c>
      <c r="BM123" s="135">
        <f>IF(ISNA(VLOOKUP($B123,'[1]1718  Prog Access'!$F$7:$BF$318,43,FALSE)),"",VLOOKUP($B123,'[1]1718  Prog Access'!$F$7:$BF$318,43,FALSE))</f>
        <v>0</v>
      </c>
      <c r="BN123" s="135">
        <f>IF(ISNA(VLOOKUP($B123,'[1]1718  Prog Access'!$F$7:$BF$318,44,FALSE)),"",VLOOKUP($B123,'[1]1718  Prog Access'!$F$7:$BF$318,44,FALSE))</f>
        <v>0</v>
      </c>
      <c r="BO123" s="135">
        <f>IF(ISNA(VLOOKUP($B123,'[1]1718  Prog Access'!$F$7:$BF$318,45,FALSE)),"",VLOOKUP($B123,'[1]1718  Prog Access'!$F$7:$BF$318,45,FALSE))</f>
        <v>54184.04</v>
      </c>
      <c r="BP123" s="137">
        <f t="shared" si="174"/>
        <v>54184.04</v>
      </c>
      <c r="BQ123" s="133">
        <f t="shared" si="175"/>
        <v>1.4238805900099141E-2</v>
      </c>
      <c r="BR123" s="134">
        <f t="shared" si="176"/>
        <v>316.12625437572933</v>
      </c>
      <c r="BS123" s="140">
        <f>IF(ISNA(VLOOKUP($B123,'[1]1718  Prog Access'!$F$7:$BF$318,46,FALSE)),"",VLOOKUP($B123,'[1]1718  Prog Access'!$F$7:$BF$318,46,FALSE))</f>
        <v>0</v>
      </c>
      <c r="BT123" s="135">
        <f>IF(ISNA(VLOOKUP($B123,'[1]1718  Prog Access'!$F$7:$BF$318,47,FALSE)),"",VLOOKUP($B123,'[1]1718  Prog Access'!$F$7:$BF$318,47,FALSE))</f>
        <v>0</v>
      </c>
      <c r="BU123" s="135">
        <f>IF(ISNA(VLOOKUP($B123,'[1]1718  Prog Access'!$F$7:$BF$318,48,FALSE)),"",VLOOKUP($B123,'[1]1718  Prog Access'!$F$7:$BF$318,48,FALSE))</f>
        <v>120658.89</v>
      </c>
      <c r="BV123" s="135">
        <f>IF(ISNA(VLOOKUP($B123,'[1]1718  Prog Access'!$F$7:$BF$318,49,FALSE)),"",VLOOKUP($B123,'[1]1718  Prog Access'!$F$7:$BF$318,49,FALSE))</f>
        <v>6910.4199999999992</v>
      </c>
      <c r="BW123" s="137">
        <f t="shared" si="177"/>
        <v>127569.31</v>
      </c>
      <c r="BX123" s="133">
        <f t="shared" si="178"/>
        <v>3.3523425789209818E-2</v>
      </c>
      <c r="BY123" s="134">
        <f t="shared" si="179"/>
        <v>744.27835472578772</v>
      </c>
      <c r="BZ123" s="135">
        <f>IF(ISNA(VLOOKUP($B123,'[1]1718  Prog Access'!$F$7:$BF$318,50,FALSE)),"",VLOOKUP($B123,'[1]1718  Prog Access'!$F$7:$BF$318,50,FALSE))</f>
        <v>916849.07000000007</v>
      </c>
      <c r="CA123" s="133">
        <f t="shared" si="180"/>
        <v>0.24093507880579618</v>
      </c>
      <c r="CB123" s="134">
        <f t="shared" si="181"/>
        <v>5349.1777712952171</v>
      </c>
      <c r="CC123" s="135">
        <f>IF(ISNA(VLOOKUP($B123,'[1]1718  Prog Access'!$F$7:$BF$318,51,FALSE)),"",VLOOKUP($B123,'[1]1718  Prog Access'!$F$7:$BF$318,51,FALSE))</f>
        <v>174755.22000000003</v>
      </c>
      <c r="CD123" s="133">
        <f t="shared" si="182"/>
        <v>4.5923221258679196E-2</v>
      </c>
      <c r="CE123" s="134">
        <f t="shared" si="183"/>
        <v>1019.5753792298719</v>
      </c>
      <c r="CF123" s="141">
        <f>IF(ISNA(VLOOKUP($B123,'[1]1718  Prog Access'!$F$7:$BF$318,52,FALSE)),"",VLOOKUP($B123,'[1]1718  Prog Access'!$F$7:$BF$318,52,FALSE))</f>
        <v>215982.22000000006</v>
      </c>
      <c r="CG123" s="88">
        <f t="shared" si="184"/>
        <v>5.6757098740745644E-2</v>
      </c>
      <c r="CH123" s="89">
        <f t="shared" si="185"/>
        <v>1260.1063010501755</v>
      </c>
      <c r="CI123" s="90">
        <f t="shared" si="231"/>
        <v>3805378.0900000008</v>
      </c>
      <c r="CJ123" s="73">
        <f t="shared" si="232"/>
        <v>0</v>
      </c>
    </row>
    <row r="124" spans="1:88" x14ac:dyDescent="0.3">
      <c r="A124" s="21"/>
      <c r="B124" s="84" t="s">
        <v>213</v>
      </c>
      <c r="C124" s="117" t="s">
        <v>214</v>
      </c>
      <c r="D124" s="85">
        <f>IF(ISNA(VLOOKUP($B124,'[1]1718 enrollment_Rev_Exp by size'!$A$6:$C$339,3,FALSE)),"",VLOOKUP($B124,'[1]1718 enrollment_Rev_Exp by size'!$A$6:$C$339,3,FALSE))</f>
        <v>151.57999999999998</v>
      </c>
      <c r="E124" s="86">
        <f>IF(ISNA(VLOOKUP($B124,'[1]1718 Enroll_Rev_Exp Access'!$A$6:$D$316,4,FALSE)),"",VLOOKUP($B124,'[1]1718 Enroll_Rev_Exp Access'!$A$6:$D$316,4,FALSE))</f>
        <v>2502772.4700000002</v>
      </c>
      <c r="F124" s="87">
        <f>IF(ISNA(VLOOKUP($B124,'[1]1718  Prog Access'!$F$7:$BF$318,2,FALSE)),"",VLOOKUP($B124,'[1]1718  Prog Access'!$F$7:$BF$318,2,FALSE))</f>
        <v>1411893.2299999997</v>
      </c>
      <c r="G124" s="87">
        <f>IF(ISNA(VLOOKUP($B124,'[1]1718  Prog Access'!$F$7:$BF$318,3,FALSE)),"",VLOOKUP($B124,'[1]1718  Prog Access'!$F$7:$BF$318,3,FALSE))</f>
        <v>0</v>
      </c>
      <c r="H124" s="87">
        <f>IF(ISNA(VLOOKUP($B124,'[1]1718  Prog Access'!$F$7:$BF$318,4,FALSE)),"",VLOOKUP($B124,'[1]1718  Prog Access'!$F$7:$BF$318,4,FALSE))</f>
        <v>0</v>
      </c>
      <c r="I124" s="130">
        <f t="shared" si="156"/>
        <v>1411893.2299999997</v>
      </c>
      <c r="J124" s="151">
        <f t="shared" si="157"/>
        <v>0.56413167674007525</v>
      </c>
      <c r="K124" s="152">
        <f t="shared" si="158"/>
        <v>9314.5087082728587</v>
      </c>
      <c r="L124" s="135">
        <f>IF(ISNA(VLOOKUP($B124,'[1]1718  Prog Access'!$F$7:$BF$318,5,FALSE)),"",VLOOKUP($B124,'[1]1718  Prog Access'!$F$7:$BF$318,5,FALSE))</f>
        <v>0</v>
      </c>
      <c r="M124" s="135">
        <f>IF(ISNA(VLOOKUP($B124,'[1]1718  Prog Access'!$F$7:$BF$318,6,FALSE)),"",VLOOKUP($B124,'[1]1718  Prog Access'!$F$7:$BF$318,6,FALSE))</f>
        <v>0</v>
      </c>
      <c r="N124" s="135">
        <f>IF(ISNA(VLOOKUP($B124,'[1]1718  Prog Access'!$F$7:$BF$318,7,FALSE)),"",VLOOKUP($B124,'[1]1718  Prog Access'!$F$7:$BF$318,7,FALSE))</f>
        <v>0</v>
      </c>
      <c r="O124" s="135">
        <f>IF(ISNA(VLOOKUP($B124,'[1]1718  Prog Access'!$F$7:$BF$318,8,FALSE)),"",VLOOKUP($B124,'[1]1718  Prog Access'!$F$7:$BF$318,8,FALSE))</f>
        <v>0</v>
      </c>
      <c r="P124" s="135">
        <f>IF(ISNA(VLOOKUP($B124,'[1]1718  Prog Access'!$F$7:$BF$318,9,FALSE)),"",VLOOKUP($B124,'[1]1718  Prog Access'!$F$7:$BF$318,9,FALSE))</f>
        <v>0</v>
      </c>
      <c r="Q124" s="135">
        <f>IF(ISNA(VLOOKUP($B124,'[1]1718  Prog Access'!$F$7:$BF$318,10,FALSE)),"",VLOOKUP($B124,'[1]1718  Prog Access'!$F$7:$BF$318,10,FALSE))</f>
        <v>0</v>
      </c>
      <c r="R124" s="128">
        <f t="shared" si="159"/>
        <v>0</v>
      </c>
      <c r="S124" s="136">
        <f t="shared" si="160"/>
        <v>0</v>
      </c>
      <c r="T124" s="137">
        <f t="shared" si="161"/>
        <v>0</v>
      </c>
      <c r="U124" s="135">
        <f>IF(ISNA(VLOOKUP($B124,'[1]1718  Prog Access'!$F$7:$BF$318,11,FALSE)),"",VLOOKUP($B124,'[1]1718  Prog Access'!$F$7:$BF$318,11,FALSE))</f>
        <v>184796.50000000003</v>
      </c>
      <c r="V124" s="135">
        <f>IF(ISNA(VLOOKUP($B124,'[1]1718  Prog Access'!$F$7:$BF$318,12,FALSE)),"",VLOOKUP($B124,'[1]1718  Prog Access'!$F$7:$BF$318,12,FALSE))</f>
        <v>10217.6</v>
      </c>
      <c r="W124" s="135">
        <f>IF(ISNA(VLOOKUP($B124,'[1]1718  Prog Access'!$F$7:$BF$318,13,FALSE)),"",VLOOKUP($B124,'[1]1718  Prog Access'!$F$7:$BF$318,13,FALSE))</f>
        <v>36699.78</v>
      </c>
      <c r="X124" s="135">
        <f>IF(ISNA(VLOOKUP($B124,'[1]1718  Prog Access'!$F$7:$BF$318,14,FALSE)),"",VLOOKUP($B124,'[1]1718  Prog Access'!$F$7:$BF$318,14,FALSE))</f>
        <v>0</v>
      </c>
      <c r="Y124" s="135">
        <f>IF(ISNA(VLOOKUP($B124,'[1]1718  Prog Access'!$F$7:$BF$318,15,FALSE)),"",VLOOKUP($B124,'[1]1718  Prog Access'!$F$7:$BF$318,15,FALSE))</f>
        <v>0</v>
      </c>
      <c r="Z124" s="135">
        <f>IF(ISNA(VLOOKUP($B124,'[1]1718  Prog Access'!$F$7:$BF$318,16,FALSE)),"",VLOOKUP($B124,'[1]1718  Prog Access'!$F$7:$BF$318,16,FALSE))</f>
        <v>0</v>
      </c>
      <c r="AA124" s="138">
        <f t="shared" si="162"/>
        <v>231713.88000000003</v>
      </c>
      <c r="AB124" s="133">
        <f t="shared" si="163"/>
        <v>9.258287869851789E-2</v>
      </c>
      <c r="AC124" s="134">
        <f t="shared" si="164"/>
        <v>1528.657342657343</v>
      </c>
      <c r="AD124" s="135">
        <f>IF(ISNA(VLOOKUP($B124,'[1]1718  Prog Access'!$F$7:$BF$318,17,FALSE)),"",VLOOKUP($B124,'[1]1718  Prog Access'!$F$7:$BF$318,17,FALSE))</f>
        <v>0</v>
      </c>
      <c r="AE124" s="135">
        <f>IF(ISNA(VLOOKUP($B124,'[1]1718  Prog Access'!$F$7:$BF$318,18,FALSE)),"",VLOOKUP($B124,'[1]1718  Prog Access'!$F$7:$BF$318,18,FALSE))</f>
        <v>0</v>
      </c>
      <c r="AF124" s="135">
        <f>IF(ISNA(VLOOKUP($B124,'[1]1718  Prog Access'!$F$7:$BF$318,19,FALSE)),"",VLOOKUP($B124,'[1]1718  Prog Access'!$F$7:$BF$318,19,FALSE))</f>
        <v>0</v>
      </c>
      <c r="AG124" s="135">
        <f>IF(ISNA(VLOOKUP($B124,'[1]1718  Prog Access'!$F$7:$BF$318,20,FALSE)),"",VLOOKUP($B124,'[1]1718  Prog Access'!$F$7:$BF$318,20,FALSE))</f>
        <v>0</v>
      </c>
      <c r="AH124" s="134">
        <f t="shared" si="165"/>
        <v>0</v>
      </c>
      <c r="AI124" s="133">
        <f t="shared" si="166"/>
        <v>0</v>
      </c>
      <c r="AJ124" s="134">
        <f t="shared" si="167"/>
        <v>0</v>
      </c>
      <c r="AK124" s="135">
        <f>IF(ISNA(VLOOKUP($B124,'[1]1718  Prog Access'!$F$7:$BF$318,21,FALSE)),"",VLOOKUP($B124,'[1]1718  Prog Access'!$F$7:$BF$318,21,FALSE))</f>
        <v>0</v>
      </c>
      <c r="AL124" s="135">
        <f>IF(ISNA(VLOOKUP($B124,'[1]1718  Prog Access'!$F$7:$BF$318,22,FALSE)),"",VLOOKUP($B124,'[1]1718  Prog Access'!$F$7:$BF$318,22,FALSE))</f>
        <v>0</v>
      </c>
      <c r="AM124" s="138">
        <f t="shared" si="168"/>
        <v>0</v>
      </c>
      <c r="AN124" s="133">
        <f t="shared" si="169"/>
        <v>0</v>
      </c>
      <c r="AO124" s="139">
        <f t="shared" si="170"/>
        <v>0</v>
      </c>
      <c r="AP124" s="135">
        <f>IF(ISNA(VLOOKUP($B124,'[1]1718  Prog Access'!$F$7:$BF$318,23,FALSE)),"",VLOOKUP($B124,'[1]1718  Prog Access'!$F$7:$BF$318,23,FALSE))</f>
        <v>62731.55</v>
      </c>
      <c r="AQ124" s="135">
        <f>IF(ISNA(VLOOKUP($B124,'[1]1718  Prog Access'!$F$7:$BF$318,24,FALSE)),"",VLOOKUP($B124,'[1]1718  Prog Access'!$F$7:$BF$318,24,FALSE))</f>
        <v>8136.76</v>
      </c>
      <c r="AR124" s="135">
        <f>IF(ISNA(VLOOKUP($B124,'[1]1718  Prog Access'!$F$7:$BF$318,25,FALSE)),"",VLOOKUP($B124,'[1]1718  Prog Access'!$F$7:$BF$318,25,FALSE))</f>
        <v>0</v>
      </c>
      <c r="AS124" s="135">
        <f>IF(ISNA(VLOOKUP($B124,'[1]1718  Prog Access'!$F$7:$BF$318,26,FALSE)),"",VLOOKUP($B124,'[1]1718  Prog Access'!$F$7:$BF$318,26,FALSE))</f>
        <v>0</v>
      </c>
      <c r="AT124" s="135">
        <f>IF(ISNA(VLOOKUP($B124,'[1]1718  Prog Access'!$F$7:$BF$318,27,FALSE)),"",VLOOKUP($B124,'[1]1718  Prog Access'!$F$7:$BF$318,27,FALSE))</f>
        <v>55619.83</v>
      </c>
      <c r="AU124" s="135">
        <f>IF(ISNA(VLOOKUP($B124,'[1]1718  Prog Access'!$F$7:$BF$318,28,FALSE)),"",VLOOKUP($B124,'[1]1718  Prog Access'!$F$7:$BF$318,28,FALSE))</f>
        <v>0</v>
      </c>
      <c r="AV124" s="135">
        <f>IF(ISNA(VLOOKUP($B124,'[1]1718  Prog Access'!$F$7:$BF$318,29,FALSE)),"",VLOOKUP($B124,'[1]1718  Prog Access'!$F$7:$BF$318,29,FALSE))</f>
        <v>0</v>
      </c>
      <c r="AW124" s="135">
        <f>IF(ISNA(VLOOKUP($B124,'[1]1718  Prog Access'!$F$7:$BF$318,30,FALSE)),"",VLOOKUP($B124,'[1]1718  Prog Access'!$F$7:$BF$318,30,FALSE))</f>
        <v>14339.92</v>
      </c>
      <c r="AX124" s="135">
        <f>IF(ISNA(VLOOKUP($B124,'[1]1718  Prog Access'!$F$7:$BF$318,31,FALSE)),"",VLOOKUP($B124,'[1]1718  Prog Access'!$F$7:$BF$318,31,FALSE))</f>
        <v>0</v>
      </c>
      <c r="AY124" s="135">
        <f>IF(ISNA(VLOOKUP($B124,'[1]1718  Prog Access'!$F$7:$BF$318,32,FALSE)),"",VLOOKUP($B124,'[1]1718  Prog Access'!$F$7:$BF$318,32,FALSE))</f>
        <v>0</v>
      </c>
      <c r="AZ124" s="135">
        <f>IF(ISNA(VLOOKUP($B124,'[1]1718  Prog Access'!$F$7:$BF$318,33,FALSE)),"",VLOOKUP($B124,'[1]1718  Prog Access'!$F$7:$BF$318,33,FALSE))</f>
        <v>0</v>
      </c>
      <c r="BA124" s="135">
        <f>IF(ISNA(VLOOKUP($B124,'[1]1718  Prog Access'!$F$7:$BF$318,34,FALSE)),"",VLOOKUP($B124,'[1]1718  Prog Access'!$F$7:$BF$318,34,FALSE))</f>
        <v>0</v>
      </c>
      <c r="BB124" s="135">
        <f>IF(ISNA(VLOOKUP($B124,'[1]1718  Prog Access'!$F$7:$BF$318,35,FALSE)),"",VLOOKUP($B124,'[1]1718  Prog Access'!$F$7:$BF$318,35,FALSE))</f>
        <v>264.12</v>
      </c>
      <c r="BC124" s="135">
        <f>IF(ISNA(VLOOKUP($B124,'[1]1718  Prog Access'!$F$7:$BF$318,36,FALSE)),"",VLOOKUP($B124,'[1]1718  Prog Access'!$F$7:$BF$318,36,FALSE))</f>
        <v>0</v>
      </c>
      <c r="BD124" s="135">
        <f>IF(ISNA(VLOOKUP($B124,'[1]1718  Prog Access'!$F$7:$BF$318,37,FALSE)),"",VLOOKUP($B124,'[1]1718  Prog Access'!$F$7:$BF$318,37,FALSE))</f>
        <v>0</v>
      </c>
      <c r="BE124" s="135">
        <f>IF(ISNA(VLOOKUP($B124,'[1]1718  Prog Access'!$F$7:$BF$318,38,FALSE)),"",VLOOKUP($B124,'[1]1718  Prog Access'!$F$7:$BF$318,38,FALSE))</f>
        <v>0</v>
      </c>
      <c r="BF124" s="134">
        <f t="shared" si="171"/>
        <v>141092.18</v>
      </c>
      <c r="BG124" s="133">
        <f t="shared" si="172"/>
        <v>5.6374353518440286E-2</v>
      </c>
      <c r="BH124" s="137">
        <f t="shared" si="173"/>
        <v>930.81000131943529</v>
      </c>
      <c r="BI124" s="140">
        <f>IF(ISNA(VLOOKUP($B124,'[1]1718  Prog Access'!$F$7:$BF$318,39,FALSE)),"",VLOOKUP($B124,'[1]1718  Prog Access'!$F$7:$BF$318,39,FALSE))</f>
        <v>0</v>
      </c>
      <c r="BJ124" s="135">
        <f>IF(ISNA(VLOOKUP($B124,'[1]1718  Prog Access'!$F$7:$BF$318,40,FALSE)),"",VLOOKUP($B124,'[1]1718  Prog Access'!$F$7:$BF$318,40,FALSE))</f>
        <v>0</v>
      </c>
      <c r="BK124" s="135">
        <f>IF(ISNA(VLOOKUP($B124,'[1]1718  Prog Access'!$F$7:$BF$318,41,FALSE)),"",VLOOKUP($B124,'[1]1718  Prog Access'!$F$7:$BF$318,41,FALSE))</f>
        <v>65.28</v>
      </c>
      <c r="BL124" s="135">
        <f>IF(ISNA(VLOOKUP($B124,'[1]1718  Prog Access'!$F$7:$BF$318,42,FALSE)),"",VLOOKUP($B124,'[1]1718  Prog Access'!$F$7:$BF$318,42,FALSE))</f>
        <v>0</v>
      </c>
      <c r="BM124" s="135">
        <f>IF(ISNA(VLOOKUP($B124,'[1]1718  Prog Access'!$F$7:$BF$318,43,FALSE)),"",VLOOKUP($B124,'[1]1718  Prog Access'!$F$7:$BF$318,43,FALSE))</f>
        <v>0</v>
      </c>
      <c r="BN124" s="135">
        <f>IF(ISNA(VLOOKUP($B124,'[1]1718  Prog Access'!$F$7:$BF$318,44,FALSE)),"",VLOOKUP($B124,'[1]1718  Prog Access'!$F$7:$BF$318,44,FALSE))</f>
        <v>0</v>
      </c>
      <c r="BO124" s="135">
        <f>IF(ISNA(VLOOKUP($B124,'[1]1718  Prog Access'!$F$7:$BF$318,45,FALSE)),"",VLOOKUP($B124,'[1]1718  Prog Access'!$F$7:$BF$318,45,FALSE))</f>
        <v>20263.390000000003</v>
      </c>
      <c r="BP124" s="137">
        <f t="shared" si="174"/>
        <v>20328.670000000002</v>
      </c>
      <c r="BQ124" s="133">
        <f t="shared" si="175"/>
        <v>8.1224602890090127E-3</v>
      </c>
      <c r="BR124" s="134">
        <f t="shared" si="176"/>
        <v>134.11182214012405</v>
      </c>
      <c r="BS124" s="140">
        <f>IF(ISNA(VLOOKUP($B124,'[1]1718  Prog Access'!$F$7:$BF$318,46,FALSE)),"",VLOOKUP($B124,'[1]1718  Prog Access'!$F$7:$BF$318,46,FALSE))</f>
        <v>0</v>
      </c>
      <c r="BT124" s="135">
        <f>IF(ISNA(VLOOKUP($B124,'[1]1718  Prog Access'!$F$7:$BF$318,47,FALSE)),"",VLOOKUP($B124,'[1]1718  Prog Access'!$F$7:$BF$318,47,FALSE))</f>
        <v>0</v>
      </c>
      <c r="BU124" s="135">
        <f>IF(ISNA(VLOOKUP($B124,'[1]1718  Prog Access'!$F$7:$BF$318,48,FALSE)),"",VLOOKUP($B124,'[1]1718  Prog Access'!$F$7:$BF$318,48,FALSE))</f>
        <v>60259.360000000001</v>
      </c>
      <c r="BV124" s="135">
        <f>IF(ISNA(VLOOKUP($B124,'[1]1718  Prog Access'!$F$7:$BF$318,49,FALSE)),"",VLOOKUP($B124,'[1]1718  Prog Access'!$F$7:$BF$318,49,FALSE))</f>
        <v>0</v>
      </c>
      <c r="BW124" s="137">
        <f t="shared" si="177"/>
        <v>60259.360000000001</v>
      </c>
      <c r="BX124" s="133">
        <f t="shared" si="178"/>
        <v>2.407704284840563E-2</v>
      </c>
      <c r="BY124" s="134">
        <f t="shared" si="179"/>
        <v>397.54162818313768</v>
      </c>
      <c r="BZ124" s="135">
        <f>IF(ISNA(VLOOKUP($B124,'[1]1718  Prog Access'!$F$7:$BF$318,50,FALSE)),"",VLOOKUP($B124,'[1]1718  Prog Access'!$F$7:$BF$318,50,FALSE))</f>
        <v>493799.92999999988</v>
      </c>
      <c r="CA124" s="133">
        <f t="shared" si="180"/>
        <v>0.1973011673729973</v>
      </c>
      <c r="CB124" s="134">
        <f t="shared" si="181"/>
        <v>3257.6852487135502</v>
      </c>
      <c r="CC124" s="135">
        <f>IF(ISNA(VLOOKUP($B124,'[1]1718  Prog Access'!$F$7:$BF$318,51,FALSE)),"",VLOOKUP($B124,'[1]1718  Prog Access'!$F$7:$BF$318,51,FALSE))</f>
        <v>96311.569999999992</v>
      </c>
      <c r="CD124" s="133">
        <f t="shared" si="182"/>
        <v>3.8481951977040879E-2</v>
      </c>
      <c r="CE124" s="134">
        <f t="shared" si="183"/>
        <v>635.38441746932313</v>
      </c>
      <c r="CF124" s="141">
        <f>IF(ISNA(VLOOKUP($B124,'[1]1718  Prog Access'!$F$7:$BF$318,52,FALSE)),"",VLOOKUP($B124,'[1]1718  Prog Access'!$F$7:$BF$318,52,FALSE))</f>
        <v>47373.65</v>
      </c>
      <c r="CG124" s="88">
        <f t="shared" si="184"/>
        <v>1.8928468555513556E-2</v>
      </c>
      <c r="CH124" s="89">
        <f t="shared" si="185"/>
        <v>312.5323261644017</v>
      </c>
      <c r="CI124" s="90">
        <f t="shared" si="231"/>
        <v>2502772.4699999997</v>
      </c>
      <c r="CJ124" s="73">
        <f t="shared" si="232"/>
        <v>0</v>
      </c>
    </row>
    <row r="125" spans="1:88" x14ac:dyDescent="0.3">
      <c r="A125" s="21"/>
      <c r="B125" s="84" t="s">
        <v>215</v>
      </c>
      <c r="C125" s="117" t="s">
        <v>216</v>
      </c>
      <c r="D125" s="85">
        <f>IF(ISNA(VLOOKUP($B125,'[1]1718 enrollment_Rev_Exp by size'!$A$6:$C$339,3,FALSE)),"",VLOOKUP($B125,'[1]1718 enrollment_Rev_Exp by size'!$A$6:$C$339,3,FALSE))</f>
        <v>67.16</v>
      </c>
      <c r="E125" s="86">
        <f>IF(ISNA(VLOOKUP($B125,'[1]1718 Enroll_Rev_Exp Access'!$A$6:$D$316,4,FALSE)),"",VLOOKUP($B125,'[1]1718 Enroll_Rev_Exp Access'!$A$6:$D$316,4,FALSE))</f>
        <v>774279.23</v>
      </c>
      <c r="F125" s="87">
        <f>IF(ISNA(VLOOKUP($B125,'[1]1718  Prog Access'!$F$7:$BF$318,2,FALSE)),"",VLOOKUP($B125,'[1]1718  Prog Access'!$F$7:$BF$318,2,FALSE))</f>
        <v>420668.89</v>
      </c>
      <c r="G125" s="87">
        <f>IF(ISNA(VLOOKUP($B125,'[1]1718  Prog Access'!$F$7:$BF$318,3,FALSE)),"",VLOOKUP($B125,'[1]1718  Prog Access'!$F$7:$BF$318,3,FALSE))</f>
        <v>0</v>
      </c>
      <c r="H125" s="87">
        <f>IF(ISNA(VLOOKUP($B125,'[1]1718  Prog Access'!$F$7:$BF$318,4,FALSE)),"",VLOOKUP($B125,'[1]1718  Prog Access'!$F$7:$BF$318,4,FALSE))</f>
        <v>0</v>
      </c>
      <c r="I125" s="130">
        <f t="shared" si="156"/>
        <v>420668.89</v>
      </c>
      <c r="J125" s="151">
        <f t="shared" si="157"/>
        <v>0.54330385434722306</v>
      </c>
      <c r="K125" s="152">
        <f t="shared" si="158"/>
        <v>6263.6821024419305</v>
      </c>
      <c r="L125" s="135">
        <f>IF(ISNA(VLOOKUP($B125,'[1]1718  Prog Access'!$F$7:$BF$318,5,FALSE)),"",VLOOKUP($B125,'[1]1718  Prog Access'!$F$7:$BF$318,5,FALSE))</f>
        <v>0</v>
      </c>
      <c r="M125" s="135">
        <f>IF(ISNA(VLOOKUP($B125,'[1]1718  Prog Access'!$F$7:$BF$318,6,FALSE)),"",VLOOKUP($B125,'[1]1718  Prog Access'!$F$7:$BF$318,6,FALSE))</f>
        <v>0</v>
      </c>
      <c r="N125" s="135">
        <f>IF(ISNA(VLOOKUP($B125,'[1]1718  Prog Access'!$F$7:$BF$318,7,FALSE)),"",VLOOKUP($B125,'[1]1718  Prog Access'!$F$7:$BF$318,7,FALSE))</f>
        <v>0</v>
      </c>
      <c r="O125" s="135">
        <f>IF(ISNA(VLOOKUP($B125,'[1]1718  Prog Access'!$F$7:$BF$318,8,FALSE)),"",VLOOKUP($B125,'[1]1718  Prog Access'!$F$7:$BF$318,8,FALSE))</f>
        <v>0</v>
      </c>
      <c r="P125" s="135">
        <f>IF(ISNA(VLOOKUP($B125,'[1]1718  Prog Access'!$F$7:$BF$318,9,FALSE)),"",VLOOKUP($B125,'[1]1718  Prog Access'!$F$7:$BF$318,9,FALSE))</f>
        <v>0</v>
      </c>
      <c r="Q125" s="135">
        <f>IF(ISNA(VLOOKUP($B125,'[1]1718  Prog Access'!$F$7:$BF$318,10,FALSE)),"",VLOOKUP($B125,'[1]1718  Prog Access'!$F$7:$BF$318,10,FALSE))</f>
        <v>0</v>
      </c>
      <c r="R125" s="128">
        <f t="shared" si="159"/>
        <v>0</v>
      </c>
      <c r="S125" s="136">
        <f t="shared" si="160"/>
        <v>0</v>
      </c>
      <c r="T125" s="137">
        <f t="shared" si="161"/>
        <v>0</v>
      </c>
      <c r="U125" s="135">
        <f>IF(ISNA(VLOOKUP($B125,'[1]1718  Prog Access'!$F$7:$BF$318,11,FALSE)),"",VLOOKUP($B125,'[1]1718  Prog Access'!$F$7:$BF$318,11,FALSE))</f>
        <v>88466.67</v>
      </c>
      <c r="V125" s="135">
        <f>IF(ISNA(VLOOKUP($B125,'[1]1718  Prog Access'!$F$7:$BF$318,12,FALSE)),"",VLOOKUP($B125,'[1]1718  Prog Access'!$F$7:$BF$318,12,FALSE))</f>
        <v>0</v>
      </c>
      <c r="W125" s="135">
        <f>IF(ISNA(VLOOKUP($B125,'[1]1718  Prog Access'!$F$7:$BF$318,13,FALSE)),"",VLOOKUP($B125,'[1]1718  Prog Access'!$F$7:$BF$318,13,FALSE))</f>
        <v>12221.05</v>
      </c>
      <c r="X125" s="135">
        <f>IF(ISNA(VLOOKUP($B125,'[1]1718  Prog Access'!$F$7:$BF$318,14,FALSE)),"",VLOOKUP($B125,'[1]1718  Prog Access'!$F$7:$BF$318,14,FALSE))</f>
        <v>0</v>
      </c>
      <c r="Y125" s="135">
        <f>IF(ISNA(VLOOKUP($B125,'[1]1718  Prog Access'!$F$7:$BF$318,15,FALSE)),"",VLOOKUP($B125,'[1]1718  Prog Access'!$F$7:$BF$318,15,FALSE))</f>
        <v>0</v>
      </c>
      <c r="Z125" s="135">
        <f>IF(ISNA(VLOOKUP($B125,'[1]1718  Prog Access'!$F$7:$BF$318,16,FALSE)),"",VLOOKUP($B125,'[1]1718  Prog Access'!$F$7:$BF$318,16,FALSE))</f>
        <v>0</v>
      </c>
      <c r="AA125" s="138">
        <f t="shared" si="162"/>
        <v>100687.72</v>
      </c>
      <c r="AB125" s="133">
        <f t="shared" si="163"/>
        <v>0.13004057980478181</v>
      </c>
      <c r="AC125" s="134">
        <f t="shared" si="164"/>
        <v>1499.2215604526505</v>
      </c>
      <c r="AD125" s="135">
        <f>IF(ISNA(VLOOKUP($B125,'[1]1718  Prog Access'!$F$7:$BF$318,17,FALSE)),"",VLOOKUP($B125,'[1]1718  Prog Access'!$F$7:$BF$318,17,FALSE))</f>
        <v>0</v>
      </c>
      <c r="AE125" s="135">
        <f>IF(ISNA(VLOOKUP($B125,'[1]1718  Prog Access'!$F$7:$BF$318,18,FALSE)),"",VLOOKUP($B125,'[1]1718  Prog Access'!$F$7:$BF$318,18,FALSE))</f>
        <v>0</v>
      </c>
      <c r="AF125" s="135">
        <f>IF(ISNA(VLOOKUP($B125,'[1]1718  Prog Access'!$F$7:$BF$318,19,FALSE)),"",VLOOKUP($B125,'[1]1718  Prog Access'!$F$7:$BF$318,19,FALSE))</f>
        <v>0</v>
      </c>
      <c r="AG125" s="135">
        <f>IF(ISNA(VLOOKUP($B125,'[1]1718  Prog Access'!$F$7:$BF$318,20,FALSE)),"",VLOOKUP($B125,'[1]1718  Prog Access'!$F$7:$BF$318,20,FALSE))</f>
        <v>0</v>
      </c>
      <c r="AH125" s="134">
        <f t="shared" si="165"/>
        <v>0</v>
      </c>
      <c r="AI125" s="133">
        <f t="shared" si="166"/>
        <v>0</v>
      </c>
      <c r="AJ125" s="134">
        <f t="shared" si="167"/>
        <v>0</v>
      </c>
      <c r="AK125" s="135">
        <f>IF(ISNA(VLOOKUP($B125,'[1]1718  Prog Access'!$F$7:$BF$318,21,FALSE)),"",VLOOKUP($B125,'[1]1718  Prog Access'!$F$7:$BF$318,21,FALSE))</f>
        <v>0</v>
      </c>
      <c r="AL125" s="135">
        <f>IF(ISNA(VLOOKUP($B125,'[1]1718  Prog Access'!$F$7:$BF$318,22,FALSE)),"",VLOOKUP($B125,'[1]1718  Prog Access'!$F$7:$BF$318,22,FALSE))</f>
        <v>0</v>
      </c>
      <c r="AM125" s="138">
        <f t="shared" si="168"/>
        <v>0</v>
      </c>
      <c r="AN125" s="133">
        <f t="shared" si="169"/>
        <v>0</v>
      </c>
      <c r="AO125" s="139">
        <f t="shared" si="170"/>
        <v>0</v>
      </c>
      <c r="AP125" s="135">
        <f>IF(ISNA(VLOOKUP($B125,'[1]1718  Prog Access'!$F$7:$BF$318,23,FALSE)),"",VLOOKUP($B125,'[1]1718  Prog Access'!$F$7:$BF$318,23,FALSE))</f>
        <v>10026.290000000001</v>
      </c>
      <c r="AQ125" s="135">
        <f>IF(ISNA(VLOOKUP($B125,'[1]1718  Prog Access'!$F$7:$BF$318,24,FALSE)),"",VLOOKUP($B125,'[1]1718  Prog Access'!$F$7:$BF$318,24,FALSE))</f>
        <v>17811.559999999998</v>
      </c>
      <c r="AR125" s="135">
        <f>IF(ISNA(VLOOKUP($B125,'[1]1718  Prog Access'!$F$7:$BF$318,25,FALSE)),"",VLOOKUP($B125,'[1]1718  Prog Access'!$F$7:$BF$318,25,FALSE))</f>
        <v>0</v>
      </c>
      <c r="AS125" s="135">
        <f>IF(ISNA(VLOOKUP($B125,'[1]1718  Prog Access'!$F$7:$BF$318,26,FALSE)),"",VLOOKUP($B125,'[1]1718  Prog Access'!$F$7:$BF$318,26,FALSE))</f>
        <v>0</v>
      </c>
      <c r="AT125" s="135">
        <f>IF(ISNA(VLOOKUP($B125,'[1]1718  Prog Access'!$F$7:$BF$318,27,FALSE)),"",VLOOKUP($B125,'[1]1718  Prog Access'!$F$7:$BF$318,27,FALSE))</f>
        <v>14971.310000000001</v>
      </c>
      <c r="AU125" s="135">
        <f>IF(ISNA(VLOOKUP($B125,'[1]1718  Prog Access'!$F$7:$BF$318,28,FALSE)),"",VLOOKUP($B125,'[1]1718  Prog Access'!$F$7:$BF$318,28,FALSE))</f>
        <v>0</v>
      </c>
      <c r="AV125" s="135">
        <f>IF(ISNA(VLOOKUP($B125,'[1]1718  Prog Access'!$F$7:$BF$318,29,FALSE)),"",VLOOKUP($B125,'[1]1718  Prog Access'!$F$7:$BF$318,29,FALSE))</f>
        <v>0</v>
      </c>
      <c r="AW125" s="135">
        <f>IF(ISNA(VLOOKUP($B125,'[1]1718  Prog Access'!$F$7:$BF$318,30,FALSE)),"",VLOOKUP($B125,'[1]1718  Prog Access'!$F$7:$BF$318,30,FALSE))</f>
        <v>0</v>
      </c>
      <c r="AX125" s="135">
        <f>IF(ISNA(VLOOKUP($B125,'[1]1718  Prog Access'!$F$7:$BF$318,31,FALSE)),"",VLOOKUP($B125,'[1]1718  Prog Access'!$F$7:$BF$318,31,FALSE))</f>
        <v>0</v>
      </c>
      <c r="AY125" s="135">
        <f>IF(ISNA(VLOOKUP($B125,'[1]1718  Prog Access'!$F$7:$BF$318,32,FALSE)),"",VLOOKUP($B125,'[1]1718  Prog Access'!$F$7:$BF$318,32,FALSE))</f>
        <v>0</v>
      </c>
      <c r="AZ125" s="135">
        <f>IF(ISNA(VLOOKUP($B125,'[1]1718  Prog Access'!$F$7:$BF$318,33,FALSE)),"",VLOOKUP($B125,'[1]1718  Prog Access'!$F$7:$BF$318,33,FALSE))</f>
        <v>0</v>
      </c>
      <c r="BA125" s="135">
        <f>IF(ISNA(VLOOKUP($B125,'[1]1718  Prog Access'!$F$7:$BF$318,34,FALSE)),"",VLOOKUP($B125,'[1]1718  Prog Access'!$F$7:$BF$318,34,FALSE))</f>
        <v>0</v>
      </c>
      <c r="BB125" s="135">
        <f>IF(ISNA(VLOOKUP($B125,'[1]1718  Prog Access'!$F$7:$BF$318,35,FALSE)),"",VLOOKUP($B125,'[1]1718  Prog Access'!$F$7:$BF$318,35,FALSE))</f>
        <v>0</v>
      </c>
      <c r="BC125" s="135">
        <f>IF(ISNA(VLOOKUP($B125,'[1]1718  Prog Access'!$F$7:$BF$318,36,FALSE)),"",VLOOKUP($B125,'[1]1718  Prog Access'!$F$7:$BF$318,36,FALSE))</f>
        <v>0</v>
      </c>
      <c r="BD125" s="135">
        <f>IF(ISNA(VLOOKUP($B125,'[1]1718  Prog Access'!$F$7:$BF$318,37,FALSE)),"",VLOOKUP($B125,'[1]1718  Prog Access'!$F$7:$BF$318,37,FALSE))</f>
        <v>0</v>
      </c>
      <c r="BE125" s="135">
        <f>IF(ISNA(VLOOKUP($B125,'[1]1718  Prog Access'!$F$7:$BF$318,38,FALSE)),"",VLOOKUP($B125,'[1]1718  Prog Access'!$F$7:$BF$318,38,FALSE))</f>
        <v>0</v>
      </c>
      <c r="BF125" s="134">
        <f t="shared" si="171"/>
        <v>42809.16</v>
      </c>
      <c r="BG125" s="133">
        <f t="shared" si="172"/>
        <v>5.5289046046088572E-2</v>
      </c>
      <c r="BH125" s="137">
        <f t="shared" si="173"/>
        <v>637.42048838594405</v>
      </c>
      <c r="BI125" s="140">
        <f>IF(ISNA(VLOOKUP($B125,'[1]1718  Prog Access'!$F$7:$BF$318,39,FALSE)),"",VLOOKUP($B125,'[1]1718  Prog Access'!$F$7:$BF$318,39,FALSE))</f>
        <v>0</v>
      </c>
      <c r="BJ125" s="135">
        <f>IF(ISNA(VLOOKUP($B125,'[1]1718  Prog Access'!$F$7:$BF$318,40,FALSE)),"",VLOOKUP($B125,'[1]1718  Prog Access'!$F$7:$BF$318,40,FALSE))</f>
        <v>0</v>
      </c>
      <c r="BK125" s="135">
        <f>IF(ISNA(VLOOKUP($B125,'[1]1718  Prog Access'!$F$7:$BF$318,41,FALSE)),"",VLOOKUP($B125,'[1]1718  Prog Access'!$F$7:$BF$318,41,FALSE))</f>
        <v>0</v>
      </c>
      <c r="BL125" s="135">
        <f>IF(ISNA(VLOOKUP($B125,'[1]1718  Prog Access'!$F$7:$BF$318,42,FALSE)),"",VLOOKUP($B125,'[1]1718  Prog Access'!$F$7:$BF$318,42,FALSE))</f>
        <v>0</v>
      </c>
      <c r="BM125" s="135">
        <f>IF(ISNA(VLOOKUP($B125,'[1]1718  Prog Access'!$F$7:$BF$318,43,FALSE)),"",VLOOKUP($B125,'[1]1718  Prog Access'!$F$7:$BF$318,43,FALSE))</f>
        <v>0</v>
      </c>
      <c r="BN125" s="135">
        <f>IF(ISNA(VLOOKUP($B125,'[1]1718  Prog Access'!$F$7:$BF$318,44,FALSE)),"",VLOOKUP($B125,'[1]1718  Prog Access'!$F$7:$BF$318,44,FALSE))</f>
        <v>0</v>
      </c>
      <c r="BO125" s="135">
        <f>IF(ISNA(VLOOKUP($B125,'[1]1718  Prog Access'!$F$7:$BF$318,45,FALSE)),"",VLOOKUP($B125,'[1]1718  Prog Access'!$F$7:$BF$318,45,FALSE))</f>
        <v>0</v>
      </c>
      <c r="BP125" s="137">
        <f t="shared" si="174"/>
        <v>0</v>
      </c>
      <c r="BQ125" s="133">
        <f t="shared" si="175"/>
        <v>0</v>
      </c>
      <c r="BR125" s="134">
        <f t="shared" si="176"/>
        <v>0</v>
      </c>
      <c r="BS125" s="140">
        <f>IF(ISNA(VLOOKUP($B125,'[1]1718  Prog Access'!$F$7:$BF$318,46,FALSE)),"",VLOOKUP($B125,'[1]1718  Prog Access'!$F$7:$BF$318,46,FALSE))</f>
        <v>0</v>
      </c>
      <c r="BT125" s="135">
        <f>IF(ISNA(VLOOKUP($B125,'[1]1718  Prog Access'!$F$7:$BF$318,47,FALSE)),"",VLOOKUP($B125,'[1]1718  Prog Access'!$F$7:$BF$318,47,FALSE))</f>
        <v>0</v>
      </c>
      <c r="BU125" s="135">
        <f>IF(ISNA(VLOOKUP($B125,'[1]1718  Prog Access'!$F$7:$BF$318,48,FALSE)),"",VLOOKUP($B125,'[1]1718  Prog Access'!$F$7:$BF$318,48,FALSE))</f>
        <v>0</v>
      </c>
      <c r="BV125" s="135">
        <f>IF(ISNA(VLOOKUP($B125,'[1]1718  Prog Access'!$F$7:$BF$318,49,FALSE)),"",VLOOKUP($B125,'[1]1718  Prog Access'!$F$7:$BF$318,49,FALSE))</f>
        <v>0</v>
      </c>
      <c r="BW125" s="137">
        <f t="shared" si="177"/>
        <v>0</v>
      </c>
      <c r="BX125" s="133">
        <f t="shared" si="178"/>
        <v>0</v>
      </c>
      <c r="BY125" s="134">
        <f t="shared" si="179"/>
        <v>0</v>
      </c>
      <c r="BZ125" s="135">
        <f>IF(ISNA(VLOOKUP($B125,'[1]1718  Prog Access'!$F$7:$BF$318,50,FALSE)),"",VLOOKUP($B125,'[1]1718  Prog Access'!$F$7:$BF$318,50,FALSE))</f>
        <v>176458.93000000002</v>
      </c>
      <c r="CA125" s="133">
        <f t="shared" si="180"/>
        <v>0.22790089564975161</v>
      </c>
      <c r="CB125" s="134">
        <f t="shared" si="181"/>
        <v>2627.4408874329961</v>
      </c>
      <c r="CC125" s="135">
        <f>IF(ISNA(VLOOKUP($B125,'[1]1718  Prog Access'!$F$7:$BF$318,51,FALSE)),"",VLOOKUP($B125,'[1]1718  Prog Access'!$F$7:$BF$318,51,FALSE))</f>
        <v>33505.729999999996</v>
      </c>
      <c r="CD125" s="133">
        <f t="shared" si="182"/>
        <v>4.3273445420975581E-2</v>
      </c>
      <c r="CE125" s="134">
        <f t="shared" si="183"/>
        <v>498.89413341274565</v>
      </c>
      <c r="CF125" s="141">
        <f>IF(ISNA(VLOOKUP($B125,'[1]1718  Prog Access'!$F$7:$BF$318,52,FALSE)),"",VLOOKUP($B125,'[1]1718  Prog Access'!$F$7:$BF$318,52,FALSE))</f>
        <v>148.80000000000001</v>
      </c>
      <c r="CG125" s="88">
        <f t="shared" si="184"/>
        <v>1.9217873117944803E-4</v>
      </c>
      <c r="CH125" s="89">
        <f t="shared" si="185"/>
        <v>2.2156045265038715</v>
      </c>
      <c r="CI125" s="90">
        <f t="shared" si="231"/>
        <v>774279.23</v>
      </c>
      <c r="CJ125" s="73">
        <f t="shared" si="232"/>
        <v>0</v>
      </c>
    </row>
    <row r="126" spans="1:88" x14ac:dyDescent="0.3">
      <c r="A126" s="91"/>
      <c r="B126" s="84" t="s">
        <v>217</v>
      </c>
      <c r="C126" s="117" t="s">
        <v>218</v>
      </c>
      <c r="D126" s="85">
        <f>IF(ISNA(VLOOKUP($B126,'[1]1718 enrollment_Rev_Exp by size'!$A$6:$C$339,3,FALSE)),"",VLOOKUP($B126,'[1]1718 enrollment_Rev_Exp by size'!$A$6:$C$339,3,FALSE))</f>
        <v>146.29</v>
      </c>
      <c r="E126" s="86">
        <f>IF(ISNA(VLOOKUP($B126,'[1]1718 Enroll_Rev_Exp Access'!$A$6:$D$316,4,FALSE)),"",VLOOKUP($B126,'[1]1718 Enroll_Rev_Exp Access'!$A$6:$D$316,4,FALSE))</f>
        <v>3255613.56</v>
      </c>
      <c r="F126" s="87">
        <f>IF(ISNA(VLOOKUP($B126,'[1]1718  Prog Access'!$F$7:$BF$318,2,FALSE)),"",VLOOKUP($B126,'[1]1718  Prog Access'!$F$7:$BF$318,2,FALSE))</f>
        <v>1645591.6899999997</v>
      </c>
      <c r="G126" s="87">
        <f>IF(ISNA(VLOOKUP($B126,'[1]1718  Prog Access'!$F$7:$BF$318,3,FALSE)),"",VLOOKUP($B126,'[1]1718  Prog Access'!$F$7:$BF$318,3,FALSE))</f>
        <v>0</v>
      </c>
      <c r="H126" s="87">
        <f>IF(ISNA(VLOOKUP($B126,'[1]1718  Prog Access'!$F$7:$BF$318,4,FALSE)),"",VLOOKUP($B126,'[1]1718  Prog Access'!$F$7:$BF$318,4,FALSE))</f>
        <v>3055.23</v>
      </c>
      <c r="I126" s="130">
        <f t="shared" si="156"/>
        <v>1648646.9199999997</v>
      </c>
      <c r="J126" s="151">
        <f t="shared" si="157"/>
        <v>0.50640129413885338</v>
      </c>
      <c r="K126" s="152">
        <f t="shared" si="158"/>
        <v>11269.717137193245</v>
      </c>
      <c r="L126" s="135">
        <f>IF(ISNA(VLOOKUP($B126,'[1]1718  Prog Access'!$F$7:$BF$318,5,FALSE)),"",VLOOKUP($B126,'[1]1718  Prog Access'!$F$7:$BF$318,5,FALSE))</f>
        <v>0</v>
      </c>
      <c r="M126" s="135">
        <f>IF(ISNA(VLOOKUP($B126,'[1]1718  Prog Access'!$F$7:$BF$318,6,FALSE)),"",VLOOKUP($B126,'[1]1718  Prog Access'!$F$7:$BF$318,6,FALSE))</f>
        <v>0</v>
      </c>
      <c r="N126" s="135">
        <f>IF(ISNA(VLOOKUP($B126,'[1]1718  Prog Access'!$F$7:$BF$318,7,FALSE)),"",VLOOKUP($B126,'[1]1718  Prog Access'!$F$7:$BF$318,7,FALSE))</f>
        <v>0</v>
      </c>
      <c r="O126" s="135">
        <f>IF(ISNA(VLOOKUP($B126,'[1]1718  Prog Access'!$F$7:$BF$318,8,FALSE)),"",VLOOKUP($B126,'[1]1718  Prog Access'!$F$7:$BF$318,8,FALSE))</f>
        <v>0</v>
      </c>
      <c r="P126" s="135">
        <f>IF(ISNA(VLOOKUP($B126,'[1]1718  Prog Access'!$F$7:$BF$318,9,FALSE)),"",VLOOKUP($B126,'[1]1718  Prog Access'!$F$7:$BF$318,9,FALSE))</f>
        <v>0</v>
      </c>
      <c r="Q126" s="135">
        <f>IF(ISNA(VLOOKUP($B126,'[1]1718  Prog Access'!$F$7:$BF$318,10,FALSE)),"",VLOOKUP($B126,'[1]1718  Prog Access'!$F$7:$BF$318,10,FALSE))</f>
        <v>0</v>
      </c>
      <c r="R126" s="128">
        <f t="shared" si="159"/>
        <v>0</v>
      </c>
      <c r="S126" s="136">
        <f t="shared" si="160"/>
        <v>0</v>
      </c>
      <c r="T126" s="137">
        <f t="shared" si="161"/>
        <v>0</v>
      </c>
      <c r="U126" s="135">
        <f>IF(ISNA(VLOOKUP($B126,'[1]1718  Prog Access'!$F$7:$BF$318,11,FALSE)),"",VLOOKUP($B126,'[1]1718  Prog Access'!$F$7:$BF$318,11,FALSE))</f>
        <v>129541.37</v>
      </c>
      <c r="V126" s="135">
        <f>IF(ISNA(VLOOKUP($B126,'[1]1718  Prog Access'!$F$7:$BF$318,12,FALSE)),"",VLOOKUP($B126,'[1]1718  Prog Access'!$F$7:$BF$318,12,FALSE))</f>
        <v>0</v>
      </c>
      <c r="W126" s="135">
        <f>IF(ISNA(VLOOKUP($B126,'[1]1718  Prog Access'!$F$7:$BF$318,13,FALSE)),"",VLOOKUP($B126,'[1]1718  Prog Access'!$F$7:$BF$318,13,FALSE))</f>
        <v>30702.640000000003</v>
      </c>
      <c r="X126" s="135">
        <f>IF(ISNA(VLOOKUP($B126,'[1]1718  Prog Access'!$F$7:$BF$318,14,FALSE)),"",VLOOKUP($B126,'[1]1718  Prog Access'!$F$7:$BF$318,14,FALSE))</f>
        <v>0</v>
      </c>
      <c r="Y126" s="135">
        <f>IF(ISNA(VLOOKUP($B126,'[1]1718  Prog Access'!$F$7:$BF$318,15,FALSE)),"",VLOOKUP($B126,'[1]1718  Prog Access'!$F$7:$BF$318,15,FALSE))</f>
        <v>0</v>
      </c>
      <c r="Z126" s="135">
        <f>IF(ISNA(VLOOKUP($B126,'[1]1718  Prog Access'!$F$7:$BF$318,16,FALSE)),"",VLOOKUP($B126,'[1]1718  Prog Access'!$F$7:$BF$318,16,FALSE))</f>
        <v>0</v>
      </c>
      <c r="AA126" s="138">
        <f t="shared" si="162"/>
        <v>160244.01</v>
      </c>
      <c r="AB126" s="133">
        <f t="shared" si="163"/>
        <v>4.9220832585548026E-2</v>
      </c>
      <c r="AC126" s="134">
        <f t="shared" si="164"/>
        <v>1095.3859457242465</v>
      </c>
      <c r="AD126" s="135">
        <f>IF(ISNA(VLOOKUP($B126,'[1]1718  Prog Access'!$F$7:$BF$318,17,FALSE)),"",VLOOKUP($B126,'[1]1718  Prog Access'!$F$7:$BF$318,17,FALSE))</f>
        <v>70053.17</v>
      </c>
      <c r="AE126" s="135">
        <f>IF(ISNA(VLOOKUP($B126,'[1]1718  Prog Access'!$F$7:$BF$318,18,FALSE)),"",VLOOKUP($B126,'[1]1718  Prog Access'!$F$7:$BF$318,18,FALSE))</f>
        <v>0</v>
      </c>
      <c r="AF126" s="135">
        <f>IF(ISNA(VLOOKUP($B126,'[1]1718  Prog Access'!$F$7:$BF$318,19,FALSE)),"",VLOOKUP($B126,'[1]1718  Prog Access'!$F$7:$BF$318,19,FALSE))</f>
        <v>0</v>
      </c>
      <c r="AG126" s="135">
        <f>IF(ISNA(VLOOKUP($B126,'[1]1718  Prog Access'!$F$7:$BF$318,20,FALSE)),"",VLOOKUP($B126,'[1]1718  Prog Access'!$F$7:$BF$318,20,FALSE))</f>
        <v>0</v>
      </c>
      <c r="AH126" s="134">
        <f t="shared" si="165"/>
        <v>70053.17</v>
      </c>
      <c r="AI126" s="133">
        <f t="shared" si="166"/>
        <v>2.1517655185095123E-2</v>
      </c>
      <c r="AJ126" s="134">
        <f t="shared" si="167"/>
        <v>478.86506254699572</v>
      </c>
      <c r="AK126" s="135">
        <f>IF(ISNA(VLOOKUP($B126,'[1]1718  Prog Access'!$F$7:$BF$318,21,FALSE)),"",VLOOKUP($B126,'[1]1718  Prog Access'!$F$7:$BF$318,21,FALSE))</f>
        <v>0</v>
      </c>
      <c r="AL126" s="135">
        <f>IF(ISNA(VLOOKUP($B126,'[1]1718  Prog Access'!$F$7:$BF$318,22,FALSE)),"",VLOOKUP($B126,'[1]1718  Prog Access'!$F$7:$BF$318,22,FALSE))</f>
        <v>0</v>
      </c>
      <c r="AM126" s="138">
        <f t="shared" si="168"/>
        <v>0</v>
      </c>
      <c r="AN126" s="133">
        <f t="shared" si="169"/>
        <v>0</v>
      </c>
      <c r="AO126" s="139">
        <f t="shared" si="170"/>
        <v>0</v>
      </c>
      <c r="AP126" s="135">
        <f>IF(ISNA(VLOOKUP($B126,'[1]1718  Prog Access'!$F$7:$BF$318,23,FALSE)),"",VLOOKUP($B126,'[1]1718  Prog Access'!$F$7:$BF$318,23,FALSE))</f>
        <v>19914.59</v>
      </c>
      <c r="AQ126" s="135">
        <f>IF(ISNA(VLOOKUP($B126,'[1]1718  Prog Access'!$F$7:$BF$318,24,FALSE)),"",VLOOKUP($B126,'[1]1718  Prog Access'!$F$7:$BF$318,24,FALSE))</f>
        <v>18764.34</v>
      </c>
      <c r="AR126" s="135">
        <f>IF(ISNA(VLOOKUP($B126,'[1]1718  Prog Access'!$F$7:$BF$318,25,FALSE)),"",VLOOKUP($B126,'[1]1718  Prog Access'!$F$7:$BF$318,25,FALSE))</f>
        <v>0</v>
      </c>
      <c r="AS126" s="135">
        <f>IF(ISNA(VLOOKUP($B126,'[1]1718  Prog Access'!$F$7:$BF$318,26,FALSE)),"",VLOOKUP($B126,'[1]1718  Prog Access'!$F$7:$BF$318,26,FALSE))</f>
        <v>0</v>
      </c>
      <c r="AT126" s="135">
        <f>IF(ISNA(VLOOKUP($B126,'[1]1718  Prog Access'!$F$7:$BF$318,27,FALSE)),"",VLOOKUP($B126,'[1]1718  Prog Access'!$F$7:$BF$318,27,FALSE))</f>
        <v>55100.72</v>
      </c>
      <c r="AU126" s="135">
        <f>IF(ISNA(VLOOKUP($B126,'[1]1718  Prog Access'!$F$7:$BF$318,28,FALSE)),"",VLOOKUP($B126,'[1]1718  Prog Access'!$F$7:$BF$318,28,FALSE))</f>
        <v>0</v>
      </c>
      <c r="AV126" s="135">
        <f>IF(ISNA(VLOOKUP($B126,'[1]1718  Prog Access'!$F$7:$BF$318,29,FALSE)),"",VLOOKUP($B126,'[1]1718  Prog Access'!$F$7:$BF$318,29,FALSE))</f>
        <v>0</v>
      </c>
      <c r="AW126" s="135">
        <f>IF(ISNA(VLOOKUP($B126,'[1]1718  Prog Access'!$F$7:$BF$318,30,FALSE)),"",VLOOKUP($B126,'[1]1718  Prog Access'!$F$7:$BF$318,30,FALSE))</f>
        <v>0</v>
      </c>
      <c r="AX126" s="135">
        <f>IF(ISNA(VLOOKUP($B126,'[1]1718  Prog Access'!$F$7:$BF$318,31,FALSE)),"",VLOOKUP($B126,'[1]1718  Prog Access'!$F$7:$BF$318,31,FALSE))</f>
        <v>0</v>
      </c>
      <c r="AY126" s="135">
        <f>IF(ISNA(VLOOKUP($B126,'[1]1718  Prog Access'!$F$7:$BF$318,32,FALSE)),"",VLOOKUP($B126,'[1]1718  Prog Access'!$F$7:$BF$318,32,FALSE))</f>
        <v>0</v>
      </c>
      <c r="AZ126" s="135">
        <f>IF(ISNA(VLOOKUP($B126,'[1]1718  Prog Access'!$F$7:$BF$318,33,FALSE)),"",VLOOKUP($B126,'[1]1718  Prog Access'!$F$7:$BF$318,33,FALSE))</f>
        <v>0</v>
      </c>
      <c r="BA126" s="135">
        <f>IF(ISNA(VLOOKUP($B126,'[1]1718  Prog Access'!$F$7:$BF$318,34,FALSE)),"",VLOOKUP($B126,'[1]1718  Prog Access'!$F$7:$BF$318,34,FALSE))</f>
        <v>0</v>
      </c>
      <c r="BB126" s="135">
        <f>IF(ISNA(VLOOKUP($B126,'[1]1718  Prog Access'!$F$7:$BF$318,35,FALSE)),"",VLOOKUP($B126,'[1]1718  Prog Access'!$F$7:$BF$318,35,FALSE))</f>
        <v>0</v>
      </c>
      <c r="BC126" s="135">
        <f>IF(ISNA(VLOOKUP($B126,'[1]1718  Prog Access'!$F$7:$BF$318,36,FALSE)),"",VLOOKUP($B126,'[1]1718  Prog Access'!$F$7:$BF$318,36,FALSE))</f>
        <v>0</v>
      </c>
      <c r="BD126" s="135">
        <f>IF(ISNA(VLOOKUP($B126,'[1]1718  Prog Access'!$F$7:$BF$318,37,FALSE)),"",VLOOKUP($B126,'[1]1718  Prog Access'!$F$7:$BF$318,37,FALSE))</f>
        <v>0</v>
      </c>
      <c r="BE126" s="135">
        <f>IF(ISNA(VLOOKUP($B126,'[1]1718  Prog Access'!$F$7:$BF$318,38,FALSE)),"",VLOOKUP($B126,'[1]1718  Prog Access'!$F$7:$BF$318,38,FALSE))</f>
        <v>0</v>
      </c>
      <c r="BF126" s="134">
        <f t="shared" si="171"/>
        <v>93779.65</v>
      </c>
      <c r="BG126" s="133">
        <f t="shared" si="172"/>
        <v>2.880552260631326E-2</v>
      </c>
      <c r="BH126" s="137">
        <f t="shared" si="173"/>
        <v>641.05304532093783</v>
      </c>
      <c r="BI126" s="140">
        <f>IF(ISNA(VLOOKUP($B126,'[1]1718  Prog Access'!$F$7:$BF$318,39,FALSE)),"",VLOOKUP($B126,'[1]1718  Prog Access'!$F$7:$BF$318,39,FALSE))</f>
        <v>0</v>
      </c>
      <c r="BJ126" s="135">
        <f>IF(ISNA(VLOOKUP($B126,'[1]1718  Prog Access'!$F$7:$BF$318,40,FALSE)),"",VLOOKUP($B126,'[1]1718  Prog Access'!$F$7:$BF$318,40,FALSE))</f>
        <v>0</v>
      </c>
      <c r="BK126" s="135">
        <f>IF(ISNA(VLOOKUP($B126,'[1]1718  Prog Access'!$F$7:$BF$318,41,FALSE)),"",VLOOKUP($B126,'[1]1718  Prog Access'!$F$7:$BF$318,41,FALSE))</f>
        <v>1216.8900000000001</v>
      </c>
      <c r="BL126" s="135">
        <f>IF(ISNA(VLOOKUP($B126,'[1]1718  Prog Access'!$F$7:$BF$318,42,FALSE)),"",VLOOKUP($B126,'[1]1718  Prog Access'!$F$7:$BF$318,42,FALSE))</f>
        <v>0</v>
      </c>
      <c r="BM126" s="135">
        <f>IF(ISNA(VLOOKUP($B126,'[1]1718  Prog Access'!$F$7:$BF$318,43,FALSE)),"",VLOOKUP($B126,'[1]1718  Prog Access'!$F$7:$BF$318,43,FALSE))</f>
        <v>0</v>
      </c>
      <c r="BN126" s="135">
        <f>IF(ISNA(VLOOKUP($B126,'[1]1718  Prog Access'!$F$7:$BF$318,44,FALSE)),"",VLOOKUP($B126,'[1]1718  Prog Access'!$F$7:$BF$318,44,FALSE))</f>
        <v>0</v>
      </c>
      <c r="BO126" s="135">
        <f>IF(ISNA(VLOOKUP($B126,'[1]1718  Prog Access'!$F$7:$BF$318,45,FALSE)),"",VLOOKUP($B126,'[1]1718  Prog Access'!$F$7:$BF$318,45,FALSE))</f>
        <v>0</v>
      </c>
      <c r="BP126" s="137">
        <f t="shared" si="174"/>
        <v>1216.8900000000001</v>
      </c>
      <c r="BQ126" s="133">
        <f t="shared" si="175"/>
        <v>3.7378207750185191E-4</v>
      </c>
      <c r="BR126" s="134">
        <f t="shared" si="176"/>
        <v>8.3183402829995234</v>
      </c>
      <c r="BS126" s="140">
        <f>IF(ISNA(VLOOKUP($B126,'[1]1718  Prog Access'!$F$7:$BF$318,46,FALSE)),"",VLOOKUP($B126,'[1]1718  Prog Access'!$F$7:$BF$318,46,FALSE))</f>
        <v>0</v>
      </c>
      <c r="BT126" s="135">
        <f>IF(ISNA(VLOOKUP($B126,'[1]1718  Prog Access'!$F$7:$BF$318,47,FALSE)),"",VLOOKUP($B126,'[1]1718  Prog Access'!$F$7:$BF$318,47,FALSE))</f>
        <v>0</v>
      </c>
      <c r="BU126" s="135">
        <f>IF(ISNA(VLOOKUP($B126,'[1]1718  Prog Access'!$F$7:$BF$318,48,FALSE)),"",VLOOKUP($B126,'[1]1718  Prog Access'!$F$7:$BF$318,48,FALSE))</f>
        <v>0</v>
      </c>
      <c r="BV126" s="135">
        <f>IF(ISNA(VLOOKUP($B126,'[1]1718  Prog Access'!$F$7:$BF$318,49,FALSE)),"",VLOOKUP($B126,'[1]1718  Prog Access'!$F$7:$BF$318,49,FALSE))</f>
        <v>0</v>
      </c>
      <c r="BW126" s="137">
        <f t="shared" si="177"/>
        <v>0</v>
      </c>
      <c r="BX126" s="133">
        <f t="shared" si="178"/>
        <v>0</v>
      </c>
      <c r="BY126" s="134">
        <f t="shared" si="179"/>
        <v>0</v>
      </c>
      <c r="BZ126" s="135">
        <f>IF(ISNA(VLOOKUP($B126,'[1]1718  Prog Access'!$F$7:$BF$318,50,FALSE)),"",VLOOKUP($B126,'[1]1718  Prog Access'!$F$7:$BF$318,50,FALSE))</f>
        <v>1062552.48</v>
      </c>
      <c r="CA126" s="133">
        <f t="shared" si="180"/>
        <v>0.3263754927965099</v>
      </c>
      <c r="CB126" s="134">
        <f t="shared" si="181"/>
        <v>7263.3295508920637</v>
      </c>
      <c r="CC126" s="135">
        <f>IF(ISNA(VLOOKUP($B126,'[1]1718  Prog Access'!$F$7:$BF$318,51,FALSE)),"",VLOOKUP($B126,'[1]1718  Prog Access'!$F$7:$BF$318,51,FALSE))</f>
        <v>149522.1</v>
      </c>
      <c r="CD126" s="133">
        <f t="shared" si="182"/>
        <v>4.5927471809645612E-2</v>
      </c>
      <c r="CE126" s="134">
        <f t="shared" si="183"/>
        <v>1022.0937863148541</v>
      </c>
      <c r="CF126" s="141">
        <f>IF(ISNA(VLOOKUP($B126,'[1]1718  Prog Access'!$F$7:$BF$318,52,FALSE)),"",VLOOKUP($B126,'[1]1718  Prog Access'!$F$7:$BF$318,52,FALSE))</f>
        <v>69598.340000000011</v>
      </c>
      <c r="CG126" s="88">
        <f t="shared" si="184"/>
        <v>2.1377948800532703E-2</v>
      </c>
      <c r="CH126" s="89">
        <f t="shared" si="185"/>
        <v>475.75596418073701</v>
      </c>
      <c r="CI126" s="90">
        <f t="shared" si="231"/>
        <v>3255613.5599999996</v>
      </c>
      <c r="CJ126" s="73">
        <f t="shared" si="232"/>
        <v>0</v>
      </c>
    </row>
    <row r="127" spans="1:88" x14ac:dyDescent="0.3">
      <c r="A127" s="104"/>
      <c r="B127" s="84" t="s">
        <v>219</v>
      </c>
      <c r="C127" s="117" t="s">
        <v>220</v>
      </c>
      <c r="D127" s="85">
        <f>IF(ISNA(VLOOKUP($B127,'[1]1718 enrollment_Rev_Exp by size'!$A$6:$C$339,3,FALSE)),"",VLOOKUP($B127,'[1]1718 enrollment_Rev_Exp by size'!$A$6:$C$339,3,FALSE))</f>
        <v>590</v>
      </c>
      <c r="E127" s="86">
        <f>IF(ISNA(VLOOKUP($B127,'[1]1718 Enroll_Rev_Exp Access'!$A$6:$D$316,4,FALSE)),"",VLOOKUP($B127,'[1]1718 Enroll_Rev_Exp Access'!$A$6:$D$316,4,FALSE))</f>
        <v>8919846.8900000006</v>
      </c>
      <c r="F127" s="87">
        <f>IF(ISNA(VLOOKUP($B127,'[1]1718  Prog Access'!$F$7:$BF$318,2,FALSE)),"",VLOOKUP($B127,'[1]1718  Prog Access'!$F$7:$BF$318,2,FALSE))</f>
        <v>3951347.7700000009</v>
      </c>
      <c r="G127" s="87">
        <f>IF(ISNA(VLOOKUP($B127,'[1]1718  Prog Access'!$F$7:$BF$318,3,FALSE)),"",VLOOKUP($B127,'[1]1718  Prog Access'!$F$7:$BF$318,3,FALSE))</f>
        <v>0</v>
      </c>
      <c r="H127" s="87">
        <f>IF(ISNA(VLOOKUP($B127,'[1]1718  Prog Access'!$F$7:$BF$318,4,FALSE)),"",VLOOKUP($B127,'[1]1718  Prog Access'!$F$7:$BF$318,4,FALSE))</f>
        <v>12832.01</v>
      </c>
      <c r="I127" s="130">
        <f t="shared" si="156"/>
        <v>3964179.7800000007</v>
      </c>
      <c r="J127" s="151">
        <f t="shared" si="157"/>
        <v>0.44442240196344901</v>
      </c>
      <c r="K127" s="152">
        <f t="shared" si="158"/>
        <v>6718.9487796610183</v>
      </c>
      <c r="L127" s="135">
        <f>IF(ISNA(VLOOKUP($B127,'[1]1718  Prog Access'!$F$7:$BF$318,5,FALSE)),"",VLOOKUP($B127,'[1]1718  Prog Access'!$F$7:$BF$318,5,FALSE))</f>
        <v>0</v>
      </c>
      <c r="M127" s="135">
        <f>IF(ISNA(VLOOKUP($B127,'[1]1718  Prog Access'!$F$7:$BF$318,6,FALSE)),"",VLOOKUP($B127,'[1]1718  Prog Access'!$F$7:$BF$318,6,FALSE))</f>
        <v>0</v>
      </c>
      <c r="N127" s="135">
        <f>IF(ISNA(VLOOKUP($B127,'[1]1718  Prog Access'!$F$7:$BF$318,7,FALSE)),"",VLOOKUP($B127,'[1]1718  Prog Access'!$F$7:$BF$318,7,FALSE))</f>
        <v>0</v>
      </c>
      <c r="O127" s="135">
        <f>IF(ISNA(VLOOKUP($B127,'[1]1718  Prog Access'!$F$7:$BF$318,8,FALSE)),"",VLOOKUP($B127,'[1]1718  Prog Access'!$F$7:$BF$318,8,FALSE))</f>
        <v>0</v>
      </c>
      <c r="P127" s="135">
        <f>IF(ISNA(VLOOKUP($B127,'[1]1718  Prog Access'!$F$7:$BF$318,9,FALSE)),"",VLOOKUP($B127,'[1]1718  Prog Access'!$F$7:$BF$318,9,FALSE))</f>
        <v>0</v>
      </c>
      <c r="Q127" s="135">
        <f>IF(ISNA(VLOOKUP($B127,'[1]1718  Prog Access'!$F$7:$BF$318,10,FALSE)),"",VLOOKUP($B127,'[1]1718  Prog Access'!$F$7:$BF$318,10,FALSE))</f>
        <v>0</v>
      </c>
      <c r="R127" s="128">
        <f t="shared" si="159"/>
        <v>0</v>
      </c>
      <c r="S127" s="136">
        <f t="shared" si="160"/>
        <v>0</v>
      </c>
      <c r="T127" s="137">
        <f t="shared" si="161"/>
        <v>0</v>
      </c>
      <c r="U127" s="135">
        <f>IF(ISNA(VLOOKUP($B127,'[1]1718  Prog Access'!$F$7:$BF$318,11,FALSE)),"",VLOOKUP($B127,'[1]1718  Prog Access'!$F$7:$BF$318,11,FALSE))</f>
        <v>680013.48000000021</v>
      </c>
      <c r="V127" s="135">
        <f>IF(ISNA(VLOOKUP($B127,'[1]1718  Prog Access'!$F$7:$BF$318,12,FALSE)),"",VLOOKUP($B127,'[1]1718  Prog Access'!$F$7:$BF$318,12,FALSE))</f>
        <v>22539.589999999997</v>
      </c>
      <c r="W127" s="135">
        <f>IF(ISNA(VLOOKUP($B127,'[1]1718  Prog Access'!$F$7:$BF$318,13,FALSE)),"",VLOOKUP($B127,'[1]1718  Prog Access'!$F$7:$BF$318,13,FALSE))</f>
        <v>217630.18999999997</v>
      </c>
      <c r="X127" s="135">
        <f>IF(ISNA(VLOOKUP($B127,'[1]1718  Prog Access'!$F$7:$BF$318,14,FALSE)),"",VLOOKUP($B127,'[1]1718  Prog Access'!$F$7:$BF$318,14,FALSE))</f>
        <v>0</v>
      </c>
      <c r="Y127" s="135">
        <f>IF(ISNA(VLOOKUP($B127,'[1]1718  Prog Access'!$F$7:$BF$318,15,FALSE)),"",VLOOKUP($B127,'[1]1718  Prog Access'!$F$7:$BF$318,15,FALSE))</f>
        <v>0</v>
      </c>
      <c r="Z127" s="135">
        <f>IF(ISNA(VLOOKUP($B127,'[1]1718  Prog Access'!$F$7:$BF$318,16,FALSE)),"",VLOOKUP($B127,'[1]1718  Prog Access'!$F$7:$BF$318,16,FALSE))</f>
        <v>0</v>
      </c>
      <c r="AA127" s="138">
        <f t="shared" si="162"/>
        <v>920183.26000000013</v>
      </c>
      <c r="AB127" s="133">
        <f t="shared" si="163"/>
        <v>0.10316132903935979</v>
      </c>
      <c r="AC127" s="134">
        <f t="shared" si="164"/>
        <v>1559.6326440677967</v>
      </c>
      <c r="AD127" s="135">
        <f>IF(ISNA(VLOOKUP($B127,'[1]1718  Prog Access'!$F$7:$BF$318,17,FALSE)),"",VLOOKUP($B127,'[1]1718  Prog Access'!$F$7:$BF$318,17,FALSE))</f>
        <v>166783.78999999998</v>
      </c>
      <c r="AE127" s="135">
        <f>IF(ISNA(VLOOKUP($B127,'[1]1718  Prog Access'!$F$7:$BF$318,18,FALSE)),"",VLOOKUP($B127,'[1]1718  Prog Access'!$F$7:$BF$318,18,FALSE))</f>
        <v>56499.630000000005</v>
      </c>
      <c r="AF127" s="135">
        <f>IF(ISNA(VLOOKUP($B127,'[1]1718  Prog Access'!$F$7:$BF$318,19,FALSE)),"",VLOOKUP($B127,'[1]1718  Prog Access'!$F$7:$BF$318,19,FALSE))</f>
        <v>5715.11</v>
      </c>
      <c r="AG127" s="135">
        <f>IF(ISNA(VLOOKUP($B127,'[1]1718  Prog Access'!$F$7:$BF$318,20,FALSE)),"",VLOOKUP($B127,'[1]1718  Prog Access'!$F$7:$BF$318,20,FALSE))</f>
        <v>0</v>
      </c>
      <c r="AH127" s="134">
        <f t="shared" si="165"/>
        <v>228998.52999999997</v>
      </c>
      <c r="AI127" s="133">
        <f t="shared" si="166"/>
        <v>2.5672921612222871E-2</v>
      </c>
      <c r="AJ127" s="134">
        <f t="shared" si="167"/>
        <v>388.13310169491518</v>
      </c>
      <c r="AK127" s="135">
        <f>IF(ISNA(VLOOKUP($B127,'[1]1718  Prog Access'!$F$7:$BF$318,21,FALSE)),"",VLOOKUP($B127,'[1]1718  Prog Access'!$F$7:$BF$318,21,FALSE))</f>
        <v>0</v>
      </c>
      <c r="AL127" s="135">
        <f>IF(ISNA(VLOOKUP($B127,'[1]1718  Prog Access'!$F$7:$BF$318,22,FALSE)),"",VLOOKUP($B127,'[1]1718  Prog Access'!$F$7:$BF$318,22,FALSE))</f>
        <v>0</v>
      </c>
      <c r="AM127" s="138">
        <f t="shared" si="168"/>
        <v>0</v>
      </c>
      <c r="AN127" s="133">
        <f t="shared" si="169"/>
        <v>0</v>
      </c>
      <c r="AO127" s="139">
        <f t="shared" si="170"/>
        <v>0</v>
      </c>
      <c r="AP127" s="135">
        <f>IF(ISNA(VLOOKUP($B127,'[1]1718  Prog Access'!$F$7:$BF$318,23,FALSE)),"",VLOOKUP($B127,'[1]1718  Prog Access'!$F$7:$BF$318,23,FALSE))</f>
        <v>296673.91999999998</v>
      </c>
      <c r="AQ127" s="135">
        <f>IF(ISNA(VLOOKUP($B127,'[1]1718  Prog Access'!$F$7:$BF$318,24,FALSE)),"",VLOOKUP($B127,'[1]1718  Prog Access'!$F$7:$BF$318,24,FALSE))</f>
        <v>354228.79</v>
      </c>
      <c r="AR127" s="135">
        <f>IF(ISNA(VLOOKUP($B127,'[1]1718  Prog Access'!$F$7:$BF$318,25,FALSE)),"",VLOOKUP($B127,'[1]1718  Prog Access'!$F$7:$BF$318,25,FALSE))</f>
        <v>26982.559999999998</v>
      </c>
      <c r="AS127" s="135">
        <f>IF(ISNA(VLOOKUP($B127,'[1]1718  Prog Access'!$F$7:$BF$318,26,FALSE)),"",VLOOKUP($B127,'[1]1718  Prog Access'!$F$7:$BF$318,26,FALSE))</f>
        <v>0</v>
      </c>
      <c r="AT127" s="135">
        <f>IF(ISNA(VLOOKUP($B127,'[1]1718  Prog Access'!$F$7:$BF$318,27,FALSE)),"",VLOOKUP($B127,'[1]1718  Prog Access'!$F$7:$BF$318,27,FALSE))</f>
        <v>305645.30000000005</v>
      </c>
      <c r="AU127" s="135">
        <f>IF(ISNA(VLOOKUP($B127,'[1]1718  Prog Access'!$F$7:$BF$318,28,FALSE)),"",VLOOKUP($B127,'[1]1718  Prog Access'!$F$7:$BF$318,28,FALSE))</f>
        <v>0</v>
      </c>
      <c r="AV127" s="135">
        <f>IF(ISNA(VLOOKUP($B127,'[1]1718  Prog Access'!$F$7:$BF$318,29,FALSE)),"",VLOOKUP($B127,'[1]1718  Prog Access'!$F$7:$BF$318,29,FALSE))</f>
        <v>0</v>
      </c>
      <c r="AW127" s="135">
        <f>IF(ISNA(VLOOKUP($B127,'[1]1718  Prog Access'!$F$7:$BF$318,30,FALSE)),"",VLOOKUP($B127,'[1]1718  Prog Access'!$F$7:$BF$318,30,FALSE))</f>
        <v>164924.54999999999</v>
      </c>
      <c r="AX127" s="135">
        <f>IF(ISNA(VLOOKUP($B127,'[1]1718  Prog Access'!$F$7:$BF$318,31,FALSE)),"",VLOOKUP($B127,'[1]1718  Prog Access'!$F$7:$BF$318,31,FALSE))</f>
        <v>0</v>
      </c>
      <c r="AY127" s="135">
        <f>IF(ISNA(VLOOKUP($B127,'[1]1718  Prog Access'!$F$7:$BF$318,32,FALSE)),"",VLOOKUP($B127,'[1]1718  Prog Access'!$F$7:$BF$318,32,FALSE))</f>
        <v>0</v>
      </c>
      <c r="AZ127" s="135">
        <f>IF(ISNA(VLOOKUP($B127,'[1]1718  Prog Access'!$F$7:$BF$318,33,FALSE)),"",VLOOKUP($B127,'[1]1718  Prog Access'!$F$7:$BF$318,33,FALSE))</f>
        <v>0</v>
      </c>
      <c r="BA127" s="135">
        <f>IF(ISNA(VLOOKUP($B127,'[1]1718  Prog Access'!$F$7:$BF$318,34,FALSE)),"",VLOOKUP($B127,'[1]1718  Prog Access'!$F$7:$BF$318,34,FALSE))</f>
        <v>90</v>
      </c>
      <c r="BB127" s="135">
        <f>IF(ISNA(VLOOKUP($B127,'[1]1718  Prog Access'!$F$7:$BF$318,35,FALSE)),"",VLOOKUP($B127,'[1]1718  Prog Access'!$F$7:$BF$318,35,FALSE))</f>
        <v>52862.75</v>
      </c>
      <c r="BC127" s="135">
        <f>IF(ISNA(VLOOKUP($B127,'[1]1718  Prog Access'!$F$7:$BF$318,36,FALSE)),"",VLOOKUP($B127,'[1]1718  Prog Access'!$F$7:$BF$318,36,FALSE))</f>
        <v>0</v>
      </c>
      <c r="BD127" s="135">
        <f>IF(ISNA(VLOOKUP($B127,'[1]1718  Prog Access'!$F$7:$BF$318,37,FALSE)),"",VLOOKUP($B127,'[1]1718  Prog Access'!$F$7:$BF$318,37,FALSE))</f>
        <v>9391.84</v>
      </c>
      <c r="BE127" s="135">
        <f>IF(ISNA(VLOOKUP($B127,'[1]1718  Prog Access'!$F$7:$BF$318,38,FALSE)),"",VLOOKUP($B127,'[1]1718  Prog Access'!$F$7:$BF$318,38,FALSE))</f>
        <v>0</v>
      </c>
      <c r="BF127" s="134">
        <f t="shared" si="171"/>
        <v>1210799.7100000002</v>
      </c>
      <c r="BG127" s="133">
        <f t="shared" si="172"/>
        <v>0.13574220779029539</v>
      </c>
      <c r="BH127" s="137">
        <f t="shared" si="173"/>
        <v>2052.202898305085</v>
      </c>
      <c r="BI127" s="140">
        <f>IF(ISNA(VLOOKUP($B127,'[1]1718  Prog Access'!$F$7:$BF$318,39,FALSE)),"",VLOOKUP($B127,'[1]1718  Prog Access'!$F$7:$BF$318,39,FALSE))</f>
        <v>0</v>
      </c>
      <c r="BJ127" s="135">
        <f>IF(ISNA(VLOOKUP($B127,'[1]1718  Prog Access'!$F$7:$BF$318,40,FALSE)),"",VLOOKUP($B127,'[1]1718  Prog Access'!$F$7:$BF$318,40,FALSE))</f>
        <v>0</v>
      </c>
      <c r="BK127" s="135">
        <f>IF(ISNA(VLOOKUP($B127,'[1]1718  Prog Access'!$F$7:$BF$318,41,FALSE)),"",VLOOKUP($B127,'[1]1718  Prog Access'!$F$7:$BF$318,41,FALSE))</f>
        <v>12269.3</v>
      </c>
      <c r="BL127" s="135">
        <f>IF(ISNA(VLOOKUP($B127,'[1]1718  Prog Access'!$F$7:$BF$318,42,FALSE)),"",VLOOKUP($B127,'[1]1718  Prog Access'!$F$7:$BF$318,42,FALSE))</f>
        <v>0</v>
      </c>
      <c r="BM127" s="135">
        <f>IF(ISNA(VLOOKUP($B127,'[1]1718  Prog Access'!$F$7:$BF$318,43,FALSE)),"",VLOOKUP($B127,'[1]1718  Prog Access'!$F$7:$BF$318,43,FALSE))</f>
        <v>0</v>
      </c>
      <c r="BN127" s="135">
        <f>IF(ISNA(VLOOKUP($B127,'[1]1718  Prog Access'!$F$7:$BF$318,44,FALSE)),"",VLOOKUP($B127,'[1]1718  Prog Access'!$F$7:$BF$318,44,FALSE))</f>
        <v>0</v>
      </c>
      <c r="BO127" s="135">
        <f>IF(ISNA(VLOOKUP($B127,'[1]1718  Prog Access'!$F$7:$BF$318,45,FALSE)),"",VLOOKUP($B127,'[1]1718  Prog Access'!$F$7:$BF$318,45,FALSE))</f>
        <v>14517.220000000001</v>
      </c>
      <c r="BP127" s="137">
        <f t="shared" si="174"/>
        <v>26786.52</v>
      </c>
      <c r="BQ127" s="133">
        <f t="shared" si="175"/>
        <v>3.0030246404823659E-3</v>
      </c>
      <c r="BR127" s="134">
        <f t="shared" si="176"/>
        <v>45.400881355932206</v>
      </c>
      <c r="BS127" s="140">
        <f>IF(ISNA(VLOOKUP($B127,'[1]1718  Prog Access'!$F$7:$BF$318,46,FALSE)),"",VLOOKUP($B127,'[1]1718  Prog Access'!$F$7:$BF$318,46,FALSE))</f>
        <v>0</v>
      </c>
      <c r="BT127" s="135">
        <f>IF(ISNA(VLOOKUP($B127,'[1]1718  Prog Access'!$F$7:$BF$318,47,FALSE)),"",VLOOKUP($B127,'[1]1718  Prog Access'!$F$7:$BF$318,47,FALSE))</f>
        <v>0</v>
      </c>
      <c r="BU127" s="135">
        <f>IF(ISNA(VLOOKUP($B127,'[1]1718  Prog Access'!$F$7:$BF$318,48,FALSE)),"",VLOOKUP($B127,'[1]1718  Prog Access'!$F$7:$BF$318,48,FALSE))</f>
        <v>0</v>
      </c>
      <c r="BV127" s="135">
        <f>IF(ISNA(VLOOKUP($B127,'[1]1718  Prog Access'!$F$7:$BF$318,49,FALSE)),"",VLOOKUP($B127,'[1]1718  Prog Access'!$F$7:$BF$318,49,FALSE))</f>
        <v>0</v>
      </c>
      <c r="BW127" s="137">
        <f t="shared" si="177"/>
        <v>0</v>
      </c>
      <c r="BX127" s="133">
        <f t="shared" si="178"/>
        <v>0</v>
      </c>
      <c r="BY127" s="134">
        <f t="shared" si="179"/>
        <v>0</v>
      </c>
      <c r="BZ127" s="135">
        <f>IF(ISNA(VLOOKUP($B127,'[1]1718  Prog Access'!$F$7:$BF$318,50,FALSE)),"",VLOOKUP($B127,'[1]1718  Prog Access'!$F$7:$BF$318,50,FALSE))</f>
        <v>1700692.7199999995</v>
      </c>
      <c r="CA127" s="133">
        <f t="shared" si="180"/>
        <v>0.19066389154130417</v>
      </c>
      <c r="CB127" s="134">
        <f t="shared" si="181"/>
        <v>2882.5300338983043</v>
      </c>
      <c r="CC127" s="135">
        <f>IF(ISNA(VLOOKUP($B127,'[1]1718  Prog Access'!$F$7:$BF$318,51,FALSE)),"",VLOOKUP($B127,'[1]1718  Prog Access'!$F$7:$BF$318,51,FALSE))</f>
        <v>465354.61999999994</v>
      </c>
      <c r="CD127" s="133">
        <f t="shared" si="182"/>
        <v>5.2170695947898707E-2</v>
      </c>
      <c r="CE127" s="134">
        <f t="shared" si="183"/>
        <v>788.73664406779653</v>
      </c>
      <c r="CF127" s="141">
        <f>IF(ISNA(VLOOKUP($B127,'[1]1718  Prog Access'!$F$7:$BF$318,52,FALSE)),"",VLOOKUP($B127,'[1]1718  Prog Access'!$F$7:$BF$318,52,FALSE))</f>
        <v>402851.74999999994</v>
      </c>
      <c r="CG127" s="88">
        <f t="shared" si="184"/>
        <v>4.5163527464987675E-2</v>
      </c>
      <c r="CH127" s="89">
        <f t="shared" si="185"/>
        <v>682.79957627118631</v>
      </c>
      <c r="CI127" s="90">
        <f t="shared" si="231"/>
        <v>8919846.8900000006</v>
      </c>
      <c r="CJ127" s="73">
        <f t="shared" si="232"/>
        <v>0</v>
      </c>
    </row>
    <row r="128" spans="1:88" x14ac:dyDescent="0.3">
      <c r="A128" s="21"/>
      <c r="B128" s="84" t="s">
        <v>221</v>
      </c>
      <c r="C128" s="117" t="s">
        <v>222</v>
      </c>
      <c r="D128" s="85">
        <f>IF(ISNA(VLOOKUP($B128,'[1]1718 enrollment_Rev_Exp by size'!$A$6:$C$339,3,FALSE)),"",VLOOKUP($B128,'[1]1718 enrollment_Rev_Exp by size'!$A$6:$C$339,3,FALSE))</f>
        <v>241.17000000000002</v>
      </c>
      <c r="E128" s="86">
        <f>IF(ISNA(VLOOKUP($B128,'[1]1718 Enroll_Rev_Exp Access'!$A$6:$D$316,4,FALSE)),"",VLOOKUP($B128,'[1]1718 Enroll_Rev_Exp Access'!$A$6:$D$316,4,FALSE))</f>
        <v>3702578.77</v>
      </c>
      <c r="F128" s="87">
        <f>IF(ISNA(VLOOKUP($B128,'[1]1718  Prog Access'!$F$7:$BF$318,2,FALSE)),"",VLOOKUP($B128,'[1]1718  Prog Access'!$F$7:$BF$318,2,FALSE))</f>
        <v>1573713.9800000004</v>
      </c>
      <c r="G128" s="87">
        <f>IF(ISNA(VLOOKUP($B128,'[1]1718  Prog Access'!$F$7:$BF$318,3,FALSE)),"",VLOOKUP($B128,'[1]1718  Prog Access'!$F$7:$BF$318,3,FALSE))</f>
        <v>0</v>
      </c>
      <c r="H128" s="87">
        <f>IF(ISNA(VLOOKUP($B128,'[1]1718  Prog Access'!$F$7:$BF$318,4,FALSE)),"",VLOOKUP($B128,'[1]1718  Prog Access'!$F$7:$BF$318,4,FALSE))</f>
        <v>28756.9</v>
      </c>
      <c r="I128" s="130">
        <f t="shared" si="156"/>
        <v>1602470.8800000004</v>
      </c>
      <c r="J128" s="151">
        <f t="shared" si="157"/>
        <v>0.43279859242535451</v>
      </c>
      <c r="K128" s="152">
        <f t="shared" si="158"/>
        <v>6644.5697226023149</v>
      </c>
      <c r="L128" s="135">
        <f>IF(ISNA(VLOOKUP($B128,'[1]1718  Prog Access'!$F$7:$BF$318,5,FALSE)),"",VLOOKUP($B128,'[1]1718  Prog Access'!$F$7:$BF$318,5,FALSE))</f>
        <v>0</v>
      </c>
      <c r="M128" s="135">
        <f>IF(ISNA(VLOOKUP($B128,'[1]1718  Prog Access'!$F$7:$BF$318,6,FALSE)),"",VLOOKUP($B128,'[1]1718  Prog Access'!$F$7:$BF$318,6,FALSE))</f>
        <v>0</v>
      </c>
      <c r="N128" s="135">
        <f>IF(ISNA(VLOOKUP($B128,'[1]1718  Prog Access'!$F$7:$BF$318,7,FALSE)),"",VLOOKUP($B128,'[1]1718  Prog Access'!$F$7:$BF$318,7,FALSE))</f>
        <v>0</v>
      </c>
      <c r="O128" s="135">
        <f>IF(ISNA(VLOOKUP($B128,'[1]1718  Prog Access'!$F$7:$BF$318,8,FALSE)),"",VLOOKUP($B128,'[1]1718  Prog Access'!$F$7:$BF$318,8,FALSE))</f>
        <v>0</v>
      </c>
      <c r="P128" s="135">
        <f>IF(ISNA(VLOOKUP($B128,'[1]1718  Prog Access'!$F$7:$BF$318,9,FALSE)),"",VLOOKUP($B128,'[1]1718  Prog Access'!$F$7:$BF$318,9,FALSE))</f>
        <v>0</v>
      </c>
      <c r="Q128" s="135">
        <f>IF(ISNA(VLOOKUP($B128,'[1]1718  Prog Access'!$F$7:$BF$318,10,FALSE)),"",VLOOKUP($B128,'[1]1718  Prog Access'!$F$7:$BF$318,10,FALSE))</f>
        <v>0</v>
      </c>
      <c r="R128" s="128">
        <f t="shared" si="159"/>
        <v>0</v>
      </c>
      <c r="S128" s="136">
        <f t="shared" si="160"/>
        <v>0</v>
      </c>
      <c r="T128" s="137">
        <f t="shared" si="161"/>
        <v>0</v>
      </c>
      <c r="U128" s="135">
        <f>IF(ISNA(VLOOKUP($B128,'[1]1718  Prog Access'!$F$7:$BF$318,11,FALSE)),"",VLOOKUP($B128,'[1]1718  Prog Access'!$F$7:$BF$318,11,FALSE))</f>
        <v>355127.01</v>
      </c>
      <c r="V128" s="135">
        <f>IF(ISNA(VLOOKUP($B128,'[1]1718  Prog Access'!$F$7:$BF$318,12,FALSE)),"",VLOOKUP($B128,'[1]1718  Prog Access'!$F$7:$BF$318,12,FALSE))</f>
        <v>9915.7999999999993</v>
      </c>
      <c r="W128" s="135">
        <f>IF(ISNA(VLOOKUP($B128,'[1]1718  Prog Access'!$F$7:$BF$318,13,FALSE)),"",VLOOKUP($B128,'[1]1718  Prog Access'!$F$7:$BF$318,13,FALSE))</f>
        <v>53169.81</v>
      </c>
      <c r="X128" s="135">
        <f>IF(ISNA(VLOOKUP($B128,'[1]1718  Prog Access'!$F$7:$BF$318,14,FALSE)),"",VLOOKUP($B128,'[1]1718  Prog Access'!$F$7:$BF$318,14,FALSE))</f>
        <v>0</v>
      </c>
      <c r="Y128" s="135">
        <f>IF(ISNA(VLOOKUP($B128,'[1]1718  Prog Access'!$F$7:$BF$318,15,FALSE)),"",VLOOKUP($B128,'[1]1718  Prog Access'!$F$7:$BF$318,15,FALSE))</f>
        <v>0</v>
      </c>
      <c r="Z128" s="135">
        <f>IF(ISNA(VLOOKUP($B128,'[1]1718  Prog Access'!$F$7:$BF$318,16,FALSE)),"",VLOOKUP($B128,'[1]1718  Prog Access'!$F$7:$BF$318,16,FALSE))</f>
        <v>9918.75</v>
      </c>
      <c r="AA128" s="138">
        <f t="shared" si="162"/>
        <v>428131.37</v>
      </c>
      <c r="AB128" s="133">
        <f t="shared" si="163"/>
        <v>0.11563059062211389</v>
      </c>
      <c r="AC128" s="134">
        <f t="shared" si="164"/>
        <v>1775.2264792470041</v>
      </c>
      <c r="AD128" s="135">
        <f>IF(ISNA(VLOOKUP($B128,'[1]1718  Prog Access'!$F$7:$BF$318,17,FALSE)),"",VLOOKUP($B128,'[1]1718  Prog Access'!$F$7:$BF$318,17,FALSE))</f>
        <v>81770.150000000009</v>
      </c>
      <c r="AE128" s="135">
        <f>IF(ISNA(VLOOKUP($B128,'[1]1718  Prog Access'!$F$7:$BF$318,18,FALSE)),"",VLOOKUP($B128,'[1]1718  Prog Access'!$F$7:$BF$318,18,FALSE))</f>
        <v>41390.639999999999</v>
      </c>
      <c r="AF128" s="135">
        <f>IF(ISNA(VLOOKUP($B128,'[1]1718  Prog Access'!$F$7:$BF$318,19,FALSE)),"",VLOOKUP($B128,'[1]1718  Prog Access'!$F$7:$BF$318,19,FALSE))</f>
        <v>11320.81</v>
      </c>
      <c r="AG128" s="135">
        <f>IF(ISNA(VLOOKUP($B128,'[1]1718  Prog Access'!$F$7:$BF$318,20,FALSE)),"",VLOOKUP($B128,'[1]1718  Prog Access'!$F$7:$BF$318,20,FALSE))</f>
        <v>0</v>
      </c>
      <c r="AH128" s="134">
        <f t="shared" si="165"/>
        <v>134481.60000000001</v>
      </c>
      <c r="AI128" s="133">
        <f t="shared" si="166"/>
        <v>3.6321063873004385E-2</v>
      </c>
      <c r="AJ128" s="134">
        <f t="shared" si="167"/>
        <v>557.62159472571216</v>
      </c>
      <c r="AK128" s="135">
        <f>IF(ISNA(VLOOKUP($B128,'[1]1718  Prog Access'!$F$7:$BF$318,21,FALSE)),"",VLOOKUP($B128,'[1]1718  Prog Access'!$F$7:$BF$318,21,FALSE))</f>
        <v>0</v>
      </c>
      <c r="AL128" s="135">
        <f>IF(ISNA(VLOOKUP($B128,'[1]1718  Prog Access'!$F$7:$BF$318,22,FALSE)),"",VLOOKUP($B128,'[1]1718  Prog Access'!$F$7:$BF$318,22,FALSE))</f>
        <v>0</v>
      </c>
      <c r="AM128" s="138">
        <f t="shared" si="168"/>
        <v>0</v>
      </c>
      <c r="AN128" s="133">
        <f t="shared" si="169"/>
        <v>0</v>
      </c>
      <c r="AO128" s="139">
        <f t="shared" si="170"/>
        <v>0</v>
      </c>
      <c r="AP128" s="135">
        <f>IF(ISNA(VLOOKUP($B128,'[1]1718  Prog Access'!$F$7:$BF$318,23,FALSE)),"",VLOOKUP($B128,'[1]1718  Prog Access'!$F$7:$BF$318,23,FALSE))</f>
        <v>107517.92</v>
      </c>
      <c r="AQ128" s="135">
        <f>IF(ISNA(VLOOKUP($B128,'[1]1718  Prog Access'!$F$7:$BF$318,24,FALSE)),"",VLOOKUP($B128,'[1]1718  Prog Access'!$F$7:$BF$318,24,FALSE))</f>
        <v>35142.65</v>
      </c>
      <c r="AR128" s="135">
        <f>IF(ISNA(VLOOKUP($B128,'[1]1718  Prog Access'!$F$7:$BF$318,25,FALSE)),"",VLOOKUP($B128,'[1]1718  Prog Access'!$F$7:$BF$318,25,FALSE))</f>
        <v>0</v>
      </c>
      <c r="AS128" s="135">
        <f>IF(ISNA(VLOOKUP($B128,'[1]1718  Prog Access'!$F$7:$BF$318,26,FALSE)),"",VLOOKUP($B128,'[1]1718  Prog Access'!$F$7:$BF$318,26,FALSE))</f>
        <v>0</v>
      </c>
      <c r="AT128" s="135">
        <f>IF(ISNA(VLOOKUP($B128,'[1]1718  Prog Access'!$F$7:$BF$318,27,FALSE)),"",VLOOKUP($B128,'[1]1718  Prog Access'!$F$7:$BF$318,27,FALSE))</f>
        <v>125842.08</v>
      </c>
      <c r="AU128" s="135">
        <f>IF(ISNA(VLOOKUP($B128,'[1]1718  Prog Access'!$F$7:$BF$318,28,FALSE)),"",VLOOKUP($B128,'[1]1718  Prog Access'!$F$7:$BF$318,28,FALSE))</f>
        <v>0</v>
      </c>
      <c r="AV128" s="135">
        <f>IF(ISNA(VLOOKUP($B128,'[1]1718  Prog Access'!$F$7:$BF$318,29,FALSE)),"",VLOOKUP($B128,'[1]1718  Prog Access'!$F$7:$BF$318,29,FALSE))</f>
        <v>0</v>
      </c>
      <c r="AW128" s="135">
        <f>IF(ISNA(VLOOKUP($B128,'[1]1718  Prog Access'!$F$7:$BF$318,30,FALSE)),"",VLOOKUP($B128,'[1]1718  Prog Access'!$F$7:$BF$318,30,FALSE))</f>
        <v>7841.52</v>
      </c>
      <c r="AX128" s="135">
        <f>IF(ISNA(VLOOKUP($B128,'[1]1718  Prog Access'!$F$7:$BF$318,31,FALSE)),"",VLOOKUP($B128,'[1]1718  Prog Access'!$F$7:$BF$318,31,FALSE))</f>
        <v>0</v>
      </c>
      <c r="AY128" s="135">
        <f>IF(ISNA(VLOOKUP($B128,'[1]1718  Prog Access'!$F$7:$BF$318,32,FALSE)),"",VLOOKUP($B128,'[1]1718  Prog Access'!$F$7:$BF$318,32,FALSE))</f>
        <v>0</v>
      </c>
      <c r="AZ128" s="135">
        <f>IF(ISNA(VLOOKUP($B128,'[1]1718  Prog Access'!$F$7:$BF$318,33,FALSE)),"",VLOOKUP($B128,'[1]1718  Prog Access'!$F$7:$BF$318,33,FALSE))</f>
        <v>0</v>
      </c>
      <c r="BA128" s="135">
        <f>IF(ISNA(VLOOKUP($B128,'[1]1718  Prog Access'!$F$7:$BF$318,34,FALSE)),"",VLOOKUP($B128,'[1]1718  Prog Access'!$F$7:$BF$318,34,FALSE))</f>
        <v>0</v>
      </c>
      <c r="BB128" s="135">
        <f>IF(ISNA(VLOOKUP($B128,'[1]1718  Prog Access'!$F$7:$BF$318,35,FALSE)),"",VLOOKUP($B128,'[1]1718  Prog Access'!$F$7:$BF$318,35,FALSE))</f>
        <v>0</v>
      </c>
      <c r="BC128" s="135">
        <f>IF(ISNA(VLOOKUP($B128,'[1]1718  Prog Access'!$F$7:$BF$318,36,FALSE)),"",VLOOKUP($B128,'[1]1718  Prog Access'!$F$7:$BF$318,36,FALSE))</f>
        <v>0</v>
      </c>
      <c r="BD128" s="135">
        <f>IF(ISNA(VLOOKUP($B128,'[1]1718  Prog Access'!$F$7:$BF$318,37,FALSE)),"",VLOOKUP($B128,'[1]1718  Prog Access'!$F$7:$BF$318,37,FALSE))</f>
        <v>11598.109999999999</v>
      </c>
      <c r="BE128" s="135">
        <f>IF(ISNA(VLOOKUP($B128,'[1]1718  Prog Access'!$F$7:$BF$318,38,FALSE)),"",VLOOKUP($B128,'[1]1718  Prog Access'!$F$7:$BF$318,38,FALSE))</f>
        <v>0</v>
      </c>
      <c r="BF128" s="134">
        <f t="shared" si="171"/>
        <v>287942.28000000003</v>
      </c>
      <c r="BG128" s="133">
        <f t="shared" si="172"/>
        <v>7.776803624896278E-2</v>
      </c>
      <c r="BH128" s="137">
        <f t="shared" si="173"/>
        <v>1193.9390471451673</v>
      </c>
      <c r="BI128" s="140">
        <f>IF(ISNA(VLOOKUP($B128,'[1]1718  Prog Access'!$F$7:$BF$318,39,FALSE)),"",VLOOKUP($B128,'[1]1718  Prog Access'!$F$7:$BF$318,39,FALSE))</f>
        <v>0</v>
      </c>
      <c r="BJ128" s="135">
        <f>IF(ISNA(VLOOKUP($B128,'[1]1718  Prog Access'!$F$7:$BF$318,40,FALSE)),"",VLOOKUP($B128,'[1]1718  Prog Access'!$F$7:$BF$318,40,FALSE))</f>
        <v>0</v>
      </c>
      <c r="BK128" s="135">
        <f>IF(ISNA(VLOOKUP($B128,'[1]1718  Prog Access'!$F$7:$BF$318,41,FALSE)),"",VLOOKUP($B128,'[1]1718  Prog Access'!$F$7:$BF$318,41,FALSE))</f>
        <v>4952.3500000000004</v>
      </c>
      <c r="BL128" s="135">
        <f>IF(ISNA(VLOOKUP($B128,'[1]1718  Prog Access'!$F$7:$BF$318,42,FALSE)),"",VLOOKUP($B128,'[1]1718  Prog Access'!$F$7:$BF$318,42,FALSE))</f>
        <v>0</v>
      </c>
      <c r="BM128" s="135">
        <f>IF(ISNA(VLOOKUP($B128,'[1]1718  Prog Access'!$F$7:$BF$318,43,FALSE)),"",VLOOKUP($B128,'[1]1718  Prog Access'!$F$7:$BF$318,43,FALSE))</f>
        <v>0</v>
      </c>
      <c r="BN128" s="135">
        <f>IF(ISNA(VLOOKUP($B128,'[1]1718  Prog Access'!$F$7:$BF$318,44,FALSE)),"",VLOOKUP($B128,'[1]1718  Prog Access'!$F$7:$BF$318,44,FALSE))</f>
        <v>0</v>
      </c>
      <c r="BO128" s="135">
        <f>IF(ISNA(VLOOKUP($B128,'[1]1718  Prog Access'!$F$7:$BF$318,45,FALSE)),"",VLOOKUP($B128,'[1]1718  Prog Access'!$F$7:$BF$318,45,FALSE))</f>
        <v>5050.84</v>
      </c>
      <c r="BP128" s="137">
        <f t="shared" si="174"/>
        <v>10003.19</v>
      </c>
      <c r="BQ128" s="133">
        <f t="shared" si="175"/>
        <v>2.7016818875132266E-3</v>
      </c>
      <c r="BR128" s="134">
        <f t="shared" si="176"/>
        <v>41.47775428121242</v>
      </c>
      <c r="BS128" s="140">
        <f>IF(ISNA(VLOOKUP($B128,'[1]1718  Prog Access'!$F$7:$BF$318,46,FALSE)),"",VLOOKUP($B128,'[1]1718  Prog Access'!$F$7:$BF$318,46,FALSE))</f>
        <v>0</v>
      </c>
      <c r="BT128" s="135">
        <f>IF(ISNA(VLOOKUP($B128,'[1]1718  Prog Access'!$F$7:$BF$318,47,FALSE)),"",VLOOKUP($B128,'[1]1718  Prog Access'!$F$7:$BF$318,47,FALSE))</f>
        <v>0</v>
      </c>
      <c r="BU128" s="135">
        <f>IF(ISNA(VLOOKUP($B128,'[1]1718  Prog Access'!$F$7:$BF$318,48,FALSE)),"",VLOOKUP($B128,'[1]1718  Prog Access'!$F$7:$BF$318,48,FALSE))</f>
        <v>0</v>
      </c>
      <c r="BV128" s="135">
        <f>IF(ISNA(VLOOKUP($B128,'[1]1718  Prog Access'!$F$7:$BF$318,49,FALSE)),"",VLOOKUP($B128,'[1]1718  Prog Access'!$F$7:$BF$318,49,FALSE))</f>
        <v>0</v>
      </c>
      <c r="BW128" s="137">
        <f t="shared" si="177"/>
        <v>0</v>
      </c>
      <c r="BX128" s="133">
        <f t="shared" si="178"/>
        <v>0</v>
      </c>
      <c r="BY128" s="134">
        <f t="shared" si="179"/>
        <v>0</v>
      </c>
      <c r="BZ128" s="135">
        <f>IF(ISNA(VLOOKUP($B128,'[1]1718  Prog Access'!$F$7:$BF$318,50,FALSE)),"",VLOOKUP($B128,'[1]1718  Prog Access'!$F$7:$BF$318,50,FALSE))</f>
        <v>950802.11999999988</v>
      </c>
      <c r="CA128" s="133">
        <f t="shared" si="180"/>
        <v>0.25679456915375765</v>
      </c>
      <c r="CB128" s="134">
        <f t="shared" si="181"/>
        <v>3942.4560268690129</v>
      </c>
      <c r="CC128" s="135">
        <f>IF(ISNA(VLOOKUP($B128,'[1]1718  Prog Access'!$F$7:$BF$318,51,FALSE)),"",VLOOKUP($B128,'[1]1718  Prog Access'!$F$7:$BF$318,51,FALSE))</f>
        <v>179072.2</v>
      </c>
      <c r="CD128" s="133">
        <f t="shared" si="182"/>
        <v>4.8364183755096726E-2</v>
      </c>
      <c r="CE128" s="134">
        <f t="shared" si="183"/>
        <v>742.51440892316623</v>
      </c>
      <c r="CF128" s="141">
        <f>IF(ISNA(VLOOKUP($B128,'[1]1718  Prog Access'!$F$7:$BF$318,52,FALSE)),"",VLOOKUP($B128,'[1]1718  Prog Access'!$F$7:$BF$318,52,FALSE))</f>
        <v>109675.12999999998</v>
      </c>
      <c r="CG128" s="88">
        <f t="shared" si="184"/>
        <v>2.9621282034196932E-2</v>
      </c>
      <c r="CH128" s="89">
        <f t="shared" si="185"/>
        <v>454.76273997595047</v>
      </c>
      <c r="CI128" s="90">
        <f t="shared" si="231"/>
        <v>3702578.77</v>
      </c>
      <c r="CJ128" s="73">
        <f t="shared" si="232"/>
        <v>0</v>
      </c>
    </row>
    <row r="129" spans="1:88" s="100" customFormat="1" x14ac:dyDescent="0.3">
      <c r="A129" s="91"/>
      <c r="B129" s="92"/>
      <c r="C129" s="119" t="s">
        <v>56</v>
      </c>
      <c r="D129" s="93">
        <f>SUM(D116:D128)</f>
        <v>10614.43</v>
      </c>
      <c r="E129" s="94">
        <f>SUM(E116:E128)</f>
        <v>146008347.03</v>
      </c>
      <c r="F129" s="95">
        <f>SUM(F116:F128)</f>
        <v>68690099.549999997</v>
      </c>
      <c r="G129" s="95">
        <f t="shared" ref="G129:H129" si="233">SUM(G116:G128)</f>
        <v>429675.86000000004</v>
      </c>
      <c r="H129" s="95">
        <f t="shared" si="233"/>
        <v>477697.52</v>
      </c>
      <c r="I129" s="131">
        <f t="shared" si="156"/>
        <v>69597472.929999992</v>
      </c>
      <c r="J129" s="153">
        <f t="shared" si="157"/>
        <v>0.47666776828656215</v>
      </c>
      <c r="K129" s="132">
        <f t="shared" si="158"/>
        <v>6556.8733252751199</v>
      </c>
      <c r="L129" s="144">
        <f>SUM(L116:L128)</f>
        <v>0</v>
      </c>
      <c r="M129" s="144">
        <f t="shared" ref="M129:Q129" si="234">SUM(M116:M128)</f>
        <v>0</v>
      </c>
      <c r="N129" s="144">
        <f t="shared" si="234"/>
        <v>0</v>
      </c>
      <c r="O129" s="144">
        <f t="shared" si="234"/>
        <v>0</v>
      </c>
      <c r="P129" s="144">
        <f t="shared" si="234"/>
        <v>0</v>
      </c>
      <c r="Q129" s="144">
        <f t="shared" si="234"/>
        <v>0</v>
      </c>
      <c r="R129" s="129">
        <f t="shared" si="159"/>
        <v>0</v>
      </c>
      <c r="S129" s="145">
        <f t="shared" si="160"/>
        <v>0</v>
      </c>
      <c r="T129" s="146">
        <f t="shared" si="161"/>
        <v>0</v>
      </c>
      <c r="U129" s="144">
        <f>SUM(U116:U128)</f>
        <v>14118639.040000001</v>
      </c>
      <c r="V129" s="144">
        <f t="shared" ref="V129:Z129" si="235">SUM(V116:V128)</f>
        <v>373087.42999999988</v>
      </c>
      <c r="W129" s="144">
        <f t="shared" si="235"/>
        <v>2433446.63</v>
      </c>
      <c r="X129" s="144">
        <f t="shared" si="235"/>
        <v>0</v>
      </c>
      <c r="Y129" s="144">
        <f t="shared" si="235"/>
        <v>0</v>
      </c>
      <c r="Z129" s="144">
        <f t="shared" si="235"/>
        <v>46446.74</v>
      </c>
      <c r="AA129" s="147">
        <f t="shared" si="162"/>
        <v>16971619.84</v>
      </c>
      <c r="AB129" s="142">
        <f t="shared" si="163"/>
        <v>0.11623732605172826</v>
      </c>
      <c r="AC129" s="143">
        <f t="shared" si="164"/>
        <v>1598.919568926452</v>
      </c>
      <c r="AD129" s="144">
        <f>SUM(AD116:AD128)</f>
        <v>5119619.8299999991</v>
      </c>
      <c r="AE129" s="144">
        <f t="shared" ref="AE129:AG129" si="236">SUM(AE116:AE128)</f>
        <v>1000294.4700000001</v>
      </c>
      <c r="AF129" s="144">
        <f t="shared" si="236"/>
        <v>110596.76999999999</v>
      </c>
      <c r="AG129" s="144">
        <f t="shared" si="236"/>
        <v>0</v>
      </c>
      <c r="AH129" s="143">
        <f t="shared" si="165"/>
        <v>6230511.0699999984</v>
      </c>
      <c r="AI129" s="142">
        <f t="shared" si="166"/>
        <v>4.2672293719754457E-2</v>
      </c>
      <c r="AJ129" s="143">
        <f t="shared" si="167"/>
        <v>586.98498836018496</v>
      </c>
      <c r="AK129" s="144">
        <f>SUM(AK116:AK128)</f>
        <v>410134.87</v>
      </c>
      <c r="AL129" s="144">
        <f>SUM(AL116:AL128)</f>
        <v>0</v>
      </c>
      <c r="AM129" s="147">
        <f t="shared" si="168"/>
        <v>410134.87</v>
      </c>
      <c r="AN129" s="142">
        <f t="shared" si="169"/>
        <v>2.808982351644119E-3</v>
      </c>
      <c r="AO129" s="148">
        <f t="shared" si="170"/>
        <v>38.639368293916867</v>
      </c>
      <c r="AP129" s="144">
        <f>SUM(AP116:AP128)</f>
        <v>3933254.0399999996</v>
      </c>
      <c r="AQ129" s="144">
        <f t="shared" ref="AQ129:BE129" si="237">SUM(AQ116:AQ128)</f>
        <v>1618300.47</v>
      </c>
      <c r="AR129" s="144">
        <f t="shared" si="237"/>
        <v>103330.58</v>
      </c>
      <c r="AS129" s="144">
        <f t="shared" si="237"/>
        <v>0</v>
      </c>
      <c r="AT129" s="144">
        <f t="shared" si="237"/>
        <v>4499733.2400000012</v>
      </c>
      <c r="AU129" s="144">
        <f t="shared" si="237"/>
        <v>287982.14</v>
      </c>
      <c r="AV129" s="144">
        <f t="shared" si="237"/>
        <v>0</v>
      </c>
      <c r="AW129" s="144">
        <f t="shared" si="237"/>
        <v>2520508.8700000006</v>
      </c>
      <c r="AX129" s="144">
        <f t="shared" si="237"/>
        <v>0</v>
      </c>
      <c r="AY129" s="144">
        <f t="shared" si="237"/>
        <v>0</v>
      </c>
      <c r="AZ129" s="144">
        <f t="shared" si="237"/>
        <v>0</v>
      </c>
      <c r="BA129" s="144">
        <f t="shared" si="237"/>
        <v>75603.76999999999</v>
      </c>
      <c r="BB129" s="144">
        <f t="shared" si="237"/>
        <v>867679.21000000008</v>
      </c>
      <c r="BC129" s="144">
        <f t="shared" si="237"/>
        <v>0</v>
      </c>
      <c r="BD129" s="144">
        <f t="shared" si="237"/>
        <v>118980.77</v>
      </c>
      <c r="BE129" s="144">
        <f t="shared" si="237"/>
        <v>49540.91</v>
      </c>
      <c r="BF129" s="143">
        <f t="shared" si="171"/>
        <v>14074914.000000004</v>
      </c>
      <c r="BG129" s="142">
        <f t="shared" si="172"/>
        <v>9.6398009335096874E-2</v>
      </c>
      <c r="BH129" s="146">
        <f t="shared" si="173"/>
        <v>1326.0169410886881</v>
      </c>
      <c r="BI129" s="149">
        <f>SUM(BI116:BI128)</f>
        <v>95.37</v>
      </c>
      <c r="BJ129" s="149">
        <f t="shared" ref="BJ129:BO129" si="238">SUM(BJ116:BJ128)</f>
        <v>16531.71</v>
      </c>
      <c r="BK129" s="149">
        <f t="shared" si="238"/>
        <v>228428.78000000003</v>
      </c>
      <c r="BL129" s="149">
        <f t="shared" si="238"/>
        <v>0</v>
      </c>
      <c r="BM129" s="149">
        <f t="shared" si="238"/>
        <v>0</v>
      </c>
      <c r="BN129" s="149">
        <f t="shared" si="238"/>
        <v>0</v>
      </c>
      <c r="BO129" s="149">
        <f t="shared" si="238"/>
        <v>779797.0299999998</v>
      </c>
      <c r="BP129" s="146">
        <f t="shared" si="174"/>
        <v>1024852.8899999998</v>
      </c>
      <c r="BQ129" s="142">
        <f t="shared" si="175"/>
        <v>7.0191390481903447E-3</v>
      </c>
      <c r="BR129" s="143">
        <f t="shared" si="176"/>
        <v>96.552795581109848</v>
      </c>
      <c r="BS129" s="149">
        <f>SUM(BS116:BS128)</f>
        <v>0</v>
      </c>
      <c r="BT129" s="149">
        <f t="shared" ref="BT129:BV129" si="239">SUM(BT116:BT128)</f>
        <v>84560.86</v>
      </c>
      <c r="BU129" s="149">
        <f t="shared" si="239"/>
        <v>362535.58999999997</v>
      </c>
      <c r="BV129" s="149">
        <f t="shared" si="239"/>
        <v>703272.85</v>
      </c>
      <c r="BW129" s="146">
        <f t="shared" si="177"/>
        <v>1150369.2999999998</v>
      </c>
      <c r="BX129" s="142">
        <f t="shared" si="178"/>
        <v>7.878791338988559E-3</v>
      </c>
      <c r="BY129" s="143">
        <f t="shared" si="179"/>
        <v>108.37786861847502</v>
      </c>
      <c r="BZ129" s="144">
        <f>SUM(BZ116:BZ128)</f>
        <v>25159740.220000003</v>
      </c>
      <c r="CA129" s="142">
        <f t="shared" si="180"/>
        <v>0.1723171361896898</v>
      </c>
      <c r="CB129" s="143">
        <f t="shared" si="181"/>
        <v>2370.3336137691804</v>
      </c>
      <c r="CC129" s="144">
        <f>SUM(CC116:CC128)</f>
        <v>6355352.2299999995</v>
      </c>
      <c r="CD129" s="142">
        <f t="shared" si="182"/>
        <v>4.3527321274955462E-2</v>
      </c>
      <c r="CE129" s="143">
        <f t="shared" si="183"/>
        <v>598.74644516945318</v>
      </c>
      <c r="CF129" s="150">
        <f>SUM(CF116:CF128)</f>
        <v>5033379.68</v>
      </c>
      <c r="CG129" s="96">
        <f t="shared" si="184"/>
        <v>3.4473232403389939E-2</v>
      </c>
      <c r="CH129" s="97">
        <f t="shared" si="185"/>
        <v>474.20159914380702</v>
      </c>
      <c r="CI129" s="98">
        <f t="shared" si="231"/>
        <v>146008347.03</v>
      </c>
      <c r="CJ129" s="99">
        <f t="shared" si="232"/>
        <v>0</v>
      </c>
    </row>
    <row r="130" spans="1:88" x14ac:dyDescent="0.3">
      <c r="A130" s="21"/>
      <c r="B130" s="84"/>
      <c r="C130" s="117"/>
      <c r="D130" s="85"/>
      <c r="E130" s="86"/>
      <c r="F130" s="87"/>
      <c r="G130" s="87"/>
      <c r="H130" s="87"/>
      <c r="I130" s="130"/>
      <c r="J130" s="151"/>
      <c r="K130" s="152"/>
      <c r="L130" s="135"/>
      <c r="M130" s="135"/>
      <c r="N130" s="135"/>
      <c r="O130" s="135"/>
      <c r="P130" s="135"/>
      <c r="Q130" s="135"/>
      <c r="R130" s="128"/>
      <c r="S130" s="136"/>
      <c r="T130" s="137"/>
      <c r="U130" s="135"/>
      <c r="V130" s="135"/>
      <c r="W130" s="135"/>
      <c r="X130" s="135"/>
      <c r="Y130" s="135"/>
      <c r="Z130" s="135"/>
      <c r="AA130" s="138"/>
      <c r="AB130" s="133"/>
      <c r="AC130" s="134"/>
      <c r="AD130" s="135"/>
      <c r="AE130" s="135"/>
      <c r="AF130" s="135"/>
      <c r="AG130" s="135"/>
      <c r="AH130" s="134"/>
      <c r="AI130" s="133"/>
      <c r="AJ130" s="134"/>
      <c r="AK130" s="135"/>
      <c r="AL130" s="135"/>
      <c r="AM130" s="138"/>
      <c r="AN130" s="133"/>
      <c r="AO130" s="139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4"/>
      <c r="BG130" s="133"/>
      <c r="BH130" s="137"/>
      <c r="BI130" s="140"/>
      <c r="BJ130" s="135"/>
      <c r="BK130" s="135"/>
      <c r="BL130" s="135"/>
      <c r="BM130" s="135"/>
      <c r="BN130" s="135"/>
      <c r="BO130" s="135"/>
      <c r="BP130" s="137"/>
      <c r="BQ130" s="133"/>
      <c r="BR130" s="134"/>
      <c r="BS130" s="140"/>
      <c r="BT130" s="135"/>
      <c r="BU130" s="135"/>
      <c r="BV130" s="135"/>
      <c r="BW130" s="137"/>
      <c r="BX130" s="133"/>
      <c r="BY130" s="134"/>
      <c r="BZ130" s="135"/>
      <c r="CA130" s="133"/>
      <c r="CB130" s="134"/>
      <c r="CC130" s="135"/>
      <c r="CD130" s="133"/>
      <c r="CE130" s="134"/>
      <c r="CF130" s="141" t="str">
        <f>IF(ISNA(VLOOKUP($B130,'[1]1718  Prog Access'!$F$7:$BF$318,52,FALSE)),"",VLOOKUP($B130,'[1]1718  Prog Access'!$F$7:$BF$318,52,FALSE))</f>
        <v/>
      </c>
      <c r="CG130" s="88"/>
      <c r="CH130" s="89"/>
      <c r="CI130" s="90"/>
      <c r="CJ130" s="73"/>
    </row>
    <row r="131" spans="1:88" x14ac:dyDescent="0.3">
      <c r="A131" s="91" t="s">
        <v>223</v>
      </c>
      <c r="B131" s="84"/>
      <c r="C131" s="117"/>
      <c r="D131" s="85"/>
      <c r="E131" s="86"/>
      <c r="F131" s="87"/>
      <c r="G131" s="87"/>
      <c r="H131" s="87"/>
      <c r="I131" s="130"/>
      <c r="J131" s="151"/>
      <c r="K131" s="152"/>
      <c r="L131" s="135"/>
      <c r="M131" s="135"/>
      <c r="N131" s="135"/>
      <c r="O131" s="135"/>
      <c r="P131" s="135"/>
      <c r="Q131" s="135"/>
      <c r="R131" s="128"/>
      <c r="S131" s="136"/>
      <c r="T131" s="137"/>
      <c r="U131" s="135"/>
      <c r="V131" s="135"/>
      <c r="W131" s="135"/>
      <c r="X131" s="135"/>
      <c r="Y131" s="135"/>
      <c r="Z131" s="135"/>
      <c r="AA131" s="138"/>
      <c r="AB131" s="133"/>
      <c r="AC131" s="134"/>
      <c r="AD131" s="135"/>
      <c r="AE131" s="135"/>
      <c r="AF131" s="135"/>
      <c r="AG131" s="135"/>
      <c r="AH131" s="134"/>
      <c r="AI131" s="133"/>
      <c r="AJ131" s="134"/>
      <c r="AK131" s="135"/>
      <c r="AL131" s="135"/>
      <c r="AM131" s="138"/>
      <c r="AN131" s="133"/>
      <c r="AO131" s="139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4"/>
      <c r="BG131" s="133"/>
      <c r="BH131" s="137"/>
      <c r="BI131" s="140"/>
      <c r="BJ131" s="135"/>
      <c r="BK131" s="135"/>
      <c r="BL131" s="135"/>
      <c r="BM131" s="135"/>
      <c r="BN131" s="135"/>
      <c r="BO131" s="135"/>
      <c r="BP131" s="137"/>
      <c r="BQ131" s="133"/>
      <c r="BR131" s="134"/>
      <c r="BS131" s="140"/>
      <c r="BT131" s="135"/>
      <c r="BU131" s="135"/>
      <c r="BV131" s="135"/>
      <c r="BW131" s="137"/>
      <c r="BX131" s="133"/>
      <c r="BY131" s="134"/>
      <c r="BZ131" s="135"/>
      <c r="CA131" s="133"/>
      <c r="CB131" s="134"/>
      <c r="CC131" s="135"/>
      <c r="CD131" s="133"/>
      <c r="CE131" s="134"/>
      <c r="CF131" s="141" t="str">
        <f>IF(ISNA(VLOOKUP($B131,'[1]1718  Prog Access'!$F$7:$BF$318,52,FALSE)),"",VLOOKUP($B131,'[1]1718  Prog Access'!$F$7:$BF$318,52,FALSE))</f>
        <v/>
      </c>
      <c r="CG131" s="88"/>
      <c r="CH131" s="89"/>
    </row>
    <row r="132" spans="1:88" x14ac:dyDescent="0.3">
      <c r="A132" s="91"/>
      <c r="B132" s="84" t="s">
        <v>224</v>
      </c>
      <c r="C132" s="117" t="s">
        <v>225</v>
      </c>
      <c r="D132" s="85">
        <f>IF(ISNA(VLOOKUP($B132,'[1]1718 enrollment_Rev_Exp by size'!$A$6:$C$339,3,FALSE)),"",VLOOKUP($B132,'[1]1718 enrollment_Rev_Exp by size'!$A$6:$C$339,3,FALSE))</f>
        <v>5995.31</v>
      </c>
      <c r="E132" s="86">
        <f>IF(ISNA(VLOOKUP($B132,'[1]1718 Enroll_Rev_Exp Access'!$A$6:$D$316,4,FALSE)),"",VLOOKUP($B132,'[1]1718 Enroll_Rev_Exp Access'!$A$6:$D$316,4,FALSE))</f>
        <v>72962776.739999995</v>
      </c>
      <c r="F132" s="87">
        <f>IF(ISNA(VLOOKUP($B132,'[1]1718  Prog Access'!$F$7:$BF$318,2,FALSE)),"",VLOOKUP($B132,'[1]1718  Prog Access'!$F$7:$BF$318,2,FALSE))</f>
        <v>38766859.339999989</v>
      </c>
      <c r="G132" s="87">
        <f>IF(ISNA(VLOOKUP($B132,'[1]1718  Prog Access'!$F$7:$BF$318,3,FALSE)),"",VLOOKUP($B132,'[1]1718  Prog Access'!$F$7:$BF$318,3,FALSE))</f>
        <v>1556657.12</v>
      </c>
      <c r="H132" s="87">
        <f>IF(ISNA(VLOOKUP($B132,'[1]1718  Prog Access'!$F$7:$BF$318,4,FALSE)),"",VLOOKUP($B132,'[1]1718  Prog Access'!$F$7:$BF$318,4,FALSE))</f>
        <v>78259.05</v>
      </c>
      <c r="I132" s="130">
        <f t="shared" si="156"/>
        <v>40401775.509999983</v>
      </c>
      <c r="J132" s="151">
        <f t="shared" si="157"/>
        <v>0.55373133144274556</v>
      </c>
      <c r="K132" s="152">
        <f t="shared" si="158"/>
        <v>6738.8968226830602</v>
      </c>
      <c r="L132" s="135">
        <f>IF(ISNA(VLOOKUP($B132,'[1]1718  Prog Access'!$F$7:$BF$318,5,FALSE)),"",VLOOKUP($B132,'[1]1718  Prog Access'!$F$7:$BF$318,5,FALSE))</f>
        <v>0</v>
      </c>
      <c r="M132" s="135">
        <f>IF(ISNA(VLOOKUP($B132,'[1]1718  Prog Access'!$F$7:$BF$318,6,FALSE)),"",VLOOKUP($B132,'[1]1718  Prog Access'!$F$7:$BF$318,6,FALSE))</f>
        <v>0</v>
      </c>
      <c r="N132" s="135">
        <f>IF(ISNA(VLOOKUP($B132,'[1]1718  Prog Access'!$F$7:$BF$318,7,FALSE)),"",VLOOKUP($B132,'[1]1718  Prog Access'!$F$7:$BF$318,7,FALSE))</f>
        <v>0</v>
      </c>
      <c r="O132" s="135">
        <f>IF(ISNA(VLOOKUP($B132,'[1]1718  Prog Access'!$F$7:$BF$318,8,FALSE)),"",VLOOKUP($B132,'[1]1718  Prog Access'!$F$7:$BF$318,8,FALSE))</f>
        <v>0</v>
      </c>
      <c r="P132" s="135">
        <f>IF(ISNA(VLOOKUP($B132,'[1]1718  Prog Access'!$F$7:$BF$318,9,FALSE)),"",VLOOKUP($B132,'[1]1718  Prog Access'!$F$7:$BF$318,9,FALSE))</f>
        <v>0</v>
      </c>
      <c r="Q132" s="135">
        <f>IF(ISNA(VLOOKUP($B132,'[1]1718  Prog Access'!$F$7:$BF$318,10,FALSE)),"",VLOOKUP($B132,'[1]1718  Prog Access'!$F$7:$BF$318,10,FALSE))</f>
        <v>0</v>
      </c>
      <c r="R132" s="128">
        <f t="shared" si="159"/>
        <v>0</v>
      </c>
      <c r="S132" s="136">
        <f t="shared" si="160"/>
        <v>0</v>
      </c>
      <c r="T132" s="137">
        <f t="shared" si="161"/>
        <v>0</v>
      </c>
      <c r="U132" s="135">
        <f>IF(ISNA(VLOOKUP($B132,'[1]1718  Prog Access'!$F$7:$BF$318,11,FALSE)),"",VLOOKUP($B132,'[1]1718  Prog Access'!$F$7:$BF$318,11,FALSE))</f>
        <v>9475354.8699999992</v>
      </c>
      <c r="V132" s="135">
        <f>IF(ISNA(VLOOKUP($B132,'[1]1718  Prog Access'!$F$7:$BF$318,12,FALSE)),"",VLOOKUP($B132,'[1]1718  Prog Access'!$F$7:$BF$318,12,FALSE))</f>
        <v>459835.39</v>
      </c>
      <c r="W132" s="135">
        <f>IF(ISNA(VLOOKUP($B132,'[1]1718  Prog Access'!$F$7:$BF$318,13,FALSE)),"",VLOOKUP($B132,'[1]1718  Prog Access'!$F$7:$BF$318,13,FALSE))</f>
        <v>1164201.8799999999</v>
      </c>
      <c r="X132" s="135">
        <f>IF(ISNA(VLOOKUP($B132,'[1]1718  Prog Access'!$F$7:$BF$318,14,FALSE)),"",VLOOKUP($B132,'[1]1718  Prog Access'!$F$7:$BF$318,14,FALSE))</f>
        <v>0</v>
      </c>
      <c r="Y132" s="135">
        <f>IF(ISNA(VLOOKUP($B132,'[1]1718  Prog Access'!$F$7:$BF$318,15,FALSE)),"",VLOOKUP($B132,'[1]1718  Prog Access'!$F$7:$BF$318,15,FALSE))</f>
        <v>0</v>
      </c>
      <c r="Z132" s="135">
        <f>IF(ISNA(VLOOKUP($B132,'[1]1718  Prog Access'!$F$7:$BF$318,16,FALSE)),"",VLOOKUP($B132,'[1]1718  Prog Access'!$F$7:$BF$318,16,FALSE))</f>
        <v>263744.82</v>
      </c>
      <c r="AA132" s="138">
        <f t="shared" si="162"/>
        <v>11363136.960000001</v>
      </c>
      <c r="AB132" s="133">
        <f t="shared" si="163"/>
        <v>0.15573882283142945</v>
      </c>
      <c r="AC132" s="134">
        <f t="shared" si="164"/>
        <v>1895.337682288322</v>
      </c>
      <c r="AD132" s="135">
        <f>IF(ISNA(VLOOKUP($B132,'[1]1718  Prog Access'!$F$7:$BF$318,17,FALSE)),"",VLOOKUP($B132,'[1]1718  Prog Access'!$F$7:$BF$318,17,FALSE))</f>
        <v>2170192.1999999997</v>
      </c>
      <c r="AE132" s="135">
        <f>IF(ISNA(VLOOKUP($B132,'[1]1718  Prog Access'!$F$7:$BF$318,18,FALSE)),"",VLOOKUP($B132,'[1]1718  Prog Access'!$F$7:$BF$318,18,FALSE))</f>
        <v>249040.23</v>
      </c>
      <c r="AF132" s="135">
        <f>IF(ISNA(VLOOKUP($B132,'[1]1718  Prog Access'!$F$7:$BF$318,19,FALSE)),"",VLOOKUP($B132,'[1]1718  Prog Access'!$F$7:$BF$318,19,FALSE))</f>
        <v>27389.66</v>
      </c>
      <c r="AG132" s="135">
        <f>IF(ISNA(VLOOKUP($B132,'[1]1718  Prog Access'!$F$7:$BF$318,20,FALSE)),"",VLOOKUP($B132,'[1]1718  Prog Access'!$F$7:$BF$318,20,FALSE))</f>
        <v>0</v>
      </c>
      <c r="AH132" s="134">
        <f t="shared" si="165"/>
        <v>2446622.09</v>
      </c>
      <c r="AI132" s="133">
        <f t="shared" si="166"/>
        <v>3.3532469559354107E-2</v>
      </c>
      <c r="AJ132" s="134">
        <f t="shared" si="167"/>
        <v>408.08933816599972</v>
      </c>
      <c r="AK132" s="135">
        <f>IF(ISNA(VLOOKUP($B132,'[1]1718  Prog Access'!$F$7:$BF$318,21,FALSE)),"",VLOOKUP($B132,'[1]1718  Prog Access'!$F$7:$BF$318,21,FALSE))</f>
        <v>0</v>
      </c>
      <c r="AL132" s="135">
        <f>IF(ISNA(VLOOKUP($B132,'[1]1718  Prog Access'!$F$7:$BF$318,22,FALSE)),"",VLOOKUP($B132,'[1]1718  Prog Access'!$F$7:$BF$318,22,FALSE))</f>
        <v>0</v>
      </c>
      <c r="AM132" s="138">
        <f t="shared" si="168"/>
        <v>0</v>
      </c>
      <c r="AN132" s="133">
        <f t="shared" si="169"/>
        <v>0</v>
      </c>
      <c r="AO132" s="139">
        <f t="shared" si="170"/>
        <v>0</v>
      </c>
      <c r="AP132" s="135">
        <f>IF(ISNA(VLOOKUP($B132,'[1]1718  Prog Access'!$F$7:$BF$318,23,FALSE)),"",VLOOKUP($B132,'[1]1718  Prog Access'!$F$7:$BF$318,23,FALSE))</f>
        <v>847267.91</v>
      </c>
      <c r="AQ132" s="135">
        <f>IF(ISNA(VLOOKUP($B132,'[1]1718  Prog Access'!$F$7:$BF$318,24,FALSE)),"",VLOOKUP($B132,'[1]1718  Prog Access'!$F$7:$BF$318,24,FALSE))</f>
        <v>165218.19</v>
      </c>
      <c r="AR132" s="135">
        <f>IF(ISNA(VLOOKUP($B132,'[1]1718  Prog Access'!$F$7:$BF$318,25,FALSE)),"",VLOOKUP($B132,'[1]1718  Prog Access'!$F$7:$BF$318,25,FALSE))</f>
        <v>0</v>
      </c>
      <c r="AS132" s="135">
        <f>IF(ISNA(VLOOKUP($B132,'[1]1718  Prog Access'!$F$7:$BF$318,26,FALSE)),"",VLOOKUP($B132,'[1]1718  Prog Access'!$F$7:$BF$318,26,FALSE))</f>
        <v>0</v>
      </c>
      <c r="AT132" s="135">
        <f>IF(ISNA(VLOOKUP($B132,'[1]1718  Prog Access'!$F$7:$BF$318,27,FALSE)),"",VLOOKUP($B132,'[1]1718  Prog Access'!$F$7:$BF$318,27,FALSE))</f>
        <v>1322015.4000000001</v>
      </c>
      <c r="AU132" s="135">
        <f>IF(ISNA(VLOOKUP($B132,'[1]1718  Prog Access'!$F$7:$BF$318,28,FALSE)),"",VLOOKUP($B132,'[1]1718  Prog Access'!$F$7:$BF$318,28,FALSE))</f>
        <v>0</v>
      </c>
      <c r="AV132" s="135">
        <f>IF(ISNA(VLOOKUP($B132,'[1]1718  Prog Access'!$F$7:$BF$318,29,FALSE)),"",VLOOKUP($B132,'[1]1718  Prog Access'!$F$7:$BF$318,29,FALSE))</f>
        <v>0</v>
      </c>
      <c r="AW132" s="135">
        <f>IF(ISNA(VLOOKUP($B132,'[1]1718  Prog Access'!$F$7:$BF$318,30,FALSE)),"",VLOOKUP($B132,'[1]1718  Prog Access'!$F$7:$BF$318,30,FALSE))</f>
        <v>221671.44</v>
      </c>
      <c r="AX132" s="135">
        <f>IF(ISNA(VLOOKUP($B132,'[1]1718  Prog Access'!$F$7:$BF$318,31,FALSE)),"",VLOOKUP($B132,'[1]1718  Prog Access'!$F$7:$BF$318,31,FALSE))</f>
        <v>0</v>
      </c>
      <c r="AY132" s="135">
        <f>IF(ISNA(VLOOKUP($B132,'[1]1718  Prog Access'!$F$7:$BF$318,32,FALSE)),"",VLOOKUP($B132,'[1]1718  Prog Access'!$F$7:$BF$318,32,FALSE))</f>
        <v>0</v>
      </c>
      <c r="AZ132" s="135">
        <f>IF(ISNA(VLOOKUP($B132,'[1]1718  Prog Access'!$F$7:$BF$318,33,FALSE)),"",VLOOKUP($B132,'[1]1718  Prog Access'!$F$7:$BF$318,33,FALSE))</f>
        <v>0</v>
      </c>
      <c r="BA132" s="135">
        <f>IF(ISNA(VLOOKUP($B132,'[1]1718  Prog Access'!$F$7:$BF$318,34,FALSE)),"",VLOOKUP($B132,'[1]1718  Prog Access'!$F$7:$BF$318,34,FALSE))</f>
        <v>36313.85</v>
      </c>
      <c r="BB132" s="135">
        <f>IF(ISNA(VLOOKUP($B132,'[1]1718  Prog Access'!$F$7:$BF$318,35,FALSE)),"",VLOOKUP($B132,'[1]1718  Prog Access'!$F$7:$BF$318,35,FALSE))</f>
        <v>256145.12</v>
      </c>
      <c r="BC132" s="135">
        <f>IF(ISNA(VLOOKUP($B132,'[1]1718  Prog Access'!$F$7:$BF$318,36,FALSE)),"",VLOOKUP($B132,'[1]1718  Prog Access'!$F$7:$BF$318,36,FALSE))</f>
        <v>0</v>
      </c>
      <c r="BD132" s="135">
        <f>IF(ISNA(VLOOKUP($B132,'[1]1718  Prog Access'!$F$7:$BF$318,37,FALSE)),"",VLOOKUP($B132,'[1]1718  Prog Access'!$F$7:$BF$318,37,FALSE))</f>
        <v>0</v>
      </c>
      <c r="BE132" s="135">
        <f>IF(ISNA(VLOOKUP($B132,'[1]1718  Prog Access'!$F$7:$BF$318,38,FALSE)),"",VLOOKUP($B132,'[1]1718  Prog Access'!$F$7:$BF$318,38,FALSE))</f>
        <v>0</v>
      </c>
      <c r="BF132" s="134">
        <f t="shared" si="171"/>
        <v>2848631.91</v>
      </c>
      <c r="BG132" s="133">
        <f t="shared" si="172"/>
        <v>3.9042262880852094E-2</v>
      </c>
      <c r="BH132" s="137">
        <f t="shared" si="173"/>
        <v>475.14338874887204</v>
      </c>
      <c r="BI132" s="140">
        <f>IF(ISNA(VLOOKUP($B132,'[1]1718  Prog Access'!$F$7:$BF$318,39,FALSE)),"",VLOOKUP($B132,'[1]1718  Prog Access'!$F$7:$BF$318,39,FALSE))</f>
        <v>0</v>
      </c>
      <c r="BJ132" s="135">
        <f>IF(ISNA(VLOOKUP($B132,'[1]1718  Prog Access'!$F$7:$BF$318,40,FALSE)),"",VLOOKUP($B132,'[1]1718  Prog Access'!$F$7:$BF$318,40,FALSE))</f>
        <v>0</v>
      </c>
      <c r="BK132" s="135">
        <f>IF(ISNA(VLOOKUP($B132,'[1]1718  Prog Access'!$F$7:$BF$318,41,FALSE)),"",VLOOKUP($B132,'[1]1718  Prog Access'!$F$7:$BF$318,41,FALSE))</f>
        <v>132765.01</v>
      </c>
      <c r="BL132" s="135">
        <f>IF(ISNA(VLOOKUP($B132,'[1]1718  Prog Access'!$F$7:$BF$318,42,FALSE)),"",VLOOKUP($B132,'[1]1718  Prog Access'!$F$7:$BF$318,42,FALSE))</f>
        <v>0</v>
      </c>
      <c r="BM132" s="135">
        <f>IF(ISNA(VLOOKUP($B132,'[1]1718  Prog Access'!$F$7:$BF$318,43,FALSE)),"",VLOOKUP($B132,'[1]1718  Prog Access'!$F$7:$BF$318,43,FALSE))</f>
        <v>59602.239999999998</v>
      </c>
      <c r="BN132" s="135">
        <f>IF(ISNA(VLOOKUP($B132,'[1]1718  Prog Access'!$F$7:$BF$318,44,FALSE)),"",VLOOKUP($B132,'[1]1718  Prog Access'!$F$7:$BF$318,44,FALSE))</f>
        <v>0</v>
      </c>
      <c r="BO132" s="135">
        <f>IF(ISNA(VLOOKUP($B132,'[1]1718  Prog Access'!$F$7:$BF$318,45,FALSE)),"",VLOOKUP($B132,'[1]1718  Prog Access'!$F$7:$BF$318,45,FALSE))</f>
        <v>77018.63</v>
      </c>
      <c r="BP132" s="137">
        <f t="shared" si="174"/>
        <v>269385.88</v>
      </c>
      <c r="BQ132" s="133">
        <f t="shared" si="175"/>
        <v>3.6921001644433854E-3</v>
      </c>
      <c r="BR132" s="134">
        <f t="shared" si="176"/>
        <v>44.932769114524518</v>
      </c>
      <c r="BS132" s="140">
        <f>IF(ISNA(VLOOKUP($B132,'[1]1718  Prog Access'!$F$7:$BF$318,46,FALSE)),"",VLOOKUP($B132,'[1]1718  Prog Access'!$F$7:$BF$318,46,FALSE))</f>
        <v>0</v>
      </c>
      <c r="BT132" s="135">
        <f>IF(ISNA(VLOOKUP($B132,'[1]1718  Prog Access'!$F$7:$BF$318,47,FALSE)),"",VLOOKUP($B132,'[1]1718  Prog Access'!$F$7:$BF$318,47,FALSE))</f>
        <v>0</v>
      </c>
      <c r="BU132" s="135">
        <f>IF(ISNA(VLOOKUP($B132,'[1]1718  Prog Access'!$F$7:$BF$318,48,FALSE)),"",VLOOKUP($B132,'[1]1718  Prog Access'!$F$7:$BF$318,48,FALSE))</f>
        <v>0</v>
      </c>
      <c r="BV132" s="135">
        <f>IF(ISNA(VLOOKUP($B132,'[1]1718  Prog Access'!$F$7:$BF$318,49,FALSE)),"",VLOOKUP($B132,'[1]1718  Prog Access'!$F$7:$BF$318,49,FALSE))</f>
        <v>160760.91999999998</v>
      </c>
      <c r="BW132" s="137">
        <f t="shared" si="177"/>
        <v>160760.91999999998</v>
      </c>
      <c r="BX132" s="133">
        <f t="shared" si="178"/>
        <v>2.2033278773485451E-3</v>
      </c>
      <c r="BY132" s="134">
        <f t="shared" si="179"/>
        <v>26.814446625779148</v>
      </c>
      <c r="BZ132" s="135">
        <f>IF(ISNA(VLOOKUP($B132,'[1]1718  Prog Access'!$F$7:$BF$318,50,FALSE)),"",VLOOKUP($B132,'[1]1718  Prog Access'!$F$7:$BF$318,50,FALSE))</f>
        <v>10221956.18</v>
      </c>
      <c r="CA132" s="133">
        <f t="shared" si="180"/>
        <v>0.14009823415062095</v>
      </c>
      <c r="CB132" s="134">
        <f t="shared" si="181"/>
        <v>1704.9920988239139</v>
      </c>
      <c r="CC132" s="135">
        <f>IF(ISNA(VLOOKUP($B132,'[1]1718  Prog Access'!$F$7:$BF$318,51,FALSE)),"",VLOOKUP($B132,'[1]1718  Prog Access'!$F$7:$BF$318,51,FALSE))</f>
        <v>2674988.3499999996</v>
      </c>
      <c r="CD132" s="133">
        <f t="shared" si="182"/>
        <v>3.6662370451335975E-2</v>
      </c>
      <c r="CE132" s="134">
        <f t="shared" si="183"/>
        <v>446.18015582180061</v>
      </c>
      <c r="CF132" s="141">
        <f>IF(ISNA(VLOOKUP($B132,'[1]1718  Prog Access'!$F$7:$BF$318,52,FALSE)),"",VLOOKUP($B132,'[1]1718  Prog Access'!$F$7:$BF$318,52,FALSE))</f>
        <v>2575518.9400000004</v>
      </c>
      <c r="CG132" s="88">
        <f t="shared" si="184"/>
        <v>3.5299080641869776E-2</v>
      </c>
      <c r="CH132" s="89">
        <f t="shared" si="185"/>
        <v>429.5889520308375</v>
      </c>
    </row>
    <row r="133" spans="1:88" x14ac:dyDescent="0.3">
      <c r="A133" s="21"/>
      <c r="B133" s="84" t="s">
        <v>226</v>
      </c>
      <c r="C133" s="117" t="s">
        <v>227</v>
      </c>
      <c r="D133" s="85">
        <f>IF(ISNA(VLOOKUP($B133,'[1]1718 enrollment_Rev_Exp by size'!$A$6:$C$339,3,FALSE)),"",VLOOKUP($B133,'[1]1718 enrollment_Rev_Exp by size'!$A$6:$C$339,3,FALSE))</f>
        <v>998.8599999999999</v>
      </c>
      <c r="E133" s="86">
        <f>IF(ISNA(VLOOKUP($B133,'[1]1718 Enroll_Rev_Exp Access'!$A$6:$D$316,4,FALSE)),"",VLOOKUP($B133,'[1]1718 Enroll_Rev_Exp Access'!$A$6:$D$316,4,FALSE))</f>
        <v>12331893.77</v>
      </c>
      <c r="F133" s="87">
        <f>IF(ISNA(VLOOKUP($B133,'[1]1718  Prog Access'!$F$7:$BF$318,2,FALSE)),"",VLOOKUP($B133,'[1]1718  Prog Access'!$F$7:$BF$318,2,FALSE))</f>
        <v>6763512.3400000008</v>
      </c>
      <c r="G133" s="87">
        <f>IF(ISNA(VLOOKUP($B133,'[1]1718  Prog Access'!$F$7:$BF$318,3,FALSE)),"",VLOOKUP($B133,'[1]1718  Prog Access'!$F$7:$BF$318,3,FALSE))</f>
        <v>0</v>
      </c>
      <c r="H133" s="87">
        <f>IF(ISNA(VLOOKUP($B133,'[1]1718  Prog Access'!$F$7:$BF$318,4,FALSE)),"",VLOOKUP($B133,'[1]1718  Prog Access'!$F$7:$BF$318,4,FALSE))</f>
        <v>103360.22</v>
      </c>
      <c r="I133" s="130">
        <f t="shared" si="156"/>
        <v>6866872.5600000005</v>
      </c>
      <c r="J133" s="151">
        <f t="shared" si="157"/>
        <v>0.55683844574668284</v>
      </c>
      <c r="K133" s="152">
        <f t="shared" si="158"/>
        <v>6874.7097290911652</v>
      </c>
      <c r="L133" s="135">
        <f>IF(ISNA(VLOOKUP($B133,'[1]1718  Prog Access'!$F$7:$BF$318,5,FALSE)),"",VLOOKUP($B133,'[1]1718  Prog Access'!$F$7:$BF$318,5,FALSE))</f>
        <v>0</v>
      </c>
      <c r="M133" s="135">
        <f>IF(ISNA(VLOOKUP($B133,'[1]1718  Prog Access'!$F$7:$BF$318,6,FALSE)),"",VLOOKUP($B133,'[1]1718  Prog Access'!$F$7:$BF$318,6,FALSE))</f>
        <v>0</v>
      </c>
      <c r="N133" s="135">
        <f>IF(ISNA(VLOOKUP($B133,'[1]1718  Prog Access'!$F$7:$BF$318,7,FALSE)),"",VLOOKUP($B133,'[1]1718  Prog Access'!$F$7:$BF$318,7,FALSE))</f>
        <v>0</v>
      </c>
      <c r="O133" s="135">
        <f>IF(ISNA(VLOOKUP($B133,'[1]1718  Prog Access'!$F$7:$BF$318,8,FALSE)),"",VLOOKUP($B133,'[1]1718  Prog Access'!$F$7:$BF$318,8,FALSE))</f>
        <v>0</v>
      </c>
      <c r="P133" s="135">
        <f>IF(ISNA(VLOOKUP($B133,'[1]1718  Prog Access'!$F$7:$BF$318,9,FALSE)),"",VLOOKUP($B133,'[1]1718  Prog Access'!$F$7:$BF$318,9,FALSE))</f>
        <v>0</v>
      </c>
      <c r="Q133" s="135">
        <f>IF(ISNA(VLOOKUP($B133,'[1]1718  Prog Access'!$F$7:$BF$318,10,FALSE)),"",VLOOKUP($B133,'[1]1718  Prog Access'!$F$7:$BF$318,10,FALSE))</f>
        <v>0</v>
      </c>
      <c r="R133" s="128">
        <f t="shared" si="159"/>
        <v>0</v>
      </c>
      <c r="S133" s="136">
        <f t="shared" si="160"/>
        <v>0</v>
      </c>
      <c r="T133" s="137">
        <f t="shared" si="161"/>
        <v>0</v>
      </c>
      <c r="U133" s="135">
        <f>IF(ISNA(VLOOKUP($B133,'[1]1718  Prog Access'!$F$7:$BF$318,11,FALSE)),"",VLOOKUP($B133,'[1]1718  Prog Access'!$F$7:$BF$318,11,FALSE))</f>
        <v>1164061.27</v>
      </c>
      <c r="V133" s="135">
        <f>IF(ISNA(VLOOKUP($B133,'[1]1718  Prog Access'!$F$7:$BF$318,12,FALSE)),"",VLOOKUP($B133,'[1]1718  Prog Access'!$F$7:$BF$318,12,FALSE))</f>
        <v>34439.61</v>
      </c>
      <c r="W133" s="135">
        <f>IF(ISNA(VLOOKUP($B133,'[1]1718  Prog Access'!$F$7:$BF$318,13,FALSE)),"",VLOOKUP($B133,'[1]1718  Prog Access'!$F$7:$BF$318,13,FALSE))</f>
        <v>181653.45</v>
      </c>
      <c r="X133" s="135">
        <f>IF(ISNA(VLOOKUP($B133,'[1]1718  Prog Access'!$F$7:$BF$318,14,FALSE)),"",VLOOKUP($B133,'[1]1718  Prog Access'!$F$7:$BF$318,14,FALSE))</f>
        <v>0</v>
      </c>
      <c r="Y133" s="135">
        <f>IF(ISNA(VLOOKUP($B133,'[1]1718  Prog Access'!$F$7:$BF$318,15,FALSE)),"",VLOOKUP($B133,'[1]1718  Prog Access'!$F$7:$BF$318,15,FALSE))</f>
        <v>0</v>
      </c>
      <c r="Z133" s="135">
        <f>IF(ISNA(VLOOKUP($B133,'[1]1718  Prog Access'!$F$7:$BF$318,16,FALSE)),"",VLOOKUP($B133,'[1]1718  Prog Access'!$F$7:$BF$318,16,FALSE))</f>
        <v>0</v>
      </c>
      <c r="AA133" s="138">
        <f t="shared" si="162"/>
        <v>1380154.33</v>
      </c>
      <c r="AB133" s="133">
        <f t="shared" si="163"/>
        <v>0.11191746829327416</v>
      </c>
      <c r="AC133" s="134">
        <f t="shared" si="164"/>
        <v>1381.7295016318606</v>
      </c>
      <c r="AD133" s="135">
        <f>IF(ISNA(VLOOKUP($B133,'[1]1718  Prog Access'!$F$7:$BF$318,17,FALSE)),"",VLOOKUP($B133,'[1]1718  Prog Access'!$F$7:$BF$318,17,FALSE))</f>
        <v>195569.83000000002</v>
      </c>
      <c r="AE133" s="135">
        <f>IF(ISNA(VLOOKUP($B133,'[1]1718  Prog Access'!$F$7:$BF$318,18,FALSE)),"",VLOOKUP($B133,'[1]1718  Prog Access'!$F$7:$BF$318,18,FALSE))</f>
        <v>0</v>
      </c>
      <c r="AF133" s="135">
        <f>IF(ISNA(VLOOKUP($B133,'[1]1718  Prog Access'!$F$7:$BF$318,19,FALSE)),"",VLOOKUP($B133,'[1]1718  Prog Access'!$F$7:$BF$318,19,FALSE))</f>
        <v>1529.04</v>
      </c>
      <c r="AG133" s="135">
        <f>IF(ISNA(VLOOKUP($B133,'[1]1718  Prog Access'!$F$7:$BF$318,20,FALSE)),"",VLOOKUP($B133,'[1]1718  Prog Access'!$F$7:$BF$318,20,FALSE))</f>
        <v>0</v>
      </c>
      <c r="AH133" s="134">
        <f t="shared" si="165"/>
        <v>197098.87000000002</v>
      </c>
      <c r="AI133" s="133">
        <f t="shared" si="166"/>
        <v>1.5982854999893503E-2</v>
      </c>
      <c r="AJ133" s="134">
        <f t="shared" si="167"/>
        <v>197.32381915383542</v>
      </c>
      <c r="AK133" s="135">
        <f>IF(ISNA(VLOOKUP($B133,'[1]1718  Prog Access'!$F$7:$BF$318,21,FALSE)),"",VLOOKUP($B133,'[1]1718  Prog Access'!$F$7:$BF$318,21,FALSE))</f>
        <v>0</v>
      </c>
      <c r="AL133" s="135">
        <f>IF(ISNA(VLOOKUP($B133,'[1]1718  Prog Access'!$F$7:$BF$318,22,FALSE)),"",VLOOKUP($B133,'[1]1718  Prog Access'!$F$7:$BF$318,22,FALSE))</f>
        <v>0</v>
      </c>
      <c r="AM133" s="138">
        <f t="shared" si="168"/>
        <v>0</v>
      </c>
      <c r="AN133" s="133">
        <f t="shared" si="169"/>
        <v>0</v>
      </c>
      <c r="AO133" s="139">
        <f t="shared" si="170"/>
        <v>0</v>
      </c>
      <c r="AP133" s="135">
        <f>IF(ISNA(VLOOKUP($B133,'[1]1718  Prog Access'!$F$7:$BF$318,23,FALSE)),"",VLOOKUP($B133,'[1]1718  Prog Access'!$F$7:$BF$318,23,FALSE))</f>
        <v>295988.05</v>
      </c>
      <c r="AQ133" s="135">
        <f>IF(ISNA(VLOOKUP($B133,'[1]1718  Prog Access'!$F$7:$BF$318,24,FALSE)),"",VLOOKUP($B133,'[1]1718  Prog Access'!$F$7:$BF$318,24,FALSE))</f>
        <v>58459.159999999996</v>
      </c>
      <c r="AR133" s="135">
        <f>IF(ISNA(VLOOKUP($B133,'[1]1718  Prog Access'!$F$7:$BF$318,25,FALSE)),"",VLOOKUP($B133,'[1]1718  Prog Access'!$F$7:$BF$318,25,FALSE))</f>
        <v>0</v>
      </c>
      <c r="AS133" s="135">
        <f>IF(ISNA(VLOOKUP($B133,'[1]1718  Prog Access'!$F$7:$BF$318,26,FALSE)),"",VLOOKUP($B133,'[1]1718  Prog Access'!$F$7:$BF$318,26,FALSE))</f>
        <v>0</v>
      </c>
      <c r="AT133" s="135">
        <f>IF(ISNA(VLOOKUP($B133,'[1]1718  Prog Access'!$F$7:$BF$318,27,FALSE)),"",VLOOKUP($B133,'[1]1718  Prog Access'!$F$7:$BF$318,27,FALSE))</f>
        <v>175029.73</v>
      </c>
      <c r="AU133" s="135">
        <f>IF(ISNA(VLOOKUP($B133,'[1]1718  Prog Access'!$F$7:$BF$318,28,FALSE)),"",VLOOKUP($B133,'[1]1718  Prog Access'!$F$7:$BF$318,28,FALSE))</f>
        <v>127828.68999999999</v>
      </c>
      <c r="AV133" s="135">
        <f>IF(ISNA(VLOOKUP($B133,'[1]1718  Prog Access'!$F$7:$BF$318,29,FALSE)),"",VLOOKUP($B133,'[1]1718  Prog Access'!$F$7:$BF$318,29,FALSE))</f>
        <v>0</v>
      </c>
      <c r="AW133" s="135">
        <f>IF(ISNA(VLOOKUP($B133,'[1]1718  Prog Access'!$F$7:$BF$318,30,FALSE)),"",VLOOKUP($B133,'[1]1718  Prog Access'!$F$7:$BF$318,30,FALSE))</f>
        <v>30231.45</v>
      </c>
      <c r="AX133" s="135">
        <f>IF(ISNA(VLOOKUP($B133,'[1]1718  Prog Access'!$F$7:$BF$318,31,FALSE)),"",VLOOKUP($B133,'[1]1718  Prog Access'!$F$7:$BF$318,31,FALSE))</f>
        <v>0</v>
      </c>
      <c r="AY133" s="135">
        <f>IF(ISNA(VLOOKUP($B133,'[1]1718  Prog Access'!$F$7:$BF$318,32,FALSE)),"",VLOOKUP($B133,'[1]1718  Prog Access'!$F$7:$BF$318,32,FALSE))</f>
        <v>0</v>
      </c>
      <c r="AZ133" s="135">
        <f>IF(ISNA(VLOOKUP($B133,'[1]1718  Prog Access'!$F$7:$BF$318,33,FALSE)),"",VLOOKUP($B133,'[1]1718  Prog Access'!$F$7:$BF$318,33,FALSE))</f>
        <v>0</v>
      </c>
      <c r="BA133" s="135">
        <f>IF(ISNA(VLOOKUP($B133,'[1]1718  Prog Access'!$F$7:$BF$318,34,FALSE)),"",VLOOKUP($B133,'[1]1718  Prog Access'!$F$7:$BF$318,34,FALSE))</f>
        <v>0</v>
      </c>
      <c r="BB133" s="135">
        <f>IF(ISNA(VLOOKUP($B133,'[1]1718  Prog Access'!$F$7:$BF$318,35,FALSE)),"",VLOOKUP($B133,'[1]1718  Prog Access'!$F$7:$BF$318,35,FALSE))</f>
        <v>17519.079999999998</v>
      </c>
      <c r="BC133" s="135">
        <f>IF(ISNA(VLOOKUP($B133,'[1]1718  Prog Access'!$F$7:$BF$318,36,FALSE)),"",VLOOKUP($B133,'[1]1718  Prog Access'!$F$7:$BF$318,36,FALSE))</f>
        <v>0</v>
      </c>
      <c r="BD133" s="135">
        <f>IF(ISNA(VLOOKUP($B133,'[1]1718  Prog Access'!$F$7:$BF$318,37,FALSE)),"",VLOOKUP($B133,'[1]1718  Prog Access'!$F$7:$BF$318,37,FALSE))</f>
        <v>0</v>
      </c>
      <c r="BE133" s="135">
        <f>IF(ISNA(VLOOKUP($B133,'[1]1718  Prog Access'!$F$7:$BF$318,38,FALSE)),"",VLOOKUP($B133,'[1]1718  Prog Access'!$F$7:$BF$318,38,FALSE))</f>
        <v>0</v>
      </c>
      <c r="BF133" s="134">
        <f t="shared" si="171"/>
        <v>705056.1599999998</v>
      </c>
      <c r="BG133" s="133">
        <f t="shared" si="172"/>
        <v>5.7173389030904687E-2</v>
      </c>
      <c r="BH133" s="137">
        <f t="shared" si="173"/>
        <v>705.86084135914928</v>
      </c>
      <c r="BI133" s="140">
        <f>IF(ISNA(VLOOKUP($B133,'[1]1718  Prog Access'!$F$7:$BF$318,39,FALSE)),"",VLOOKUP($B133,'[1]1718  Prog Access'!$F$7:$BF$318,39,FALSE))</f>
        <v>0</v>
      </c>
      <c r="BJ133" s="135">
        <f>IF(ISNA(VLOOKUP($B133,'[1]1718  Prog Access'!$F$7:$BF$318,40,FALSE)),"",VLOOKUP($B133,'[1]1718  Prog Access'!$F$7:$BF$318,40,FALSE))</f>
        <v>0</v>
      </c>
      <c r="BK133" s="135">
        <f>IF(ISNA(VLOOKUP($B133,'[1]1718  Prog Access'!$F$7:$BF$318,41,FALSE)),"",VLOOKUP($B133,'[1]1718  Prog Access'!$F$7:$BF$318,41,FALSE))</f>
        <v>7826.98</v>
      </c>
      <c r="BL133" s="135">
        <f>IF(ISNA(VLOOKUP($B133,'[1]1718  Prog Access'!$F$7:$BF$318,42,FALSE)),"",VLOOKUP($B133,'[1]1718  Prog Access'!$F$7:$BF$318,42,FALSE))</f>
        <v>0</v>
      </c>
      <c r="BM133" s="135">
        <f>IF(ISNA(VLOOKUP($B133,'[1]1718  Prog Access'!$F$7:$BF$318,43,FALSE)),"",VLOOKUP($B133,'[1]1718  Prog Access'!$F$7:$BF$318,43,FALSE))</f>
        <v>0</v>
      </c>
      <c r="BN133" s="135">
        <f>IF(ISNA(VLOOKUP($B133,'[1]1718  Prog Access'!$F$7:$BF$318,44,FALSE)),"",VLOOKUP($B133,'[1]1718  Prog Access'!$F$7:$BF$318,44,FALSE))</f>
        <v>0</v>
      </c>
      <c r="BO133" s="135">
        <f>IF(ISNA(VLOOKUP($B133,'[1]1718  Prog Access'!$F$7:$BF$318,45,FALSE)),"",VLOOKUP($B133,'[1]1718  Prog Access'!$F$7:$BF$318,45,FALSE))</f>
        <v>5616.41</v>
      </c>
      <c r="BP133" s="137">
        <f t="shared" si="174"/>
        <v>13443.39</v>
      </c>
      <c r="BQ133" s="133">
        <f t="shared" si="175"/>
        <v>1.0901318362556735E-3</v>
      </c>
      <c r="BR133" s="134">
        <f t="shared" si="176"/>
        <v>13.458732955569349</v>
      </c>
      <c r="BS133" s="140">
        <f>IF(ISNA(VLOOKUP($B133,'[1]1718  Prog Access'!$F$7:$BF$318,46,FALSE)),"",VLOOKUP($B133,'[1]1718  Prog Access'!$F$7:$BF$318,46,FALSE))</f>
        <v>0</v>
      </c>
      <c r="BT133" s="135">
        <f>IF(ISNA(VLOOKUP($B133,'[1]1718  Prog Access'!$F$7:$BF$318,47,FALSE)),"",VLOOKUP($B133,'[1]1718  Prog Access'!$F$7:$BF$318,47,FALSE))</f>
        <v>0</v>
      </c>
      <c r="BU133" s="135">
        <f>IF(ISNA(VLOOKUP($B133,'[1]1718  Prog Access'!$F$7:$BF$318,48,FALSE)),"",VLOOKUP($B133,'[1]1718  Prog Access'!$F$7:$BF$318,48,FALSE))</f>
        <v>0</v>
      </c>
      <c r="BV133" s="135">
        <f>IF(ISNA(VLOOKUP($B133,'[1]1718  Prog Access'!$F$7:$BF$318,49,FALSE)),"",VLOOKUP($B133,'[1]1718  Prog Access'!$F$7:$BF$318,49,FALSE))</f>
        <v>0</v>
      </c>
      <c r="BW133" s="137">
        <f t="shared" si="177"/>
        <v>0</v>
      </c>
      <c r="BX133" s="133">
        <f t="shared" si="178"/>
        <v>0</v>
      </c>
      <c r="BY133" s="134">
        <f t="shared" si="179"/>
        <v>0</v>
      </c>
      <c r="BZ133" s="135">
        <f>IF(ISNA(VLOOKUP($B133,'[1]1718  Prog Access'!$F$7:$BF$318,50,FALSE)),"",VLOOKUP($B133,'[1]1718  Prog Access'!$F$7:$BF$318,50,FALSE))</f>
        <v>2538079.2600000012</v>
      </c>
      <c r="CA133" s="133">
        <f t="shared" si="180"/>
        <v>0.20581423318569514</v>
      </c>
      <c r="CB133" s="134">
        <f t="shared" si="181"/>
        <v>2540.9759726087755</v>
      </c>
      <c r="CC133" s="135">
        <f>IF(ISNA(VLOOKUP($B133,'[1]1718  Prog Access'!$F$7:$BF$318,51,FALSE)),"",VLOOKUP($B133,'[1]1718  Prog Access'!$F$7:$BF$318,51,FALSE))</f>
        <v>245413.35</v>
      </c>
      <c r="CD133" s="133">
        <f t="shared" si="182"/>
        <v>1.9900702566626148E-2</v>
      </c>
      <c r="CE133" s="134">
        <f t="shared" si="183"/>
        <v>245.69344052219535</v>
      </c>
      <c r="CF133" s="141">
        <f>IF(ISNA(VLOOKUP($B133,'[1]1718  Prog Access'!$F$7:$BF$318,52,FALSE)),"",VLOOKUP($B133,'[1]1718  Prog Access'!$F$7:$BF$318,52,FALSE))</f>
        <v>385775.85</v>
      </c>
      <c r="CG133" s="88">
        <f t="shared" si="184"/>
        <v>3.1282774340668035E-2</v>
      </c>
      <c r="CH133" s="89">
        <f t="shared" si="185"/>
        <v>386.21613639549088</v>
      </c>
      <c r="CI133" s="90">
        <f t="shared" ref="CI133:CI135" si="240">CF133+CC133+BZ133+BW133+BP133+BF133+AM133+AH133+AA133+R133+I133</f>
        <v>12331893.770000001</v>
      </c>
      <c r="CJ133" s="73">
        <f t="shared" ref="CJ133:CJ135" si="241">CI133-E133</f>
        <v>0</v>
      </c>
    </row>
    <row r="134" spans="1:88" x14ac:dyDescent="0.3">
      <c r="A134" s="104"/>
      <c r="B134" s="84" t="s">
        <v>228</v>
      </c>
      <c r="C134" s="117" t="s">
        <v>229</v>
      </c>
      <c r="D134" s="85">
        <f>IF(ISNA(VLOOKUP($B134,'[1]1718 enrollment_Rev_Exp by size'!$A$6:$C$339,3,FALSE)),"",VLOOKUP($B134,'[1]1718 enrollment_Rev_Exp by size'!$A$6:$C$339,3,FALSE))</f>
        <v>1357.4599999999998</v>
      </c>
      <c r="E134" s="86">
        <f>IF(ISNA(VLOOKUP($B134,'[1]1718 Enroll_Rev_Exp Access'!$A$6:$D$316,4,FALSE)),"",VLOOKUP($B134,'[1]1718 Enroll_Rev_Exp Access'!$A$6:$D$316,4,FALSE))</f>
        <v>18184590.75</v>
      </c>
      <c r="F134" s="87">
        <f>IF(ISNA(VLOOKUP($B134,'[1]1718  Prog Access'!$F$7:$BF$318,2,FALSE)),"",VLOOKUP($B134,'[1]1718  Prog Access'!$F$7:$BF$318,2,FALSE))</f>
        <v>10151793.530000001</v>
      </c>
      <c r="G134" s="87">
        <f>IF(ISNA(VLOOKUP($B134,'[1]1718  Prog Access'!$F$7:$BF$318,3,FALSE)),"",VLOOKUP($B134,'[1]1718  Prog Access'!$F$7:$BF$318,3,FALSE))</f>
        <v>0</v>
      </c>
      <c r="H134" s="87">
        <f>IF(ISNA(VLOOKUP($B134,'[1]1718  Prog Access'!$F$7:$BF$318,4,FALSE)),"",VLOOKUP($B134,'[1]1718  Prog Access'!$F$7:$BF$318,4,FALSE))</f>
        <v>0</v>
      </c>
      <c r="I134" s="130">
        <f t="shared" si="156"/>
        <v>10151793.530000001</v>
      </c>
      <c r="J134" s="151">
        <f t="shared" si="157"/>
        <v>0.55826351384894379</v>
      </c>
      <c r="K134" s="152">
        <f t="shared" si="158"/>
        <v>7478.5213044951624</v>
      </c>
      <c r="L134" s="135">
        <f>IF(ISNA(VLOOKUP($B134,'[1]1718  Prog Access'!$F$7:$BF$318,5,FALSE)),"",VLOOKUP($B134,'[1]1718  Prog Access'!$F$7:$BF$318,5,FALSE))</f>
        <v>0</v>
      </c>
      <c r="M134" s="135">
        <f>IF(ISNA(VLOOKUP($B134,'[1]1718  Prog Access'!$F$7:$BF$318,6,FALSE)),"",VLOOKUP($B134,'[1]1718  Prog Access'!$F$7:$BF$318,6,FALSE))</f>
        <v>0</v>
      </c>
      <c r="N134" s="135">
        <f>IF(ISNA(VLOOKUP($B134,'[1]1718  Prog Access'!$F$7:$BF$318,7,FALSE)),"",VLOOKUP($B134,'[1]1718  Prog Access'!$F$7:$BF$318,7,FALSE))</f>
        <v>0</v>
      </c>
      <c r="O134" s="135">
        <f>IF(ISNA(VLOOKUP($B134,'[1]1718  Prog Access'!$F$7:$BF$318,8,FALSE)),"",VLOOKUP($B134,'[1]1718  Prog Access'!$F$7:$BF$318,8,FALSE))</f>
        <v>0</v>
      </c>
      <c r="P134" s="135">
        <f>IF(ISNA(VLOOKUP($B134,'[1]1718  Prog Access'!$F$7:$BF$318,9,FALSE)),"",VLOOKUP($B134,'[1]1718  Prog Access'!$F$7:$BF$318,9,FALSE))</f>
        <v>0</v>
      </c>
      <c r="Q134" s="135">
        <f>IF(ISNA(VLOOKUP($B134,'[1]1718  Prog Access'!$F$7:$BF$318,10,FALSE)),"",VLOOKUP($B134,'[1]1718  Prog Access'!$F$7:$BF$318,10,FALSE))</f>
        <v>0</v>
      </c>
      <c r="R134" s="128">
        <f t="shared" si="159"/>
        <v>0</v>
      </c>
      <c r="S134" s="136">
        <f t="shared" si="160"/>
        <v>0</v>
      </c>
      <c r="T134" s="137">
        <f t="shared" si="161"/>
        <v>0</v>
      </c>
      <c r="U134" s="135">
        <f>IF(ISNA(VLOOKUP($B134,'[1]1718  Prog Access'!$F$7:$BF$318,11,FALSE)),"",VLOOKUP($B134,'[1]1718  Prog Access'!$F$7:$BF$318,11,FALSE))</f>
        <v>2131154.3199999998</v>
      </c>
      <c r="V134" s="135">
        <f>IF(ISNA(VLOOKUP($B134,'[1]1718  Prog Access'!$F$7:$BF$318,12,FALSE)),"",VLOOKUP($B134,'[1]1718  Prog Access'!$F$7:$BF$318,12,FALSE))</f>
        <v>64192.53</v>
      </c>
      <c r="W134" s="135">
        <f>IF(ISNA(VLOOKUP($B134,'[1]1718  Prog Access'!$F$7:$BF$318,13,FALSE)),"",VLOOKUP($B134,'[1]1718  Prog Access'!$F$7:$BF$318,13,FALSE))</f>
        <v>337989.85</v>
      </c>
      <c r="X134" s="135">
        <f>IF(ISNA(VLOOKUP($B134,'[1]1718  Prog Access'!$F$7:$BF$318,14,FALSE)),"",VLOOKUP($B134,'[1]1718  Prog Access'!$F$7:$BF$318,14,FALSE))</f>
        <v>0</v>
      </c>
      <c r="Y134" s="135">
        <f>IF(ISNA(VLOOKUP($B134,'[1]1718  Prog Access'!$F$7:$BF$318,15,FALSE)),"",VLOOKUP($B134,'[1]1718  Prog Access'!$F$7:$BF$318,15,FALSE))</f>
        <v>0</v>
      </c>
      <c r="Z134" s="135">
        <f>IF(ISNA(VLOOKUP($B134,'[1]1718  Prog Access'!$F$7:$BF$318,16,FALSE)),"",VLOOKUP($B134,'[1]1718  Prog Access'!$F$7:$BF$318,16,FALSE))</f>
        <v>0</v>
      </c>
      <c r="AA134" s="138">
        <f t="shared" si="162"/>
        <v>2533336.6999999997</v>
      </c>
      <c r="AB134" s="133">
        <f t="shared" si="163"/>
        <v>0.13931227459710632</v>
      </c>
      <c r="AC134" s="134">
        <f t="shared" si="164"/>
        <v>1866.2330381742372</v>
      </c>
      <c r="AD134" s="135">
        <f>IF(ISNA(VLOOKUP($B134,'[1]1718  Prog Access'!$F$7:$BF$318,17,FALSE)),"",VLOOKUP($B134,'[1]1718  Prog Access'!$F$7:$BF$318,17,FALSE))</f>
        <v>514045.77</v>
      </c>
      <c r="AE134" s="135">
        <f>IF(ISNA(VLOOKUP($B134,'[1]1718  Prog Access'!$F$7:$BF$318,18,FALSE)),"",VLOOKUP($B134,'[1]1718  Prog Access'!$F$7:$BF$318,18,FALSE))</f>
        <v>0</v>
      </c>
      <c r="AF134" s="135">
        <f>IF(ISNA(VLOOKUP($B134,'[1]1718  Prog Access'!$F$7:$BF$318,19,FALSE)),"",VLOOKUP($B134,'[1]1718  Prog Access'!$F$7:$BF$318,19,FALSE))</f>
        <v>0</v>
      </c>
      <c r="AG134" s="135">
        <f>IF(ISNA(VLOOKUP($B134,'[1]1718  Prog Access'!$F$7:$BF$318,20,FALSE)),"",VLOOKUP($B134,'[1]1718  Prog Access'!$F$7:$BF$318,20,FALSE))</f>
        <v>0</v>
      </c>
      <c r="AH134" s="134">
        <f t="shared" si="165"/>
        <v>514045.77</v>
      </c>
      <c r="AI134" s="133">
        <f t="shared" si="166"/>
        <v>2.8268206695825696E-2</v>
      </c>
      <c r="AJ134" s="134">
        <f t="shared" si="167"/>
        <v>378.68207534660326</v>
      </c>
      <c r="AK134" s="135">
        <f>IF(ISNA(VLOOKUP($B134,'[1]1718  Prog Access'!$F$7:$BF$318,21,FALSE)),"",VLOOKUP($B134,'[1]1718  Prog Access'!$F$7:$BF$318,21,FALSE))</f>
        <v>0</v>
      </c>
      <c r="AL134" s="135">
        <f>IF(ISNA(VLOOKUP($B134,'[1]1718  Prog Access'!$F$7:$BF$318,22,FALSE)),"",VLOOKUP($B134,'[1]1718  Prog Access'!$F$7:$BF$318,22,FALSE))</f>
        <v>0</v>
      </c>
      <c r="AM134" s="138">
        <f t="shared" si="168"/>
        <v>0</v>
      </c>
      <c r="AN134" s="133">
        <f t="shared" si="169"/>
        <v>0</v>
      </c>
      <c r="AO134" s="139">
        <f t="shared" si="170"/>
        <v>0</v>
      </c>
      <c r="AP134" s="135">
        <f>IF(ISNA(VLOOKUP($B134,'[1]1718  Prog Access'!$F$7:$BF$318,23,FALSE)),"",VLOOKUP($B134,'[1]1718  Prog Access'!$F$7:$BF$318,23,FALSE))</f>
        <v>160377.9</v>
      </c>
      <c r="AQ134" s="135">
        <f>IF(ISNA(VLOOKUP($B134,'[1]1718  Prog Access'!$F$7:$BF$318,24,FALSE)),"",VLOOKUP($B134,'[1]1718  Prog Access'!$F$7:$BF$318,24,FALSE))</f>
        <v>43597.060000000005</v>
      </c>
      <c r="AR134" s="135">
        <f>IF(ISNA(VLOOKUP($B134,'[1]1718  Prog Access'!$F$7:$BF$318,25,FALSE)),"",VLOOKUP($B134,'[1]1718  Prog Access'!$F$7:$BF$318,25,FALSE))</f>
        <v>0</v>
      </c>
      <c r="AS134" s="135">
        <f>IF(ISNA(VLOOKUP($B134,'[1]1718  Prog Access'!$F$7:$BF$318,26,FALSE)),"",VLOOKUP($B134,'[1]1718  Prog Access'!$F$7:$BF$318,26,FALSE))</f>
        <v>0</v>
      </c>
      <c r="AT134" s="135">
        <f>IF(ISNA(VLOOKUP($B134,'[1]1718  Prog Access'!$F$7:$BF$318,27,FALSE)),"",VLOOKUP($B134,'[1]1718  Prog Access'!$F$7:$BF$318,27,FALSE))</f>
        <v>212071.93</v>
      </c>
      <c r="AU134" s="135">
        <f>IF(ISNA(VLOOKUP($B134,'[1]1718  Prog Access'!$F$7:$BF$318,28,FALSE)),"",VLOOKUP($B134,'[1]1718  Prog Access'!$F$7:$BF$318,28,FALSE))</f>
        <v>0</v>
      </c>
      <c r="AV134" s="135">
        <f>IF(ISNA(VLOOKUP($B134,'[1]1718  Prog Access'!$F$7:$BF$318,29,FALSE)),"",VLOOKUP($B134,'[1]1718  Prog Access'!$F$7:$BF$318,29,FALSE))</f>
        <v>0</v>
      </c>
      <c r="AW134" s="135">
        <f>IF(ISNA(VLOOKUP($B134,'[1]1718  Prog Access'!$F$7:$BF$318,30,FALSE)),"",VLOOKUP($B134,'[1]1718  Prog Access'!$F$7:$BF$318,30,FALSE))</f>
        <v>112983.19</v>
      </c>
      <c r="AX134" s="135">
        <f>IF(ISNA(VLOOKUP($B134,'[1]1718  Prog Access'!$F$7:$BF$318,31,FALSE)),"",VLOOKUP($B134,'[1]1718  Prog Access'!$F$7:$BF$318,31,FALSE))</f>
        <v>0</v>
      </c>
      <c r="AY134" s="135">
        <f>IF(ISNA(VLOOKUP($B134,'[1]1718  Prog Access'!$F$7:$BF$318,32,FALSE)),"",VLOOKUP($B134,'[1]1718  Prog Access'!$F$7:$BF$318,32,FALSE))</f>
        <v>0</v>
      </c>
      <c r="AZ134" s="135">
        <f>IF(ISNA(VLOOKUP($B134,'[1]1718  Prog Access'!$F$7:$BF$318,33,FALSE)),"",VLOOKUP($B134,'[1]1718  Prog Access'!$F$7:$BF$318,33,FALSE))</f>
        <v>0</v>
      </c>
      <c r="BA134" s="135">
        <f>IF(ISNA(VLOOKUP($B134,'[1]1718  Prog Access'!$F$7:$BF$318,34,FALSE)),"",VLOOKUP($B134,'[1]1718  Prog Access'!$F$7:$BF$318,34,FALSE))</f>
        <v>0</v>
      </c>
      <c r="BB134" s="135">
        <f>IF(ISNA(VLOOKUP($B134,'[1]1718  Prog Access'!$F$7:$BF$318,35,FALSE)),"",VLOOKUP($B134,'[1]1718  Prog Access'!$F$7:$BF$318,35,FALSE))</f>
        <v>11134.44</v>
      </c>
      <c r="BC134" s="135">
        <f>IF(ISNA(VLOOKUP($B134,'[1]1718  Prog Access'!$F$7:$BF$318,36,FALSE)),"",VLOOKUP($B134,'[1]1718  Prog Access'!$F$7:$BF$318,36,FALSE))</f>
        <v>0</v>
      </c>
      <c r="BD134" s="135">
        <f>IF(ISNA(VLOOKUP($B134,'[1]1718  Prog Access'!$F$7:$BF$318,37,FALSE)),"",VLOOKUP($B134,'[1]1718  Prog Access'!$F$7:$BF$318,37,FALSE))</f>
        <v>0</v>
      </c>
      <c r="BE134" s="135">
        <f>IF(ISNA(VLOOKUP($B134,'[1]1718  Prog Access'!$F$7:$BF$318,38,FALSE)),"",VLOOKUP($B134,'[1]1718  Prog Access'!$F$7:$BF$318,38,FALSE))</f>
        <v>0</v>
      </c>
      <c r="BF134" s="134">
        <f t="shared" si="171"/>
        <v>540164.52</v>
      </c>
      <c r="BG134" s="133">
        <f t="shared" si="172"/>
        <v>2.9704518920779122E-2</v>
      </c>
      <c r="BH134" s="137">
        <f t="shared" si="173"/>
        <v>397.92297378928299</v>
      </c>
      <c r="BI134" s="140">
        <f>IF(ISNA(VLOOKUP($B134,'[1]1718  Prog Access'!$F$7:$BF$318,39,FALSE)),"",VLOOKUP($B134,'[1]1718  Prog Access'!$F$7:$BF$318,39,FALSE))</f>
        <v>42733.159999999996</v>
      </c>
      <c r="BJ134" s="135">
        <f>IF(ISNA(VLOOKUP($B134,'[1]1718  Prog Access'!$F$7:$BF$318,40,FALSE)),"",VLOOKUP($B134,'[1]1718  Prog Access'!$F$7:$BF$318,40,FALSE))</f>
        <v>0</v>
      </c>
      <c r="BK134" s="135">
        <f>IF(ISNA(VLOOKUP($B134,'[1]1718  Prog Access'!$F$7:$BF$318,41,FALSE)),"",VLOOKUP($B134,'[1]1718  Prog Access'!$F$7:$BF$318,41,FALSE))</f>
        <v>33008.39</v>
      </c>
      <c r="BL134" s="135">
        <f>IF(ISNA(VLOOKUP($B134,'[1]1718  Prog Access'!$F$7:$BF$318,42,FALSE)),"",VLOOKUP($B134,'[1]1718  Prog Access'!$F$7:$BF$318,42,FALSE))</f>
        <v>0</v>
      </c>
      <c r="BM134" s="135">
        <f>IF(ISNA(VLOOKUP($B134,'[1]1718  Prog Access'!$F$7:$BF$318,43,FALSE)),"",VLOOKUP($B134,'[1]1718  Prog Access'!$F$7:$BF$318,43,FALSE))</f>
        <v>0</v>
      </c>
      <c r="BN134" s="135">
        <f>IF(ISNA(VLOOKUP($B134,'[1]1718  Prog Access'!$F$7:$BF$318,44,FALSE)),"",VLOOKUP($B134,'[1]1718  Prog Access'!$F$7:$BF$318,44,FALSE))</f>
        <v>0</v>
      </c>
      <c r="BO134" s="135">
        <f>IF(ISNA(VLOOKUP($B134,'[1]1718  Prog Access'!$F$7:$BF$318,45,FALSE)),"",VLOOKUP($B134,'[1]1718  Prog Access'!$F$7:$BF$318,45,FALSE))</f>
        <v>0</v>
      </c>
      <c r="BP134" s="137">
        <f t="shared" si="174"/>
        <v>75741.549999999988</v>
      </c>
      <c r="BQ134" s="133">
        <f t="shared" si="175"/>
        <v>4.1651501010546519E-3</v>
      </c>
      <c r="BR134" s="134">
        <f t="shared" si="176"/>
        <v>55.796524391142277</v>
      </c>
      <c r="BS134" s="140">
        <f>IF(ISNA(VLOOKUP($B134,'[1]1718  Prog Access'!$F$7:$BF$318,46,FALSE)),"",VLOOKUP($B134,'[1]1718  Prog Access'!$F$7:$BF$318,46,FALSE))</f>
        <v>0</v>
      </c>
      <c r="BT134" s="135">
        <f>IF(ISNA(VLOOKUP($B134,'[1]1718  Prog Access'!$F$7:$BF$318,47,FALSE)),"",VLOOKUP($B134,'[1]1718  Prog Access'!$F$7:$BF$318,47,FALSE))</f>
        <v>0</v>
      </c>
      <c r="BU134" s="135">
        <f>IF(ISNA(VLOOKUP($B134,'[1]1718  Prog Access'!$F$7:$BF$318,48,FALSE)),"",VLOOKUP($B134,'[1]1718  Prog Access'!$F$7:$BF$318,48,FALSE))</f>
        <v>0</v>
      </c>
      <c r="BV134" s="135">
        <f>IF(ISNA(VLOOKUP($B134,'[1]1718  Prog Access'!$F$7:$BF$318,49,FALSE)),"",VLOOKUP($B134,'[1]1718  Prog Access'!$F$7:$BF$318,49,FALSE))</f>
        <v>146378.33000000002</v>
      </c>
      <c r="BW134" s="137">
        <f t="shared" si="177"/>
        <v>146378.33000000002</v>
      </c>
      <c r="BX134" s="133">
        <f t="shared" si="178"/>
        <v>8.049580659383276E-3</v>
      </c>
      <c r="BY134" s="134">
        <f t="shared" si="179"/>
        <v>107.83251808524747</v>
      </c>
      <c r="BZ134" s="135">
        <f>IF(ISNA(VLOOKUP($B134,'[1]1718  Prog Access'!$F$7:$BF$318,50,FALSE)),"",VLOOKUP($B134,'[1]1718  Prog Access'!$F$7:$BF$318,50,FALSE))</f>
        <v>2818912.67</v>
      </c>
      <c r="CA134" s="133">
        <f t="shared" si="180"/>
        <v>0.15501655818127225</v>
      </c>
      <c r="CB134" s="134">
        <f t="shared" si="181"/>
        <v>2076.6082757502986</v>
      </c>
      <c r="CC134" s="135">
        <f>IF(ISNA(VLOOKUP($B134,'[1]1718  Prog Access'!$F$7:$BF$318,51,FALSE)),"",VLOOKUP($B134,'[1]1718  Prog Access'!$F$7:$BF$318,51,FALSE))</f>
        <v>510273.41000000003</v>
      </c>
      <c r="CD134" s="133">
        <f t="shared" si="182"/>
        <v>2.8060758529855834E-2</v>
      </c>
      <c r="CE134" s="134">
        <f t="shared" si="183"/>
        <v>375.90309106714017</v>
      </c>
      <c r="CF134" s="141">
        <f>IF(ISNA(VLOOKUP($B134,'[1]1718  Prog Access'!$F$7:$BF$318,52,FALSE)),"",VLOOKUP($B134,'[1]1718  Prog Access'!$F$7:$BF$318,52,FALSE))</f>
        <v>893944.2699999999</v>
      </c>
      <c r="CG134" s="88">
        <f t="shared" si="184"/>
        <v>4.9159438465779047E-2</v>
      </c>
      <c r="CH134" s="89">
        <f t="shared" si="185"/>
        <v>658.54188705376214</v>
      </c>
      <c r="CI134" s="90">
        <f t="shared" si="240"/>
        <v>18184590.75</v>
      </c>
      <c r="CJ134" s="73">
        <f t="shared" si="241"/>
        <v>0</v>
      </c>
    </row>
    <row r="135" spans="1:88" s="100" customFormat="1" x14ac:dyDescent="0.3">
      <c r="A135" s="91"/>
      <c r="B135" s="92"/>
      <c r="C135" s="119" t="s">
        <v>56</v>
      </c>
      <c r="D135" s="93">
        <f>SUM(D132:D134)</f>
        <v>8351.6299999999992</v>
      </c>
      <c r="E135" s="94">
        <f>SUM(E132:E134)</f>
        <v>103479261.25999999</v>
      </c>
      <c r="F135" s="95">
        <f>SUM(F132:F134)</f>
        <v>55682165.209999993</v>
      </c>
      <c r="G135" s="95">
        <f t="shared" ref="G135:H135" si="242">SUM(G132:G134)</f>
        <v>1556657.12</v>
      </c>
      <c r="H135" s="95">
        <f t="shared" si="242"/>
        <v>181619.27000000002</v>
      </c>
      <c r="I135" s="131">
        <f t="shared" si="156"/>
        <v>57420441.599999994</v>
      </c>
      <c r="J135" s="153">
        <f t="shared" si="157"/>
        <v>0.55489806267293018</v>
      </c>
      <c r="K135" s="132">
        <f t="shared" si="158"/>
        <v>6875.3574571670442</v>
      </c>
      <c r="L135" s="144">
        <f>SUM(L132:L134)</f>
        <v>0</v>
      </c>
      <c r="M135" s="144">
        <f t="shared" ref="M135:Q135" si="243">SUM(M132:M134)</f>
        <v>0</v>
      </c>
      <c r="N135" s="144">
        <f t="shared" si="243"/>
        <v>0</v>
      </c>
      <c r="O135" s="144">
        <f t="shared" si="243"/>
        <v>0</v>
      </c>
      <c r="P135" s="144">
        <f t="shared" si="243"/>
        <v>0</v>
      </c>
      <c r="Q135" s="144">
        <f t="shared" si="243"/>
        <v>0</v>
      </c>
      <c r="R135" s="129">
        <f t="shared" si="159"/>
        <v>0</v>
      </c>
      <c r="S135" s="145">
        <f t="shared" si="160"/>
        <v>0</v>
      </c>
      <c r="T135" s="146">
        <f t="shared" si="161"/>
        <v>0</v>
      </c>
      <c r="U135" s="144">
        <f>SUM(U132:U134)</f>
        <v>12770570.459999999</v>
      </c>
      <c r="V135" s="144">
        <f t="shared" ref="V135:Z135" si="244">SUM(V132:V134)</f>
        <v>558467.53</v>
      </c>
      <c r="W135" s="144">
        <f t="shared" si="244"/>
        <v>1683845.1799999997</v>
      </c>
      <c r="X135" s="144">
        <f t="shared" si="244"/>
        <v>0</v>
      </c>
      <c r="Y135" s="144">
        <f t="shared" si="244"/>
        <v>0</v>
      </c>
      <c r="Z135" s="144">
        <f t="shared" si="244"/>
        <v>263744.82</v>
      </c>
      <c r="AA135" s="147">
        <f t="shared" si="162"/>
        <v>15276627.989999998</v>
      </c>
      <c r="AB135" s="142">
        <f t="shared" si="163"/>
        <v>0.14762985166289735</v>
      </c>
      <c r="AC135" s="143">
        <f t="shared" si="164"/>
        <v>1829.1792129201126</v>
      </c>
      <c r="AD135" s="144">
        <f>SUM(AD132:AD134)</f>
        <v>2879807.8</v>
      </c>
      <c r="AE135" s="144">
        <f t="shared" ref="AE135:AG135" si="245">SUM(AE132:AE134)</f>
        <v>249040.23</v>
      </c>
      <c r="AF135" s="144">
        <f t="shared" si="245"/>
        <v>28918.7</v>
      </c>
      <c r="AG135" s="144">
        <f t="shared" si="245"/>
        <v>0</v>
      </c>
      <c r="AH135" s="143">
        <f t="shared" si="165"/>
        <v>3157766.73</v>
      </c>
      <c r="AI135" s="142">
        <f t="shared" si="166"/>
        <v>3.0515938087979352E-2</v>
      </c>
      <c r="AJ135" s="143">
        <f t="shared" si="167"/>
        <v>378.10184718432214</v>
      </c>
      <c r="AK135" s="144">
        <f>SUM(AK132:AK134)</f>
        <v>0</v>
      </c>
      <c r="AL135" s="144">
        <f>SUM(AL132:AL134)</f>
        <v>0</v>
      </c>
      <c r="AM135" s="147">
        <f t="shared" si="168"/>
        <v>0</v>
      </c>
      <c r="AN135" s="142">
        <f t="shared" si="169"/>
        <v>0</v>
      </c>
      <c r="AO135" s="148">
        <f t="shared" si="170"/>
        <v>0</v>
      </c>
      <c r="AP135" s="144">
        <f>SUM(AP132:AP134)</f>
        <v>1303633.8599999999</v>
      </c>
      <c r="AQ135" s="144">
        <f t="shared" ref="AQ135:BE135" si="246">SUM(AQ132:AQ134)</f>
        <v>267274.41000000003</v>
      </c>
      <c r="AR135" s="144">
        <f t="shared" si="246"/>
        <v>0</v>
      </c>
      <c r="AS135" s="144">
        <f t="shared" si="246"/>
        <v>0</v>
      </c>
      <c r="AT135" s="144">
        <f t="shared" si="246"/>
        <v>1709117.06</v>
      </c>
      <c r="AU135" s="144">
        <f t="shared" si="246"/>
        <v>127828.68999999999</v>
      </c>
      <c r="AV135" s="144">
        <f t="shared" si="246"/>
        <v>0</v>
      </c>
      <c r="AW135" s="144">
        <f t="shared" si="246"/>
        <v>364886.08</v>
      </c>
      <c r="AX135" s="144">
        <f t="shared" si="246"/>
        <v>0</v>
      </c>
      <c r="AY135" s="144">
        <f t="shared" si="246"/>
        <v>0</v>
      </c>
      <c r="AZ135" s="144">
        <f t="shared" si="246"/>
        <v>0</v>
      </c>
      <c r="BA135" s="144">
        <f t="shared" si="246"/>
        <v>36313.85</v>
      </c>
      <c r="BB135" s="144">
        <f t="shared" si="246"/>
        <v>284798.64</v>
      </c>
      <c r="BC135" s="144">
        <f t="shared" si="246"/>
        <v>0</v>
      </c>
      <c r="BD135" s="144">
        <f t="shared" si="246"/>
        <v>0</v>
      </c>
      <c r="BE135" s="144">
        <f t="shared" si="246"/>
        <v>0</v>
      </c>
      <c r="BF135" s="143">
        <f t="shared" si="171"/>
        <v>4093852.5900000003</v>
      </c>
      <c r="BG135" s="142">
        <f t="shared" si="172"/>
        <v>3.956205852411205E-2</v>
      </c>
      <c r="BH135" s="146">
        <f t="shared" si="173"/>
        <v>490.18605829041763</v>
      </c>
      <c r="BI135" s="149">
        <f>SUM(BI132:BI134)</f>
        <v>42733.159999999996</v>
      </c>
      <c r="BJ135" s="149">
        <f t="shared" ref="BJ135:BO135" si="247">SUM(BJ132:BJ134)</f>
        <v>0</v>
      </c>
      <c r="BK135" s="149">
        <f t="shared" si="247"/>
        <v>173600.38</v>
      </c>
      <c r="BL135" s="149">
        <f t="shared" si="247"/>
        <v>0</v>
      </c>
      <c r="BM135" s="149">
        <f t="shared" si="247"/>
        <v>59602.239999999998</v>
      </c>
      <c r="BN135" s="149">
        <f t="shared" si="247"/>
        <v>0</v>
      </c>
      <c r="BO135" s="149">
        <f t="shared" si="247"/>
        <v>82635.040000000008</v>
      </c>
      <c r="BP135" s="146">
        <f t="shared" si="174"/>
        <v>358570.82000000007</v>
      </c>
      <c r="BQ135" s="142">
        <f t="shared" si="175"/>
        <v>3.4651466934911912E-3</v>
      </c>
      <c r="BR135" s="143">
        <f t="shared" si="176"/>
        <v>42.934232000220327</v>
      </c>
      <c r="BS135" s="149">
        <f>SUM(BS132:BS134)</f>
        <v>0</v>
      </c>
      <c r="BT135" s="149">
        <f t="shared" ref="BT135:BV135" si="248">SUM(BT132:BT134)</f>
        <v>0</v>
      </c>
      <c r="BU135" s="149">
        <f t="shared" si="248"/>
        <v>0</v>
      </c>
      <c r="BV135" s="149">
        <f t="shared" si="248"/>
        <v>307139.25</v>
      </c>
      <c r="BW135" s="146">
        <f t="shared" si="177"/>
        <v>307139.25</v>
      </c>
      <c r="BX135" s="142">
        <f t="shared" si="178"/>
        <v>2.9681237212187653E-3</v>
      </c>
      <c r="BY135" s="143">
        <f t="shared" si="179"/>
        <v>36.775964691922418</v>
      </c>
      <c r="BZ135" s="144">
        <f>SUM(BZ132:BZ134)</f>
        <v>15578948.110000001</v>
      </c>
      <c r="CA135" s="142">
        <f t="shared" si="180"/>
        <v>0.15055140440997775</v>
      </c>
      <c r="CB135" s="143">
        <f t="shared" si="181"/>
        <v>1865.3781489361961</v>
      </c>
      <c r="CC135" s="144">
        <f>SUM(CC132:CC134)</f>
        <v>3430675.11</v>
      </c>
      <c r="CD135" s="142">
        <f t="shared" si="182"/>
        <v>3.3153262482036393E-2</v>
      </c>
      <c r="CE135" s="143">
        <f t="shared" si="183"/>
        <v>410.7791065935632</v>
      </c>
      <c r="CF135" s="150">
        <f>SUM(CF132:CF134)</f>
        <v>3855239.0600000005</v>
      </c>
      <c r="CG135" s="96">
        <f t="shared" si="184"/>
        <v>3.7256151745356993E-2</v>
      </c>
      <c r="CH135" s="97">
        <f t="shared" si="185"/>
        <v>461.61516494384938</v>
      </c>
      <c r="CI135" s="98">
        <f t="shared" si="240"/>
        <v>103479261.25999999</v>
      </c>
      <c r="CJ135" s="99">
        <f t="shared" si="241"/>
        <v>0</v>
      </c>
    </row>
    <row r="136" spans="1:88" s="64" customFormat="1" x14ac:dyDescent="0.3">
      <c r="A136" s="21"/>
      <c r="B136" s="84"/>
      <c r="C136" s="117"/>
      <c r="D136" s="85"/>
      <c r="E136" s="86"/>
      <c r="F136" s="87"/>
      <c r="G136" s="87"/>
      <c r="H136" s="87"/>
      <c r="I136" s="130"/>
      <c r="J136" s="151"/>
      <c r="K136" s="152"/>
      <c r="L136" s="135"/>
      <c r="M136" s="135"/>
      <c r="N136" s="135"/>
      <c r="O136" s="135"/>
      <c r="P136" s="135"/>
      <c r="Q136" s="135"/>
      <c r="R136" s="128"/>
      <c r="S136" s="136"/>
      <c r="T136" s="137"/>
      <c r="U136" s="135"/>
      <c r="V136" s="135"/>
      <c r="W136" s="135"/>
      <c r="X136" s="135"/>
      <c r="Y136" s="135"/>
      <c r="Z136" s="135"/>
      <c r="AA136" s="138"/>
      <c r="AB136" s="133"/>
      <c r="AC136" s="134"/>
      <c r="AD136" s="135"/>
      <c r="AE136" s="135"/>
      <c r="AF136" s="135"/>
      <c r="AG136" s="135"/>
      <c r="AH136" s="134"/>
      <c r="AI136" s="133"/>
      <c r="AJ136" s="134"/>
      <c r="AK136" s="135"/>
      <c r="AL136" s="135"/>
      <c r="AM136" s="138"/>
      <c r="AN136" s="133"/>
      <c r="AO136" s="139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4"/>
      <c r="BG136" s="133"/>
      <c r="BH136" s="137"/>
      <c r="BI136" s="140"/>
      <c r="BJ136" s="135"/>
      <c r="BK136" s="135"/>
      <c r="BL136" s="135"/>
      <c r="BM136" s="135"/>
      <c r="BN136" s="135"/>
      <c r="BO136" s="135"/>
      <c r="BP136" s="137"/>
      <c r="BQ136" s="133"/>
      <c r="BR136" s="134"/>
      <c r="BS136" s="140"/>
      <c r="BT136" s="135"/>
      <c r="BU136" s="135"/>
      <c r="BV136" s="135"/>
      <c r="BW136" s="137"/>
      <c r="BX136" s="133"/>
      <c r="BY136" s="134"/>
      <c r="BZ136" s="135"/>
      <c r="CA136" s="133"/>
      <c r="CB136" s="134"/>
      <c r="CC136" s="135"/>
      <c r="CD136" s="133"/>
      <c r="CE136" s="134"/>
      <c r="CF136" s="141" t="str">
        <f>IF(ISNA(VLOOKUP($B136,'[1]1718  Prog Access'!$F$7:$BF$318,52,FALSE)),"",VLOOKUP($B136,'[1]1718  Prog Access'!$F$7:$BF$318,52,FALSE))</f>
        <v/>
      </c>
      <c r="CG136" s="88"/>
      <c r="CH136" s="89"/>
      <c r="CI136" s="90"/>
      <c r="CJ136" s="73"/>
    </row>
    <row r="137" spans="1:88" x14ac:dyDescent="0.3">
      <c r="A137" s="91" t="s">
        <v>230</v>
      </c>
      <c r="B137" s="84"/>
      <c r="C137" s="117"/>
      <c r="D137" s="85"/>
      <c r="E137" s="86"/>
      <c r="F137" s="87"/>
      <c r="G137" s="87"/>
      <c r="H137" s="87"/>
      <c r="I137" s="130"/>
      <c r="J137" s="151"/>
      <c r="K137" s="152"/>
      <c r="L137" s="135"/>
      <c r="M137" s="135"/>
      <c r="N137" s="135"/>
      <c r="O137" s="135"/>
      <c r="P137" s="135"/>
      <c r="Q137" s="135"/>
      <c r="R137" s="128"/>
      <c r="S137" s="136"/>
      <c r="T137" s="137"/>
      <c r="U137" s="135"/>
      <c r="V137" s="135"/>
      <c r="W137" s="135"/>
      <c r="X137" s="135"/>
      <c r="Y137" s="135"/>
      <c r="Z137" s="135"/>
      <c r="AA137" s="138"/>
      <c r="AB137" s="133"/>
      <c r="AC137" s="134"/>
      <c r="AD137" s="135"/>
      <c r="AE137" s="135"/>
      <c r="AF137" s="135"/>
      <c r="AG137" s="135"/>
      <c r="AH137" s="134"/>
      <c r="AI137" s="133"/>
      <c r="AJ137" s="134"/>
      <c r="AK137" s="135"/>
      <c r="AL137" s="135"/>
      <c r="AM137" s="138"/>
      <c r="AN137" s="133"/>
      <c r="AO137" s="139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4"/>
      <c r="BG137" s="133"/>
      <c r="BH137" s="137"/>
      <c r="BI137" s="140"/>
      <c r="BJ137" s="135"/>
      <c r="BK137" s="135"/>
      <c r="BL137" s="135"/>
      <c r="BM137" s="135"/>
      <c r="BN137" s="135"/>
      <c r="BO137" s="135"/>
      <c r="BP137" s="137"/>
      <c r="BQ137" s="133"/>
      <c r="BR137" s="134"/>
      <c r="BS137" s="140"/>
      <c r="BT137" s="135"/>
      <c r="BU137" s="135"/>
      <c r="BV137" s="135"/>
      <c r="BW137" s="137"/>
      <c r="BX137" s="133"/>
      <c r="BY137" s="134"/>
      <c r="BZ137" s="135"/>
      <c r="CA137" s="133"/>
      <c r="CB137" s="134"/>
      <c r="CC137" s="135"/>
      <c r="CD137" s="133"/>
      <c r="CE137" s="134"/>
      <c r="CF137" s="141" t="str">
        <f>IF(ISNA(VLOOKUP($B137,'[1]1718  Prog Access'!$F$7:$BF$318,52,FALSE)),"",VLOOKUP($B137,'[1]1718  Prog Access'!$F$7:$BF$318,52,FALSE))</f>
        <v/>
      </c>
      <c r="CG137" s="88"/>
      <c r="CH137" s="89"/>
    </row>
    <row r="138" spans="1:88" x14ac:dyDescent="0.3">
      <c r="A138" s="21"/>
      <c r="B138" s="84" t="s">
        <v>231</v>
      </c>
      <c r="C138" s="117" t="s">
        <v>232</v>
      </c>
      <c r="D138" s="85">
        <f>IF(ISNA(VLOOKUP($B138,'[1]1718 enrollment_Rev_Exp by size'!$A$6:$C$339,3,FALSE)),"",VLOOKUP($B138,'[1]1718 enrollment_Rev_Exp by size'!$A$6:$C$339,3,FALSE))</f>
        <v>18.7</v>
      </c>
      <c r="E138" s="86">
        <f>IF(ISNA(VLOOKUP($B138,'[1]1718 Enroll_Rev_Exp Access'!$A$6:$D$316,4,FALSE)),"",VLOOKUP($B138,'[1]1718 Enroll_Rev_Exp Access'!$A$6:$D$316,4,FALSE))</f>
        <v>949826.27</v>
      </c>
      <c r="F138" s="87">
        <f>IF(ISNA(VLOOKUP($B138,'[1]1718  Prog Access'!$F$7:$BF$318,2,FALSE)),"",VLOOKUP($B138,'[1]1718  Prog Access'!$F$7:$BF$318,2,FALSE))</f>
        <v>299438.04999999993</v>
      </c>
      <c r="G138" s="87">
        <f>IF(ISNA(VLOOKUP($B138,'[1]1718  Prog Access'!$F$7:$BF$318,3,FALSE)),"",VLOOKUP($B138,'[1]1718  Prog Access'!$F$7:$BF$318,3,FALSE))</f>
        <v>0</v>
      </c>
      <c r="H138" s="87">
        <f>IF(ISNA(VLOOKUP($B138,'[1]1718  Prog Access'!$F$7:$BF$318,4,FALSE)),"",VLOOKUP($B138,'[1]1718  Prog Access'!$F$7:$BF$318,4,FALSE))</f>
        <v>0</v>
      </c>
      <c r="I138" s="130">
        <f t="shared" si="156"/>
        <v>299438.04999999993</v>
      </c>
      <c r="J138" s="151">
        <f t="shared" si="157"/>
        <v>0.31525559932133684</v>
      </c>
      <c r="K138" s="152">
        <f t="shared" si="158"/>
        <v>16012.729946524061</v>
      </c>
      <c r="L138" s="135">
        <f>IF(ISNA(VLOOKUP($B138,'[1]1718  Prog Access'!$F$7:$BF$318,5,FALSE)),"",VLOOKUP($B138,'[1]1718  Prog Access'!$F$7:$BF$318,5,FALSE))</f>
        <v>0</v>
      </c>
      <c r="M138" s="135">
        <f>IF(ISNA(VLOOKUP($B138,'[1]1718  Prog Access'!$F$7:$BF$318,6,FALSE)),"",VLOOKUP($B138,'[1]1718  Prog Access'!$F$7:$BF$318,6,FALSE))</f>
        <v>0</v>
      </c>
      <c r="N138" s="135">
        <f>IF(ISNA(VLOOKUP($B138,'[1]1718  Prog Access'!$F$7:$BF$318,7,FALSE)),"",VLOOKUP($B138,'[1]1718  Prog Access'!$F$7:$BF$318,7,FALSE))</f>
        <v>0</v>
      </c>
      <c r="O138" s="135">
        <f>IF(ISNA(VLOOKUP($B138,'[1]1718  Prog Access'!$F$7:$BF$318,8,FALSE)),"",VLOOKUP($B138,'[1]1718  Prog Access'!$F$7:$BF$318,8,FALSE))</f>
        <v>0</v>
      </c>
      <c r="P138" s="135">
        <f>IF(ISNA(VLOOKUP($B138,'[1]1718  Prog Access'!$F$7:$BF$318,9,FALSE)),"",VLOOKUP($B138,'[1]1718  Prog Access'!$F$7:$BF$318,9,FALSE))</f>
        <v>0</v>
      </c>
      <c r="Q138" s="135">
        <f>IF(ISNA(VLOOKUP($B138,'[1]1718  Prog Access'!$F$7:$BF$318,10,FALSE)),"",VLOOKUP($B138,'[1]1718  Prog Access'!$F$7:$BF$318,10,FALSE))</f>
        <v>0</v>
      </c>
      <c r="R138" s="128">
        <f t="shared" ref="R138:R201" si="249">SUM(L138:Q138)</f>
        <v>0</v>
      </c>
      <c r="S138" s="136">
        <f t="shared" ref="S138:S201" si="250">R138/E138</f>
        <v>0</v>
      </c>
      <c r="T138" s="137">
        <f t="shared" ref="T138:T201" si="251">R138/D138</f>
        <v>0</v>
      </c>
      <c r="U138" s="135">
        <f>IF(ISNA(VLOOKUP($B138,'[1]1718  Prog Access'!$F$7:$BF$318,11,FALSE)),"",VLOOKUP($B138,'[1]1718  Prog Access'!$F$7:$BF$318,11,FALSE))</f>
        <v>73789.710000000006</v>
      </c>
      <c r="V138" s="135">
        <f>IF(ISNA(VLOOKUP($B138,'[1]1718  Prog Access'!$F$7:$BF$318,12,FALSE)),"",VLOOKUP($B138,'[1]1718  Prog Access'!$F$7:$BF$318,12,FALSE))</f>
        <v>0</v>
      </c>
      <c r="W138" s="135">
        <f>IF(ISNA(VLOOKUP($B138,'[1]1718  Prog Access'!$F$7:$BF$318,13,FALSE)),"",VLOOKUP($B138,'[1]1718  Prog Access'!$F$7:$BF$318,13,FALSE))</f>
        <v>5909</v>
      </c>
      <c r="X138" s="135">
        <f>IF(ISNA(VLOOKUP($B138,'[1]1718  Prog Access'!$F$7:$BF$318,14,FALSE)),"",VLOOKUP($B138,'[1]1718  Prog Access'!$F$7:$BF$318,14,FALSE))</f>
        <v>0</v>
      </c>
      <c r="Y138" s="135">
        <f>IF(ISNA(VLOOKUP($B138,'[1]1718  Prog Access'!$F$7:$BF$318,15,FALSE)),"",VLOOKUP($B138,'[1]1718  Prog Access'!$F$7:$BF$318,15,FALSE))</f>
        <v>0</v>
      </c>
      <c r="Z138" s="135">
        <f>IF(ISNA(VLOOKUP($B138,'[1]1718  Prog Access'!$F$7:$BF$318,16,FALSE)),"",VLOOKUP($B138,'[1]1718  Prog Access'!$F$7:$BF$318,16,FALSE))</f>
        <v>10168</v>
      </c>
      <c r="AA138" s="138">
        <f t="shared" ref="AA138:AA201" si="252">SUM(U138:Z138)</f>
        <v>89866.71</v>
      </c>
      <c r="AB138" s="133">
        <f t="shared" ref="AB138:AB201" si="253">AA138/E138</f>
        <v>9.4613839223461366E-2</v>
      </c>
      <c r="AC138" s="134">
        <f t="shared" ref="AC138:AC201" si="254">AA138/D138</f>
        <v>4805.7064171123002</v>
      </c>
      <c r="AD138" s="135">
        <f>IF(ISNA(VLOOKUP($B138,'[1]1718  Prog Access'!$F$7:$BF$318,17,FALSE)),"",VLOOKUP($B138,'[1]1718  Prog Access'!$F$7:$BF$318,17,FALSE))</f>
        <v>0</v>
      </c>
      <c r="AE138" s="135">
        <f>IF(ISNA(VLOOKUP($B138,'[1]1718  Prog Access'!$F$7:$BF$318,18,FALSE)),"",VLOOKUP($B138,'[1]1718  Prog Access'!$F$7:$BF$318,18,FALSE))</f>
        <v>0</v>
      </c>
      <c r="AF138" s="135">
        <f>IF(ISNA(VLOOKUP($B138,'[1]1718  Prog Access'!$F$7:$BF$318,19,FALSE)),"",VLOOKUP($B138,'[1]1718  Prog Access'!$F$7:$BF$318,19,FALSE))</f>
        <v>0</v>
      </c>
      <c r="AG138" s="135">
        <f>IF(ISNA(VLOOKUP($B138,'[1]1718  Prog Access'!$F$7:$BF$318,20,FALSE)),"",VLOOKUP($B138,'[1]1718  Prog Access'!$F$7:$BF$318,20,FALSE))</f>
        <v>0</v>
      </c>
      <c r="AH138" s="134">
        <f t="shared" ref="AH138:AH201" si="255">SUM(AD138:AG138)</f>
        <v>0</v>
      </c>
      <c r="AI138" s="133">
        <f t="shared" ref="AI138:AI201" si="256">AH138/E138</f>
        <v>0</v>
      </c>
      <c r="AJ138" s="134">
        <f t="shared" ref="AJ138:AJ201" si="257">AH138/D138</f>
        <v>0</v>
      </c>
      <c r="AK138" s="135">
        <f>IF(ISNA(VLOOKUP($B138,'[1]1718  Prog Access'!$F$7:$BF$318,21,FALSE)),"",VLOOKUP($B138,'[1]1718  Prog Access'!$F$7:$BF$318,21,FALSE))</f>
        <v>0</v>
      </c>
      <c r="AL138" s="135">
        <f>IF(ISNA(VLOOKUP($B138,'[1]1718  Prog Access'!$F$7:$BF$318,22,FALSE)),"",VLOOKUP($B138,'[1]1718  Prog Access'!$F$7:$BF$318,22,FALSE))</f>
        <v>0</v>
      </c>
      <c r="AM138" s="138">
        <f t="shared" ref="AM138:AM201" si="258">SUM(AK138:AL138)</f>
        <v>0</v>
      </c>
      <c r="AN138" s="133">
        <f t="shared" ref="AN138:AN201" si="259">AM138/E138</f>
        <v>0</v>
      </c>
      <c r="AO138" s="139">
        <f t="shared" ref="AO138:AO201" si="260">AM138/D138</f>
        <v>0</v>
      </c>
      <c r="AP138" s="135">
        <f>IF(ISNA(VLOOKUP($B138,'[1]1718  Prog Access'!$F$7:$BF$318,23,FALSE)),"",VLOOKUP($B138,'[1]1718  Prog Access'!$F$7:$BF$318,23,FALSE))</f>
        <v>22068.95</v>
      </c>
      <c r="AQ138" s="135">
        <f>IF(ISNA(VLOOKUP($B138,'[1]1718  Prog Access'!$F$7:$BF$318,24,FALSE)),"",VLOOKUP($B138,'[1]1718  Prog Access'!$F$7:$BF$318,24,FALSE))</f>
        <v>20936.09</v>
      </c>
      <c r="AR138" s="135">
        <f>IF(ISNA(VLOOKUP($B138,'[1]1718  Prog Access'!$F$7:$BF$318,25,FALSE)),"",VLOOKUP($B138,'[1]1718  Prog Access'!$F$7:$BF$318,25,FALSE))</f>
        <v>0</v>
      </c>
      <c r="AS138" s="135">
        <f>IF(ISNA(VLOOKUP($B138,'[1]1718  Prog Access'!$F$7:$BF$318,26,FALSE)),"",VLOOKUP($B138,'[1]1718  Prog Access'!$F$7:$BF$318,26,FALSE))</f>
        <v>0</v>
      </c>
      <c r="AT138" s="135">
        <f>IF(ISNA(VLOOKUP($B138,'[1]1718  Prog Access'!$F$7:$BF$318,27,FALSE)),"",VLOOKUP($B138,'[1]1718  Prog Access'!$F$7:$BF$318,27,FALSE))</f>
        <v>11465.16</v>
      </c>
      <c r="AU138" s="135">
        <f>IF(ISNA(VLOOKUP($B138,'[1]1718  Prog Access'!$F$7:$BF$318,28,FALSE)),"",VLOOKUP($B138,'[1]1718  Prog Access'!$F$7:$BF$318,28,FALSE))</f>
        <v>0</v>
      </c>
      <c r="AV138" s="135">
        <f>IF(ISNA(VLOOKUP($B138,'[1]1718  Prog Access'!$F$7:$BF$318,29,FALSE)),"",VLOOKUP($B138,'[1]1718  Prog Access'!$F$7:$BF$318,29,FALSE))</f>
        <v>0</v>
      </c>
      <c r="AW138" s="135">
        <f>IF(ISNA(VLOOKUP($B138,'[1]1718  Prog Access'!$F$7:$BF$318,30,FALSE)),"",VLOOKUP($B138,'[1]1718  Prog Access'!$F$7:$BF$318,30,FALSE))</f>
        <v>676</v>
      </c>
      <c r="AX138" s="135">
        <f>IF(ISNA(VLOOKUP($B138,'[1]1718  Prog Access'!$F$7:$BF$318,31,FALSE)),"",VLOOKUP($B138,'[1]1718  Prog Access'!$F$7:$BF$318,31,FALSE))</f>
        <v>0</v>
      </c>
      <c r="AY138" s="135">
        <f>IF(ISNA(VLOOKUP($B138,'[1]1718  Prog Access'!$F$7:$BF$318,32,FALSE)),"",VLOOKUP($B138,'[1]1718  Prog Access'!$F$7:$BF$318,32,FALSE))</f>
        <v>0</v>
      </c>
      <c r="AZ138" s="135">
        <f>IF(ISNA(VLOOKUP($B138,'[1]1718  Prog Access'!$F$7:$BF$318,33,FALSE)),"",VLOOKUP($B138,'[1]1718  Prog Access'!$F$7:$BF$318,33,FALSE))</f>
        <v>0</v>
      </c>
      <c r="BA138" s="135">
        <f>IF(ISNA(VLOOKUP($B138,'[1]1718  Prog Access'!$F$7:$BF$318,34,FALSE)),"",VLOOKUP($B138,'[1]1718  Prog Access'!$F$7:$BF$318,34,FALSE))</f>
        <v>0</v>
      </c>
      <c r="BB138" s="135">
        <f>IF(ISNA(VLOOKUP($B138,'[1]1718  Prog Access'!$F$7:$BF$318,35,FALSE)),"",VLOOKUP($B138,'[1]1718  Prog Access'!$F$7:$BF$318,35,FALSE))</f>
        <v>0</v>
      </c>
      <c r="BC138" s="135">
        <f>IF(ISNA(VLOOKUP($B138,'[1]1718  Prog Access'!$F$7:$BF$318,36,FALSE)),"",VLOOKUP($B138,'[1]1718  Prog Access'!$F$7:$BF$318,36,FALSE))</f>
        <v>0</v>
      </c>
      <c r="BD138" s="135">
        <f>IF(ISNA(VLOOKUP($B138,'[1]1718  Prog Access'!$F$7:$BF$318,37,FALSE)),"",VLOOKUP($B138,'[1]1718  Prog Access'!$F$7:$BF$318,37,FALSE))</f>
        <v>0</v>
      </c>
      <c r="BE138" s="135">
        <f>IF(ISNA(VLOOKUP($B138,'[1]1718  Prog Access'!$F$7:$BF$318,38,FALSE)),"",VLOOKUP($B138,'[1]1718  Prog Access'!$F$7:$BF$318,38,FALSE))</f>
        <v>0</v>
      </c>
      <c r="BF138" s="134">
        <f t="shared" ref="BF138:BF201" si="261">SUM(AP138:BE138)</f>
        <v>55146.2</v>
      </c>
      <c r="BG138" s="133">
        <f t="shared" ref="BG138:BG201" si="262">BF138/E138</f>
        <v>5.8059249087730531E-2</v>
      </c>
      <c r="BH138" s="137">
        <f t="shared" ref="BH138:BH201" si="263">BF138/D138</f>
        <v>2948.9946524064171</v>
      </c>
      <c r="BI138" s="140">
        <f>IF(ISNA(VLOOKUP($B138,'[1]1718  Prog Access'!$F$7:$BF$318,39,FALSE)),"",VLOOKUP($B138,'[1]1718  Prog Access'!$F$7:$BF$318,39,FALSE))</f>
        <v>0</v>
      </c>
      <c r="BJ138" s="135">
        <f>IF(ISNA(VLOOKUP($B138,'[1]1718  Prog Access'!$F$7:$BF$318,40,FALSE)),"",VLOOKUP($B138,'[1]1718  Prog Access'!$F$7:$BF$318,40,FALSE))</f>
        <v>0</v>
      </c>
      <c r="BK138" s="135">
        <f>IF(ISNA(VLOOKUP($B138,'[1]1718  Prog Access'!$F$7:$BF$318,41,FALSE)),"",VLOOKUP($B138,'[1]1718  Prog Access'!$F$7:$BF$318,41,FALSE))</f>
        <v>0</v>
      </c>
      <c r="BL138" s="135">
        <f>IF(ISNA(VLOOKUP($B138,'[1]1718  Prog Access'!$F$7:$BF$318,42,FALSE)),"",VLOOKUP($B138,'[1]1718  Prog Access'!$F$7:$BF$318,42,FALSE))</f>
        <v>0</v>
      </c>
      <c r="BM138" s="135">
        <f>IF(ISNA(VLOOKUP($B138,'[1]1718  Prog Access'!$F$7:$BF$318,43,FALSE)),"",VLOOKUP($B138,'[1]1718  Prog Access'!$F$7:$BF$318,43,FALSE))</f>
        <v>0</v>
      </c>
      <c r="BN138" s="135">
        <f>IF(ISNA(VLOOKUP($B138,'[1]1718  Prog Access'!$F$7:$BF$318,44,FALSE)),"",VLOOKUP($B138,'[1]1718  Prog Access'!$F$7:$BF$318,44,FALSE))</f>
        <v>0</v>
      </c>
      <c r="BO138" s="135">
        <f>IF(ISNA(VLOOKUP($B138,'[1]1718  Prog Access'!$F$7:$BF$318,45,FALSE)),"",VLOOKUP($B138,'[1]1718  Prog Access'!$F$7:$BF$318,45,FALSE))</f>
        <v>0</v>
      </c>
      <c r="BP138" s="137">
        <f t="shared" ref="BP138:BP201" si="264">SUM(BI138:BO138)</f>
        <v>0</v>
      </c>
      <c r="BQ138" s="133">
        <f t="shared" ref="BQ138:BQ201" si="265">BP138/E138</f>
        <v>0</v>
      </c>
      <c r="BR138" s="134">
        <f t="shared" ref="BR138:BR201" si="266">BP138/D138</f>
        <v>0</v>
      </c>
      <c r="BS138" s="140">
        <f>IF(ISNA(VLOOKUP($B138,'[1]1718  Prog Access'!$F$7:$BF$318,46,FALSE)),"",VLOOKUP($B138,'[1]1718  Prog Access'!$F$7:$BF$318,46,FALSE))</f>
        <v>0</v>
      </c>
      <c r="BT138" s="135">
        <f>IF(ISNA(VLOOKUP($B138,'[1]1718  Prog Access'!$F$7:$BF$318,47,FALSE)),"",VLOOKUP($B138,'[1]1718  Prog Access'!$F$7:$BF$318,47,FALSE))</f>
        <v>0</v>
      </c>
      <c r="BU138" s="135">
        <f>IF(ISNA(VLOOKUP($B138,'[1]1718  Prog Access'!$F$7:$BF$318,48,FALSE)),"",VLOOKUP($B138,'[1]1718  Prog Access'!$F$7:$BF$318,48,FALSE))</f>
        <v>0</v>
      </c>
      <c r="BV138" s="135">
        <f>IF(ISNA(VLOOKUP($B138,'[1]1718  Prog Access'!$F$7:$BF$318,49,FALSE)),"",VLOOKUP($B138,'[1]1718  Prog Access'!$F$7:$BF$318,49,FALSE))</f>
        <v>0</v>
      </c>
      <c r="BW138" s="137">
        <f t="shared" ref="BW138:BW201" si="267">SUM(BS138:BV138)</f>
        <v>0</v>
      </c>
      <c r="BX138" s="133">
        <f t="shared" ref="BX138:BX201" si="268">BW138/E138</f>
        <v>0</v>
      </c>
      <c r="BY138" s="134">
        <f t="shared" ref="BY138:BY201" si="269">BW138/D138</f>
        <v>0</v>
      </c>
      <c r="BZ138" s="135">
        <f>IF(ISNA(VLOOKUP($B138,'[1]1718  Prog Access'!$F$7:$BF$318,50,FALSE)),"",VLOOKUP($B138,'[1]1718  Prog Access'!$F$7:$BF$318,50,FALSE))</f>
        <v>394920.02999999997</v>
      </c>
      <c r="CA138" s="133">
        <f t="shared" ref="CA138:CA201" si="270">BZ138/E138</f>
        <v>0.41578133020052177</v>
      </c>
      <c r="CB138" s="134">
        <f t="shared" ref="CB138:CB201" si="271">BZ138/D138</f>
        <v>21118.718181818182</v>
      </c>
      <c r="CC138" s="135">
        <f>IF(ISNA(VLOOKUP($B138,'[1]1718  Prog Access'!$F$7:$BF$318,51,FALSE)),"",VLOOKUP($B138,'[1]1718  Prog Access'!$F$7:$BF$318,51,FALSE))</f>
        <v>71967.61</v>
      </c>
      <c r="CD138" s="133">
        <f t="shared" ref="CD138:CD201" si="272">CC138/E138</f>
        <v>7.5769235146549485E-2</v>
      </c>
      <c r="CE138" s="134">
        <f t="shared" ref="CE138:CE201" si="273">CC138/D138</f>
        <v>3848.535294117647</v>
      </c>
      <c r="CF138" s="141">
        <f>IF(ISNA(VLOOKUP($B138,'[1]1718  Prog Access'!$F$7:$BF$318,52,FALSE)),"",VLOOKUP($B138,'[1]1718  Prog Access'!$F$7:$BF$318,52,FALSE))</f>
        <v>38487.67</v>
      </c>
      <c r="CG138" s="88">
        <f t="shared" ref="CG138:CG201" si="274">CF138/E138</f>
        <v>4.0520747020399844E-2</v>
      </c>
      <c r="CH138" s="89">
        <f t="shared" ref="CH138:CH201" si="275">CF138/D138</f>
        <v>2058.1641711229945</v>
      </c>
    </row>
    <row r="139" spans="1:88" x14ac:dyDescent="0.3">
      <c r="A139" s="21"/>
      <c r="B139" s="84" t="s">
        <v>233</v>
      </c>
      <c r="C139" s="117" t="s">
        <v>234</v>
      </c>
      <c r="D139" s="85">
        <f>IF(ISNA(VLOOKUP($B139,'[1]1718 enrollment_Rev_Exp by size'!$A$6:$C$339,3,FALSE)),"",VLOOKUP($B139,'[1]1718 enrollment_Rev_Exp by size'!$A$6:$C$339,3,FALSE))</f>
        <v>71.180000000000007</v>
      </c>
      <c r="E139" s="86">
        <f>IF(ISNA(VLOOKUP($B139,'[1]1718 Enroll_Rev_Exp Access'!$A$6:$D$316,4,FALSE)),"",VLOOKUP($B139,'[1]1718 Enroll_Rev_Exp Access'!$A$6:$D$316,4,FALSE))</f>
        <v>1168975.8500000001</v>
      </c>
      <c r="F139" s="87">
        <f>IF(ISNA(VLOOKUP($B139,'[1]1718  Prog Access'!$F$7:$BF$318,2,FALSE)),"",VLOOKUP($B139,'[1]1718  Prog Access'!$F$7:$BF$318,2,FALSE))</f>
        <v>387912.2</v>
      </c>
      <c r="G139" s="87">
        <f>IF(ISNA(VLOOKUP($B139,'[1]1718  Prog Access'!$F$7:$BF$318,3,FALSE)),"",VLOOKUP($B139,'[1]1718  Prog Access'!$F$7:$BF$318,3,FALSE))</f>
        <v>3344.4899999999993</v>
      </c>
      <c r="H139" s="87">
        <f>IF(ISNA(VLOOKUP($B139,'[1]1718  Prog Access'!$F$7:$BF$318,4,FALSE)),"",VLOOKUP($B139,'[1]1718  Prog Access'!$F$7:$BF$318,4,FALSE))</f>
        <v>0</v>
      </c>
      <c r="I139" s="130">
        <f t="shared" ref="I139:I202" si="276">SUM(F139:H139)</f>
        <v>391256.69</v>
      </c>
      <c r="J139" s="151">
        <f t="shared" ref="J139:J202" si="277">I139/E139</f>
        <v>0.33470040463196904</v>
      </c>
      <c r="K139" s="152">
        <f t="shared" ref="K139:K202" si="278">I139/D139</f>
        <v>5496.722253441978</v>
      </c>
      <c r="L139" s="135">
        <f>IF(ISNA(VLOOKUP($B139,'[1]1718  Prog Access'!$F$7:$BF$318,5,FALSE)),"",VLOOKUP($B139,'[1]1718  Prog Access'!$F$7:$BF$318,5,FALSE))</f>
        <v>0</v>
      </c>
      <c r="M139" s="135">
        <f>IF(ISNA(VLOOKUP($B139,'[1]1718  Prog Access'!$F$7:$BF$318,6,FALSE)),"",VLOOKUP($B139,'[1]1718  Prog Access'!$F$7:$BF$318,6,FALSE))</f>
        <v>0</v>
      </c>
      <c r="N139" s="135">
        <f>IF(ISNA(VLOOKUP($B139,'[1]1718  Prog Access'!$F$7:$BF$318,7,FALSE)),"",VLOOKUP($B139,'[1]1718  Prog Access'!$F$7:$BF$318,7,FALSE))</f>
        <v>0</v>
      </c>
      <c r="O139" s="135">
        <f>IF(ISNA(VLOOKUP($B139,'[1]1718  Prog Access'!$F$7:$BF$318,8,FALSE)),"",VLOOKUP($B139,'[1]1718  Prog Access'!$F$7:$BF$318,8,FALSE))</f>
        <v>0</v>
      </c>
      <c r="P139" s="135">
        <f>IF(ISNA(VLOOKUP($B139,'[1]1718  Prog Access'!$F$7:$BF$318,9,FALSE)),"",VLOOKUP($B139,'[1]1718  Prog Access'!$F$7:$BF$318,9,FALSE))</f>
        <v>0</v>
      </c>
      <c r="Q139" s="135">
        <f>IF(ISNA(VLOOKUP($B139,'[1]1718  Prog Access'!$F$7:$BF$318,10,FALSE)),"",VLOOKUP($B139,'[1]1718  Prog Access'!$F$7:$BF$318,10,FALSE))</f>
        <v>0</v>
      </c>
      <c r="R139" s="128">
        <f t="shared" si="249"/>
        <v>0</v>
      </c>
      <c r="S139" s="136">
        <f t="shared" si="250"/>
        <v>0</v>
      </c>
      <c r="T139" s="137">
        <f t="shared" si="251"/>
        <v>0</v>
      </c>
      <c r="U139" s="135">
        <f>IF(ISNA(VLOOKUP($B139,'[1]1718  Prog Access'!$F$7:$BF$318,11,FALSE)),"",VLOOKUP($B139,'[1]1718  Prog Access'!$F$7:$BF$318,11,FALSE))</f>
        <v>74968.329999999987</v>
      </c>
      <c r="V139" s="135">
        <f>IF(ISNA(VLOOKUP($B139,'[1]1718  Prog Access'!$F$7:$BF$318,12,FALSE)),"",VLOOKUP($B139,'[1]1718  Prog Access'!$F$7:$BF$318,12,FALSE))</f>
        <v>5788.75</v>
      </c>
      <c r="W139" s="135">
        <f>IF(ISNA(VLOOKUP($B139,'[1]1718  Prog Access'!$F$7:$BF$318,13,FALSE)),"",VLOOKUP($B139,'[1]1718  Prog Access'!$F$7:$BF$318,13,FALSE))</f>
        <v>17299.93</v>
      </c>
      <c r="X139" s="135">
        <f>IF(ISNA(VLOOKUP($B139,'[1]1718  Prog Access'!$F$7:$BF$318,14,FALSE)),"",VLOOKUP($B139,'[1]1718  Prog Access'!$F$7:$BF$318,14,FALSE))</f>
        <v>0</v>
      </c>
      <c r="Y139" s="135">
        <f>IF(ISNA(VLOOKUP($B139,'[1]1718  Prog Access'!$F$7:$BF$318,15,FALSE)),"",VLOOKUP($B139,'[1]1718  Prog Access'!$F$7:$BF$318,15,FALSE))</f>
        <v>0</v>
      </c>
      <c r="Z139" s="135">
        <f>IF(ISNA(VLOOKUP($B139,'[1]1718  Prog Access'!$F$7:$BF$318,16,FALSE)),"",VLOOKUP($B139,'[1]1718  Prog Access'!$F$7:$BF$318,16,FALSE))</f>
        <v>0</v>
      </c>
      <c r="AA139" s="138">
        <f t="shared" si="252"/>
        <v>98057.00999999998</v>
      </c>
      <c r="AB139" s="133">
        <f t="shared" si="253"/>
        <v>8.3882836416167172E-2</v>
      </c>
      <c r="AC139" s="134">
        <f t="shared" si="254"/>
        <v>1377.5921607193027</v>
      </c>
      <c r="AD139" s="135">
        <f>IF(ISNA(VLOOKUP($B139,'[1]1718  Prog Access'!$F$7:$BF$318,17,FALSE)),"",VLOOKUP($B139,'[1]1718  Prog Access'!$F$7:$BF$318,17,FALSE))</f>
        <v>0</v>
      </c>
      <c r="AE139" s="135">
        <f>IF(ISNA(VLOOKUP($B139,'[1]1718  Prog Access'!$F$7:$BF$318,18,FALSE)),"",VLOOKUP($B139,'[1]1718  Prog Access'!$F$7:$BF$318,18,FALSE))</f>
        <v>0</v>
      </c>
      <c r="AF139" s="135">
        <f>IF(ISNA(VLOOKUP($B139,'[1]1718  Prog Access'!$F$7:$BF$318,19,FALSE)),"",VLOOKUP($B139,'[1]1718  Prog Access'!$F$7:$BF$318,19,FALSE))</f>
        <v>0</v>
      </c>
      <c r="AG139" s="135">
        <f>IF(ISNA(VLOOKUP($B139,'[1]1718  Prog Access'!$F$7:$BF$318,20,FALSE)),"",VLOOKUP($B139,'[1]1718  Prog Access'!$F$7:$BF$318,20,FALSE))</f>
        <v>0</v>
      </c>
      <c r="AH139" s="134">
        <f t="shared" si="255"/>
        <v>0</v>
      </c>
      <c r="AI139" s="133">
        <f t="shared" si="256"/>
        <v>0</v>
      </c>
      <c r="AJ139" s="134">
        <f t="shared" si="257"/>
        <v>0</v>
      </c>
      <c r="AK139" s="135">
        <f>IF(ISNA(VLOOKUP($B139,'[1]1718  Prog Access'!$F$7:$BF$318,21,FALSE)),"",VLOOKUP($B139,'[1]1718  Prog Access'!$F$7:$BF$318,21,FALSE))</f>
        <v>0</v>
      </c>
      <c r="AL139" s="135">
        <f>IF(ISNA(VLOOKUP($B139,'[1]1718  Prog Access'!$F$7:$BF$318,22,FALSE)),"",VLOOKUP($B139,'[1]1718  Prog Access'!$F$7:$BF$318,22,FALSE))</f>
        <v>0</v>
      </c>
      <c r="AM139" s="138">
        <f t="shared" si="258"/>
        <v>0</v>
      </c>
      <c r="AN139" s="133">
        <f t="shared" si="259"/>
        <v>0</v>
      </c>
      <c r="AO139" s="139">
        <f t="shared" si="260"/>
        <v>0</v>
      </c>
      <c r="AP139" s="135">
        <f>IF(ISNA(VLOOKUP($B139,'[1]1718  Prog Access'!$F$7:$BF$318,23,FALSE)),"",VLOOKUP($B139,'[1]1718  Prog Access'!$F$7:$BF$318,23,FALSE))</f>
        <v>32815.480000000003</v>
      </c>
      <c r="AQ139" s="135">
        <f>IF(ISNA(VLOOKUP($B139,'[1]1718  Prog Access'!$F$7:$BF$318,24,FALSE)),"",VLOOKUP($B139,'[1]1718  Prog Access'!$F$7:$BF$318,24,FALSE))</f>
        <v>23234.350000000006</v>
      </c>
      <c r="AR139" s="135">
        <f>IF(ISNA(VLOOKUP($B139,'[1]1718  Prog Access'!$F$7:$BF$318,25,FALSE)),"",VLOOKUP($B139,'[1]1718  Prog Access'!$F$7:$BF$318,25,FALSE))</f>
        <v>0</v>
      </c>
      <c r="AS139" s="135">
        <f>IF(ISNA(VLOOKUP($B139,'[1]1718  Prog Access'!$F$7:$BF$318,26,FALSE)),"",VLOOKUP($B139,'[1]1718  Prog Access'!$F$7:$BF$318,26,FALSE))</f>
        <v>0</v>
      </c>
      <c r="AT139" s="135">
        <f>IF(ISNA(VLOOKUP($B139,'[1]1718  Prog Access'!$F$7:$BF$318,27,FALSE)),"",VLOOKUP($B139,'[1]1718  Prog Access'!$F$7:$BF$318,27,FALSE))</f>
        <v>31105.3</v>
      </c>
      <c r="AU139" s="135">
        <f>IF(ISNA(VLOOKUP($B139,'[1]1718  Prog Access'!$F$7:$BF$318,28,FALSE)),"",VLOOKUP($B139,'[1]1718  Prog Access'!$F$7:$BF$318,28,FALSE))</f>
        <v>0</v>
      </c>
      <c r="AV139" s="135">
        <f>IF(ISNA(VLOOKUP($B139,'[1]1718  Prog Access'!$F$7:$BF$318,29,FALSE)),"",VLOOKUP($B139,'[1]1718  Prog Access'!$F$7:$BF$318,29,FALSE))</f>
        <v>0</v>
      </c>
      <c r="AW139" s="135">
        <f>IF(ISNA(VLOOKUP($B139,'[1]1718  Prog Access'!$F$7:$BF$318,30,FALSE)),"",VLOOKUP($B139,'[1]1718  Prog Access'!$F$7:$BF$318,30,FALSE))</f>
        <v>1392.57</v>
      </c>
      <c r="AX139" s="135">
        <f>IF(ISNA(VLOOKUP($B139,'[1]1718  Prog Access'!$F$7:$BF$318,31,FALSE)),"",VLOOKUP($B139,'[1]1718  Prog Access'!$F$7:$BF$318,31,FALSE))</f>
        <v>0</v>
      </c>
      <c r="AY139" s="135">
        <f>IF(ISNA(VLOOKUP($B139,'[1]1718  Prog Access'!$F$7:$BF$318,32,FALSE)),"",VLOOKUP($B139,'[1]1718  Prog Access'!$F$7:$BF$318,32,FALSE))</f>
        <v>0</v>
      </c>
      <c r="AZ139" s="135">
        <f>IF(ISNA(VLOOKUP($B139,'[1]1718  Prog Access'!$F$7:$BF$318,33,FALSE)),"",VLOOKUP($B139,'[1]1718  Prog Access'!$F$7:$BF$318,33,FALSE))</f>
        <v>0</v>
      </c>
      <c r="BA139" s="135">
        <f>IF(ISNA(VLOOKUP($B139,'[1]1718  Prog Access'!$F$7:$BF$318,34,FALSE)),"",VLOOKUP($B139,'[1]1718  Prog Access'!$F$7:$BF$318,34,FALSE))</f>
        <v>0</v>
      </c>
      <c r="BB139" s="135">
        <f>IF(ISNA(VLOOKUP($B139,'[1]1718  Prog Access'!$F$7:$BF$318,35,FALSE)),"",VLOOKUP($B139,'[1]1718  Prog Access'!$F$7:$BF$318,35,FALSE))</f>
        <v>0</v>
      </c>
      <c r="BC139" s="135">
        <f>IF(ISNA(VLOOKUP($B139,'[1]1718  Prog Access'!$F$7:$BF$318,36,FALSE)),"",VLOOKUP($B139,'[1]1718  Prog Access'!$F$7:$BF$318,36,FALSE))</f>
        <v>0</v>
      </c>
      <c r="BD139" s="135">
        <f>IF(ISNA(VLOOKUP($B139,'[1]1718  Prog Access'!$F$7:$BF$318,37,FALSE)),"",VLOOKUP($B139,'[1]1718  Prog Access'!$F$7:$BF$318,37,FALSE))</f>
        <v>0</v>
      </c>
      <c r="BE139" s="135">
        <f>IF(ISNA(VLOOKUP($B139,'[1]1718  Prog Access'!$F$7:$BF$318,38,FALSE)),"",VLOOKUP($B139,'[1]1718  Prog Access'!$F$7:$BF$318,38,FALSE))</f>
        <v>0</v>
      </c>
      <c r="BF139" s="134">
        <f t="shared" si="261"/>
        <v>88547.700000000012</v>
      </c>
      <c r="BG139" s="133">
        <f t="shared" si="262"/>
        <v>7.5748100356393164E-2</v>
      </c>
      <c r="BH139" s="137">
        <f t="shared" si="263"/>
        <v>1243.9969092441697</v>
      </c>
      <c r="BI139" s="140">
        <f>IF(ISNA(VLOOKUP($B139,'[1]1718  Prog Access'!$F$7:$BF$318,39,FALSE)),"",VLOOKUP($B139,'[1]1718  Prog Access'!$F$7:$BF$318,39,FALSE))</f>
        <v>0</v>
      </c>
      <c r="BJ139" s="135">
        <f>IF(ISNA(VLOOKUP($B139,'[1]1718  Prog Access'!$F$7:$BF$318,40,FALSE)),"",VLOOKUP($B139,'[1]1718  Prog Access'!$F$7:$BF$318,40,FALSE))</f>
        <v>0</v>
      </c>
      <c r="BK139" s="135">
        <f>IF(ISNA(VLOOKUP($B139,'[1]1718  Prog Access'!$F$7:$BF$318,41,FALSE)),"",VLOOKUP($B139,'[1]1718  Prog Access'!$F$7:$BF$318,41,FALSE))</f>
        <v>1030.0900000000001</v>
      </c>
      <c r="BL139" s="135">
        <f>IF(ISNA(VLOOKUP($B139,'[1]1718  Prog Access'!$F$7:$BF$318,42,FALSE)),"",VLOOKUP($B139,'[1]1718  Prog Access'!$F$7:$BF$318,42,FALSE))</f>
        <v>0</v>
      </c>
      <c r="BM139" s="135">
        <f>IF(ISNA(VLOOKUP($B139,'[1]1718  Prog Access'!$F$7:$BF$318,43,FALSE)),"",VLOOKUP($B139,'[1]1718  Prog Access'!$F$7:$BF$318,43,FALSE))</f>
        <v>0</v>
      </c>
      <c r="BN139" s="135">
        <f>IF(ISNA(VLOOKUP($B139,'[1]1718  Prog Access'!$F$7:$BF$318,44,FALSE)),"",VLOOKUP($B139,'[1]1718  Prog Access'!$F$7:$BF$318,44,FALSE))</f>
        <v>0</v>
      </c>
      <c r="BO139" s="135">
        <f>IF(ISNA(VLOOKUP($B139,'[1]1718  Prog Access'!$F$7:$BF$318,45,FALSE)),"",VLOOKUP($B139,'[1]1718  Prog Access'!$F$7:$BF$318,45,FALSE))</f>
        <v>20191.770000000004</v>
      </c>
      <c r="BP139" s="137">
        <f t="shared" si="264"/>
        <v>21221.860000000004</v>
      </c>
      <c r="BQ139" s="133">
        <f t="shared" si="265"/>
        <v>1.8154233040828006E-2</v>
      </c>
      <c r="BR139" s="134">
        <f t="shared" si="266"/>
        <v>298.14357965720711</v>
      </c>
      <c r="BS139" s="140">
        <f>IF(ISNA(VLOOKUP($B139,'[1]1718  Prog Access'!$F$7:$BF$318,46,FALSE)),"",VLOOKUP($B139,'[1]1718  Prog Access'!$F$7:$BF$318,46,FALSE))</f>
        <v>0</v>
      </c>
      <c r="BT139" s="135">
        <f>IF(ISNA(VLOOKUP($B139,'[1]1718  Prog Access'!$F$7:$BF$318,47,FALSE)),"",VLOOKUP($B139,'[1]1718  Prog Access'!$F$7:$BF$318,47,FALSE))</f>
        <v>0</v>
      </c>
      <c r="BU139" s="135">
        <f>IF(ISNA(VLOOKUP($B139,'[1]1718  Prog Access'!$F$7:$BF$318,48,FALSE)),"",VLOOKUP($B139,'[1]1718  Prog Access'!$F$7:$BF$318,48,FALSE))</f>
        <v>0</v>
      </c>
      <c r="BV139" s="135">
        <f>IF(ISNA(VLOOKUP($B139,'[1]1718  Prog Access'!$F$7:$BF$318,49,FALSE)),"",VLOOKUP($B139,'[1]1718  Prog Access'!$F$7:$BF$318,49,FALSE))</f>
        <v>98.13</v>
      </c>
      <c r="BW139" s="137">
        <f t="shared" si="267"/>
        <v>98.13</v>
      </c>
      <c r="BX139" s="133">
        <f t="shared" si="268"/>
        <v>8.3945275687260764E-5</v>
      </c>
      <c r="BY139" s="134">
        <f t="shared" si="269"/>
        <v>1.3786175892104522</v>
      </c>
      <c r="BZ139" s="135">
        <f>IF(ISNA(VLOOKUP($B139,'[1]1718  Prog Access'!$F$7:$BF$318,50,FALSE)),"",VLOOKUP($B139,'[1]1718  Prog Access'!$F$7:$BF$318,50,FALSE))</f>
        <v>412087.41999999987</v>
      </c>
      <c r="CA139" s="133">
        <f t="shared" si="270"/>
        <v>0.3525200456450831</v>
      </c>
      <c r="CB139" s="134">
        <f t="shared" si="271"/>
        <v>5789.3708906996326</v>
      </c>
      <c r="CC139" s="135">
        <f>IF(ISNA(VLOOKUP($B139,'[1]1718  Prog Access'!$F$7:$BF$318,51,FALSE)),"",VLOOKUP($B139,'[1]1718  Prog Access'!$F$7:$BF$318,51,FALSE))</f>
        <v>72965.62999999999</v>
      </c>
      <c r="CD139" s="133">
        <f t="shared" si="272"/>
        <v>6.2418423785230451E-2</v>
      </c>
      <c r="CE139" s="134">
        <f t="shared" si="273"/>
        <v>1025.0861196965438</v>
      </c>
      <c r="CF139" s="141">
        <f>IF(ISNA(VLOOKUP($B139,'[1]1718  Prog Access'!$F$7:$BF$318,52,FALSE)),"",VLOOKUP($B139,'[1]1718  Prog Access'!$F$7:$BF$318,52,FALSE))</f>
        <v>84741.409999999974</v>
      </c>
      <c r="CG139" s="88">
        <f t="shared" si="274"/>
        <v>7.2492010848641542E-2</v>
      </c>
      <c r="CH139" s="89">
        <f t="shared" si="275"/>
        <v>1190.5227592020226</v>
      </c>
      <c r="CI139" s="90">
        <f t="shared" ref="CI139:CI143" si="279">CF139+CC139+BZ139+BW139+BP139+BF139+AM139+AH139+AA139+R139+I139</f>
        <v>1168975.8499999999</v>
      </c>
      <c r="CJ139" s="73">
        <f t="shared" ref="CJ139:CJ143" si="280">CI139-E139</f>
        <v>0</v>
      </c>
    </row>
    <row r="140" spans="1:88" x14ac:dyDescent="0.3">
      <c r="A140" s="91"/>
      <c r="B140" s="84" t="s">
        <v>235</v>
      </c>
      <c r="C140" s="117" t="s">
        <v>236</v>
      </c>
      <c r="D140" s="85">
        <f>IF(ISNA(VLOOKUP($B140,'[1]1718 enrollment_Rev_Exp by size'!$A$6:$C$339,3,FALSE)),"",VLOOKUP($B140,'[1]1718 enrollment_Rev_Exp by size'!$A$6:$C$339,3,FALSE))</f>
        <v>619.55000000000007</v>
      </c>
      <c r="E140" s="86">
        <f>IF(ISNA(VLOOKUP($B140,'[1]1718 Enroll_Rev_Exp Access'!$A$6:$D$316,4,FALSE)),"",VLOOKUP($B140,'[1]1718 Enroll_Rev_Exp Access'!$A$6:$D$316,4,FALSE))</f>
        <v>6830625.7599999998</v>
      </c>
      <c r="F140" s="87">
        <f>IF(ISNA(VLOOKUP($B140,'[1]1718  Prog Access'!$F$7:$BF$318,2,FALSE)),"",VLOOKUP($B140,'[1]1718  Prog Access'!$F$7:$BF$318,2,FALSE))</f>
        <v>2338245.02</v>
      </c>
      <c r="G140" s="87">
        <f>IF(ISNA(VLOOKUP($B140,'[1]1718  Prog Access'!$F$7:$BF$318,3,FALSE)),"",VLOOKUP($B140,'[1]1718  Prog Access'!$F$7:$BF$318,3,FALSE))</f>
        <v>1739516.5899999999</v>
      </c>
      <c r="H140" s="87">
        <f>IF(ISNA(VLOOKUP($B140,'[1]1718  Prog Access'!$F$7:$BF$318,4,FALSE)),"",VLOOKUP($B140,'[1]1718  Prog Access'!$F$7:$BF$318,4,FALSE))</f>
        <v>0</v>
      </c>
      <c r="I140" s="130">
        <f t="shared" si="276"/>
        <v>4077761.61</v>
      </c>
      <c r="J140" s="151">
        <f t="shared" si="277"/>
        <v>0.59698214384387527</v>
      </c>
      <c r="K140" s="152">
        <f t="shared" si="278"/>
        <v>6581.8119764345083</v>
      </c>
      <c r="L140" s="135">
        <f>IF(ISNA(VLOOKUP($B140,'[1]1718  Prog Access'!$F$7:$BF$318,5,FALSE)),"",VLOOKUP($B140,'[1]1718  Prog Access'!$F$7:$BF$318,5,FALSE))</f>
        <v>0</v>
      </c>
      <c r="M140" s="135">
        <f>IF(ISNA(VLOOKUP($B140,'[1]1718  Prog Access'!$F$7:$BF$318,6,FALSE)),"",VLOOKUP($B140,'[1]1718  Prog Access'!$F$7:$BF$318,6,FALSE))</f>
        <v>0</v>
      </c>
      <c r="N140" s="135">
        <f>IF(ISNA(VLOOKUP($B140,'[1]1718  Prog Access'!$F$7:$BF$318,7,FALSE)),"",VLOOKUP($B140,'[1]1718  Prog Access'!$F$7:$BF$318,7,FALSE))</f>
        <v>0</v>
      </c>
      <c r="O140" s="135">
        <f>IF(ISNA(VLOOKUP($B140,'[1]1718  Prog Access'!$F$7:$BF$318,8,FALSE)),"",VLOOKUP($B140,'[1]1718  Prog Access'!$F$7:$BF$318,8,FALSE))</f>
        <v>0</v>
      </c>
      <c r="P140" s="135">
        <f>IF(ISNA(VLOOKUP($B140,'[1]1718  Prog Access'!$F$7:$BF$318,9,FALSE)),"",VLOOKUP($B140,'[1]1718  Prog Access'!$F$7:$BF$318,9,FALSE))</f>
        <v>0</v>
      </c>
      <c r="Q140" s="135">
        <f>IF(ISNA(VLOOKUP($B140,'[1]1718  Prog Access'!$F$7:$BF$318,10,FALSE)),"",VLOOKUP($B140,'[1]1718  Prog Access'!$F$7:$BF$318,10,FALSE))</f>
        <v>0</v>
      </c>
      <c r="R140" s="128">
        <f t="shared" si="249"/>
        <v>0</v>
      </c>
      <c r="S140" s="136">
        <f t="shared" si="250"/>
        <v>0</v>
      </c>
      <c r="T140" s="137">
        <f t="shared" si="251"/>
        <v>0</v>
      </c>
      <c r="U140" s="135">
        <f>IF(ISNA(VLOOKUP($B140,'[1]1718  Prog Access'!$F$7:$BF$318,11,FALSE)),"",VLOOKUP($B140,'[1]1718  Prog Access'!$F$7:$BF$318,11,FALSE))</f>
        <v>638587.56000000006</v>
      </c>
      <c r="V140" s="135">
        <f>IF(ISNA(VLOOKUP($B140,'[1]1718  Prog Access'!$F$7:$BF$318,12,FALSE)),"",VLOOKUP($B140,'[1]1718  Prog Access'!$F$7:$BF$318,12,FALSE))</f>
        <v>0</v>
      </c>
      <c r="W140" s="135">
        <f>IF(ISNA(VLOOKUP($B140,'[1]1718  Prog Access'!$F$7:$BF$318,13,FALSE)),"",VLOOKUP($B140,'[1]1718  Prog Access'!$F$7:$BF$318,13,FALSE))</f>
        <v>62550.44</v>
      </c>
      <c r="X140" s="135">
        <f>IF(ISNA(VLOOKUP($B140,'[1]1718  Prog Access'!$F$7:$BF$318,14,FALSE)),"",VLOOKUP($B140,'[1]1718  Prog Access'!$F$7:$BF$318,14,FALSE))</f>
        <v>0</v>
      </c>
      <c r="Y140" s="135">
        <f>IF(ISNA(VLOOKUP($B140,'[1]1718  Prog Access'!$F$7:$BF$318,15,FALSE)),"",VLOOKUP($B140,'[1]1718  Prog Access'!$F$7:$BF$318,15,FALSE))</f>
        <v>0</v>
      </c>
      <c r="Z140" s="135">
        <f>IF(ISNA(VLOOKUP($B140,'[1]1718  Prog Access'!$F$7:$BF$318,16,FALSE)),"",VLOOKUP($B140,'[1]1718  Prog Access'!$F$7:$BF$318,16,FALSE))</f>
        <v>0</v>
      </c>
      <c r="AA140" s="138">
        <f t="shared" si="252"/>
        <v>701138</v>
      </c>
      <c r="AB140" s="133">
        <f t="shared" si="253"/>
        <v>0.10264623251735577</v>
      </c>
      <c r="AC140" s="134">
        <f t="shared" si="254"/>
        <v>1131.6891292066821</v>
      </c>
      <c r="AD140" s="135">
        <f>IF(ISNA(VLOOKUP($B140,'[1]1718  Prog Access'!$F$7:$BF$318,17,FALSE)),"",VLOOKUP($B140,'[1]1718  Prog Access'!$F$7:$BF$318,17,FALSE))</f>
        <v>137533.09</v>
      </c>
      <c r="AE140" s="135">
        <f>IF(ISNA(VLOOKUP($B140,'[1]1718  Prog Access'!$F$7:$BF$318,18,FALSE)),"",VLOOKUP($B140,'[1]1718  Prog Access'!$F$7:$BF$318,18,FALSE))</f>
        <v>0</v>
      </c>
      <c r="AF140" s="135">
        <f>IF(ISNA(VLOOKUP($B140,'[1]1718  Prog Access'!$F$7:$BF$318,19,FALSE)),"",VLOOKUP($B140,'[1]1718  Prog Access'!$F$7:$BF$318,19,FALSE))</f>
        <v>11196</v>
      </c>
      <c r="AG140" s="135">
        <f>IF(ISNA(VLOOKUP($B140,'[1]1718  Prog Access'!$F$7:$BF$318,20,FALSE)),"",VLOOKUP($B140,'[1]1718  Prog Access'!$F$7:$BF$318,20,FALSE))</f>
        <v>0</v>
      </c>
      <c r="AH140" s="134">
        <f t="shared" si="255"/>
        <v>148729.09</v>
      </c>
      <c r="AI140" s="133">
        <f t="shared" si="256"/>
        <v>2.1773860144842717E-2</v>
      </c>
      <c r="AJ140" s="134">
        <f t="shared" si="257"/>
        <v>240.05986603179724</v>
      </c>
      <c r="AK140" s="135">
        <f>IF(ISNA(VLOOKUP($B140,'[1]1718  Prog Access'!$F$7:$BF$318,21,FALSE)),"",VLOOKUP($B140,'[1]1718  Prog Access'!$F$7:$BF$318,21,FALSE))</f>
        <v>0</v>
      </c>
      <c r="AL140" s="135">
        <f>IF(ISNA(VLOOKUP($B140,'[1]1718  Prog Access'!$F$7:$BF$318,22,FALSE)),"",VLOOKUP($B140,'[1]1718  Prog Access'!$F$7:$BF$318,22,FALSE))</f>
        <v>0</v>
      </c>
      <c r="AM140" s="138">
        <f t="shared" si="258"/>
        <v>0</v>
      </c>
      <c r="AN140" s="133">
        <f t="shared" si="259"/>
        <v>0</v>
      </c>
      <c r="AO140" s="139">
        <f t="shared" si="260"/>
        <v>0</v>
      </c>
      <c r="AP140" s="135">
        <f>IF(ISNA(VLOOKUP($B140,'[1]1718  Prog Access'!$F$7:$BF$318,23,FALSE)),"",VLOOKUP($B140,'[1]1718  Prog Access'!$F$7:$BF$318,23,FALSE))</f>
        <v>36647.82</v>
      </c>
      <c r="AQ140" s="135">
        <f>IF(ISNA(VLOOKUP($B140,'[1]1718  Prog Access'!$F$7:$BF$318,24,FALSE)),"",VLOOKUP($B140,'[1]1718  Prog Access'!$F$7:$BF$318,24,FALSE))</f>
        <v>14778.05</v>
      </c>
      <c r="AR140" s="135">
        <f>IF(ISNA(VLOOKUP($B140,'[1]1718  Prog Access'!$F$7:$BF$318,25,FALSE)),"",VLOOKUP($B140,'[1]1718  Prog Access'!$F$7:$BF$318,25,FALSE))</f>
        <v>0</v>
      </c>
      <c r="AS140" s="135">
        <f>IF(ISNA(VLOOKUP($B140,'[1]1718  Prog Access'!$F$7:$BF$318,26,FALSE)),"",VLOOKUP($B140,'[1]1718  Prog Access'!$F$7:$BF$318,26,FALSE))</f>
        <v>0</v>
      </c>
      <c r="AT140" s="135">
        <f>IF(ISNA(VLOOKUP($B140,'[1]1718  Prog Access'!$F$7:$BF$318,27,FALSE)),"",VLOOKUP($B140,'[1]1718  Prog Access'!$F$7:$BF$318,27,FALSE))</f>
        <v>108989.93000000001</v>
      </c>
      <c r="AU140" s="135">
        <f>IF(ISNA(VLOOKUP($B140,'[1]1718  Prog Access'!$F$7:$BF$318,28,FALSE)),"",VLOOKUP($B140,'[1]1718  Prog Access'!$F$7:$BF$318,28,FALSE))</f>
        <v>0</v>
      </c>
      <c r="AV140" s="135">
        <f>IF(ISNA(VLOOKUP($B140,'[1]1718  Prog Access'!$F$7:$BF$318,29,FALSE)),"",VLOOKUP($B140,'[1]1718  Prog Access'!$F$7:$BF$318,29,FALSE))</f>
        <v>0</v>
      </c>
      <c r="AW140" s="135">
        <f>IF(ISNA(VLOOKUP($B140,'[1]1718  Prog Access'!$F$7:$BF$318,30,FALSE)),"",VLOOKUP($B140,'[1]1718  Prog Access'!$F$7:$BF$318,30,FALSE))</f>
        <v>44109.29</v>
      </c>
      <c r="AX140" s="135">
        <f>IF(ISNA(VLOOKUP($B140,'[1]1718  Prog Access'!$F$7:$BF$318,31,FALSE)),"",VLOOKUP($B140,'[1]1718  Prog Access'!$F$7:$BF$318,31,FALSE))</f>
        <v>0</v>
      </c>
      <c r="AY140" s="135">
        <f>IF(ISNA(VLOOKUP($B140,'[1]1718  Prog Access'!$F$7:$BF$318,32,FALSE)),"",VLOOKUP($B140,'[1]1718  Prog Access'!$F$7:$BF$318,32,FALSE))</f>
        <v>0</v>
      </c>
      <c r="AZ140" s="135">
        <f>IF(ISNA(VLOOKUP($B140,'[1]1718  Prog Access'!$F$7:$BF$318,33,FALSE)),"",VLOOKUP($B140,'[1]1718  Prog Access'!$F$7:$BF$318,33,FALSE))</f>
        <v>0</v>
      </c>
      <c r="BA140" s="135">
        <f>IF(ISNA(VLOOKUP($B140,'[1]1718  Prog Access'!$F$7:$BF$318,34,FALSE)),"",VLOOKUP($B140,'[1]1718  Prog Access'!$F$7:$BF$318,34,FALSE))</f>
        <v>0</v>
      </c>
      <c r="BB140" s="135">
        <f>IF(ISNA(VLOOKUP($B140,'[1]1718  Prog Access'!$F$7:$BF$318,35,FALSE)),"",VLOOKUP($B140,'[1]1718  Prog Access'!$F$7:$BF$318,35,FALSE))</f>
        <v>0</v>
      </c>
      <c r="BC140" s="135">
        <f>IF(ISNA(VLOOKUP($B140,'[1]1718  Prog Access'!$F$7:$BF$318,36,FALSE)),"",VLOOKUP($B140,'[1]1718  Prog Access'!$F$7:$BF$318,36,FALSE))</f>
        <v>0</v>
      </c>
      <c r="BD140" s="135">
        <f>IF(ISNA(VLOOKUP($B140,'[1]1718  Prog Access'!$F$7:$BF$318,37,FALSE)),"",VLOOKUP($B140,'[1]1718  Prog Access'!$F$7:$BF$318,37,FALSE))</f>
        <v>0</v>
      </c>
      <c r="BE140" s="135">
        <f>IF(ISNA(VLOOKUP($B140,'[1]1718  Prog Access'!$F$7:$BF$318,38,FALSE)),"",VLOOKUP($B140,'[1]1718  Prog Access'!$F$7:$BF$318,38,FALSE))</f>
        <v>0</v>
      </c>
      <c r="BF140" s="134">
        <f t="shared" si="261"/>
        <v>204525.09</v>
      </c>
      <c r="BG140" s="133">
        <f t="shared" si="262"/>
        <v>2.9942365046215034E-2</v>
      </c>
      <c r="BH140" s="137">
        <f t="shared" si="263"/>
        <v>330.11877975950284</v>
      </c>
      <c r="BI140" s="140">
        <f>IF(ISNA(VLOOKUP($B140,'[1]1718  Prog Access'!$F$7:$BF$318,39,FALSE)),"",VLOOKUP($B140,'[1]1718  Prog Access'!$F$7:$BF$318,39,FALSE))</f>
        <v>0</v>
      </c>
      <c r="BJ140" s="135">
        <f>IF(ISNA(VLOOKUP($B140,'[1]1718  Prog Access'!$F$7:$BF$318,40,FALSE)),"",VLOOKUP($B140,'[1]1718  Prog Access'!$F$7:$BF$318,40,FALSE))</f>
        <v>0</v>
      </c>
      <c r="BK140" s="135">
        <f>IF(ISNA(VLOOKUP($B140,'[1]1718  Prog Access'!$F$7:$BF$318,41,FALSE)),"",VLOOKUP($B140,'[1]1718  Prog Access'!$F$7:$BF$318,41,FALSE))</f>
        <v>10939.839999999998</v>
      </c>
      <c r="BL140" s="135">
        <f>IF(ISNA(VLOOKUP($B140,'[1]1718  Prog Access'!$F$7:$BF$318,42,FALSE)),"",VLOOKUP($B140,'[1]1718  Prog Access'!$F$7:$BF$318,42,FALSE))</f>
        <v>0</v>
      </c>
      <c r="BM140" s="135">
        <f>IF(ISNA(VLOOKUP($B140,'[1]1718  Prog Access'!$F$7:$BF$318,43,FALSE)),"",VLOOKUP($B140,'[1]1718  Prog Access'!$F$7:$BF$318,43,FALSE))</f>
        <v>0</v>
      </c>
      <c r="BN140" s="135">
        <f>IF(ISNA(VLOOKUP($B140,'[1]1718  Prog Access'!$F$7:$BF$318,44,FALSE)),"",VLOOKUP($B140,'[1]1718  Prog Access'!$F$7:$BF$318,44,FALSE))</f>
        <v>0</v>
      </c>
      <c r="BO140" s="135">
        <f>IF(ISNA(VLOOKUP($B140,'[1]1718  Prog Access'!$F$7:$BF$318,45,FALSE)),"",VLOOKUP($B140,'[1]1718  Prog Access'!$F$7:$BF$318,45,FALSE))</f>
        <v>8788.33</v>
      </c>
      <c r="BP140" s="137">
        <f t="shared" si="264"/>
        <v>19728.169999999998</v>
      </c>
      <c r="BQ140" s="133">
        <f t="shared" si="265"/>
        <v>2.8881936579702176E-3</v>
      </c>
      <c r="BR140" s="134">
        <f t="shared" si="266"/>
        <v>31.842740698894353</v>
      </c>
      <c r="BS140" s="140">
        <f>IF(ISNA(VLOOKUP($B140,'[1]1718  Prog Access'!$F$7:$BF$318,46,FALSE)),"",VLOOKUP($B140,'[1]1718  Prog Access'!$F$7:$BF$318,46,FALSE))</f>
        <v>0</v>
      </c>
      <c r="BT140" s="135">
        <f>IF(ISNA(VLOOKUP($B140,'[1]1718  Prog Access'!$F$7:$BF$318,47,FALSE)),"",VLOOKUP($B140,'[1]1718  Prog Access'!$F$7:$BF$318,47,FALSE))</f>
        <v>0</v>
      </c>
      <c r="BU140" s="135">
        <f>IF(ISNA(VLOOKUP($B140,'[1]1718  Prog Access'!$F$7:$BF$318,48,FALSE)),"",VLOOKUP($B140,'[1]1718  Prog Access'!$F$7:$BF$318,48,FALSE))</f>
        <v>0</v>
      </c>
      <c r="BV140" s="135">
        <f>IF(ISNA(VLOOKUP($B140,'[1]1718  Prog Access'!$F$7:$BF$318,49,FALSE)),"",VLOOKUP($B140,'[1]1718  Prog Access'!$F$7:$BF$318,49,FALSE))</f>
        <v>0</v>
      </c>
      <c r="BW140" s="137">
        <f t="shared" si="267"/>
        <v>0</v>
      </c>
      <c r="BX140" s="133">
        <f t="shared" si="268"/>
        <v>0</v>
      </c>
      <c r="BY140" s="134">
        <f t="shared" si="269"/>
        <v>0</v>
      </c>
      <c r="BZ140" s="135">
        <f>IF(ISNA(VLOOKUP($B140,'[1]1718  Prog Access'!$F$7:$BF$318,50,FALSE)),"",VLOOKUP($B140,'[1]1718  Prog Access'!$F$7:$BF$318,50,FALSE))</f>
        <v>1254999.1400000004</v>
      </c>
      <c r="CA140" s="133">
        <f t="shared" si="270"/>
        <v>0.18373121059409356</v>
      </c>
      <c r="CB140" s="134">
        <f t="shared" si="271"/>
        <v>2025.6624001291264</v>
      </c>
      <c r="CC140" s="135">
        <f>IF(ISNA(VLOOKUP($B140,'[1]1718  Prog Access'!$F$7:$BF$318,51,FALSE)),"",VLOOKUP($B140,'[1]1718  Prog Access'!$F$7:$BF$318,51,FALSE))</f>
        <v>121387.86</v>
      </c>
      <c r="CD140" s="133">
        <f t="shared" si="272"/>
        <v>1.7771118527799421E-2</v>
      </c>
      <c r="CE140" s="134">
        <f t="shared" si="273"/>
        <v>195.92907755629085</v>
      </c>
      <c r="CF140" s="141">
        <f>IF(ISNA(VLOOKUP($B140,'[1]1718  Prog Access'!$F$7:$BF$318,52,FALSE)),"",VLOOKUP($B140,'[1]1718  Prog Access'!$F$7:$BF$318,52,FALSE))</f>
        <v>302356.79999999993</v>
      </c>
      <c r="CG140" s="88">
        <f t="shared" si="274"/>
        <v>4.4264875667848029E-2</v>
      </c>
      <c r="CH140" s="89">
        <f t="shared" si="275"/>
        <v>488.02647082559906</v>
      </c>
      <c r="CI140" s="90">
        <f t="shared" si="279"/>
        <v>6830625.7599999998</v>
      </c>
      <c r="CJ140" s="73">
        <f t="shared" si="280"/>
        <v>0</v>
      </c>
    </row>
    <row r="141" spans="1:88" x14ac:dyDescent="0.3">
      <c r="A141" s="21"/>
      <c r="B141" s="84" t="s">
        <v>237</v>
      </c>
      <c r="C141" s="117" t="s">
        <v>238</v>
      </c>
      <c r="D141" s="85">
        <f>IF(ISNA(VLOOKUP($B141,'[1]1718 enrollment_Rev_Exp by size'!$A$6:$C$339,3,FALSE)),"",VLOOKUP($B141,'[1]1718 enrollment_Rev_Exp by size'!$A$6:$C$339,3,FALSE))</f>
        <v>950.86999999999989</v>
      </c>
      <c r="E141" s="86">
        <f>IF(ISNA(VLOOKUP($B141,'[1]1718 Enroll_Rev_Exp Access'!$A$6:$D$316,4,FALSE)),"",VLOOKUP($B141,'[1]1718 Enroll_Rev_Exp Access'!$A$6:$D$316,4,FALSE))</f>
        <v>13203123.119999999</v>
      </c>
      <c r="F141" s="87">
        <f>IF(ISNA(VLOOKUP($B141,'[1]1718  Prog Access'!$F$7:$BF$318,2,FALSE)),"",VLOOKUP($B141,'[1]1718  Prog Access'!$F$7:$BF$318,2,FALSE))</f>
        <v>6296995.8499999987</v>
      </c>
      <c r="G141" s="87">
        <f>IF(ISNA(VLOOKUP($B141,'[1]1718  Prog Access'!$F$7:$BF$318,3,FALSE)),"",VLOOKUP($B141,'[1]1718  Prog Access'!$F$7:$BF$318,3,FALSE))</f>
        <v>320357.31</v>
      </c>
      <c r="H141" s="87">
        <f>IF(ISNA(VLOOKUP($B141,'[1]1718  Prog Access'!$F$7:$BF$318,4,FALSE)),"",VLOOKUP($B141,'[1]1718  Prog Access'!$F$7:$BF$318,4,FALSE))</f>
        <v>54033.51</v>
      </c>
      <c r="I141" s="130">
        <f t="shared" si="276"/>
        <v>6671386.6699999981</v>
      </c>
      <c r="J141" s="151">
        <f t="shared" si="277"/>
        <v>0.5052885297944566</v>
      </c>
      <c r="K141" s="152">
        <f t="shared" si="278"/>
        <v>7016.0870255660593</v>
      </c>
      <c r="L141" s="135">
        <f>IF(ISNA(VLOOKUP($B141,'[1]1718  Prog Access'!$F$7:$BF$318,5,FALSE)),"",VLOOKUP($B141,'[1]1718  Prog Access'!$F$7:$BF$318,5,FALSE))</f>
        <v>0</v>
      </c>
      <c r="M141" s="135">
        <f>IF(ISNA(VLOOKUP($B141,'[1]1718  Prog Access'!$F$7:$BF$318,6,FALSE)),"",VLOOKUP($B141,'[1]1718  Prog Access'!$F$7:$BF$318,6,FALSE))</f>
        <v>0</v>
      </c>
      <c r="N141" s="135">
        <f>IF(ISNA(VLOOKUP($B141,'[1]1718  Prog Access'!$F$7:$BF$318,7,FALSE)),"",VLOOKUP($B141,'[1]1718  Prog Access'!$F$7:$BF$318,7,FALSE))</f>
        <v>0</v>
      </c>
      <c r="O141" s="135">
        <f>IF(ISNA(VLOOKUP($B141,'[1]1718  Prog Access'!$F$7:$BF$318,8,FALSE)),"",VLOOKUP($B141,'[1]1718  Prog Access'!$F$7:$BF$318,8,FALSE))</f>
        <v>0</v>
      </c>
      <c r="P141" s="135">
        <f>IF(ISNA(VLOOKUP($B141,'[1]1718  Prog Access'!$F$7:$BF$318,9,FALSE)),"",VLOOKUP($B141,'[1]1718  Prog Access'!$F$7:$BF$318,9,FALSE))</f>
        <v>0</v>
      </c>
      <c r="Q141" s="135">
        <f>IF(ISNA(VLOOKUP($B141,'[1]1718  Prog Access'!$F$7:$BF$318,10,FALSE)),"",VLOOKUP($B141,'[1]1718  Prog Access'!$F$7:$BF$318,10,FALSE))</f>
        <v>0</v>
      </c>
      <c r="R141" s="128">
        <f t="shared" si="249"/>
        <v>0</v>
      </c>
      <c r="S141" s="136">
        <f t="shared" si="250"/>
        <v>0</v>
      </c>
      <c r="T141" s="137">
        <f t="shared" si="251"/>
        <v>0</v>
      </c>
      <c r="U141" s="135">
        <f>IF(ISNA(VLOOKUP($B141,'[1]1718  Prog Access'!$F$7:$BF$318,11,FALSE)),"",VLOOKUP($B141,'[1]1718  Prog Access'!$F$7:$BF$318,11,FALSE))</f>
        <v>1338569.5699999998</v>
      </c>
      <c r="V141" s="135">
        <f>IF(ISNA(VLOOKUP($B141,'[1]1718  Prog Access'!$F$7:$BF$318,12,FALSE)),"",VLOOKUP($B141,'[1]1718  Prog Access'!$F$7:$BF$318,12,FALSE))</f>
        <v>20420.5</v>
      </c>
      <c r="W141" s="135">
        <f>IF(ISNA(VLOOKUP($B141,'[1]1718  Prog Access'!$F$7:$BF$318,13,FALSE)),"",VLOOKUP($B141,'[1]1718  Prog Access'!$F$7:$BF$318,13,FALSE))</f>
        <v>235831.09000000003</v>
      </c>
      <c r="X141" s="135">
        <f>IF(ISNA(VLOOKUP($B141,'[1]1718  Prog Access'!$F$7:$BF$318,14,FALSE)),"",VLOOKUP($B141,'[1]1718  Prog Access'!$F$7:$BF$318,14,FALSE))</f>
        <v>0</v>
      </c>
      <c r="Y141" s="135">
        <f>IF(ISNA(VLOOKUP($B141,'[1]1718  Prog Access'!$F$7:$BF$318,15,FALSE)),"",VLOOKUP($B141,'[1]1718  Prog Access'!$F$7:$BF$318,15,FALSE))</f>
        <v>0</v>
      </c>
      <c r="Z141" s="135">
        <f>IF(ISNA(VLOOKUP($B141,'[1]1718  Prog Access'!$F$7:$BF$318,16,FALSE)),"",VLOOKUP($B141,'[1]1718  Prog Access'!$F$7:$BF$318,16,FALSE))</f>
        <v>0</v>
      </c>
      <c r="AA141" s="138">
        <f t="shared" si="252"/>
        <v>1594821.16</v>
      </c>
      <c r="AB141" s="133">
        <f t="shared" si="253"/>
        <v>0.12079120564922824</v>
      </c>
      <c r="AC141" s="134">
        <f t="shared" si="254"/>
        <v>1677.2231324997108</v>
      </c>
      <c r="AD141" s="135">
        <f>IF(ISNA(VLOOKUP($B141,'[1]1718  Prog Access'!$F$7:$BF$318,17,FALSE)),"",VLOOKUP($B141,'[1]1718  Prog Access'!$F$7:$BF$318,17,FALSE))</f>
        <v>360189.26</v>
      </c>
      <c r="AE141" s="135">
        <f>IF(ISNA(VLOOKUP($B141,'[1]1718  Prog Access'!$F$7:$BF$318,18,FALSE)),"",VLOOKUP($B141,'[1]1718  Prog Access'!$F$7:$BF$318,18,FALSE))</f>
        <v>0</v>
      </c>
      <c r="AF141" s="135">
        <f>IF(ISNA(VLOOKUP($B141,'[1]1718  Prog Access'!$F$7:$BF$318,19,FALSE)),"",VLOOKUP($B141,'[1]1718  Prog Access'!$F$7:$BF$318,19,FALSE))</f>
        <v>6340.58</v>
      </c>
      <c r="AG141" s="135">
        <f>IF(ISNA(VLOOKUP($B141,'[1]1718  Prog Access'!$F$7:$BF$318,20,FALSE)),"",VLOOKUP($B141,'[1]1718  Prog Access'!$F$7:$BF$318,20,FALSE))</f>
        <v>0</v>
      </c>
      <c r="AH141" s="134">
        <f t="shared" si="255"/>
        <v>366529.84</v>
      </c>
      <c r="AI141" s="133">
        <f t="shared" si="256"/>
        <v>2.7760843905544074E-2</v>
      </c>
      <c r="AJ141" s="134">
        <f t="shared" si="257"/>
        <v>385.46787678652191</v>
      </c>
      <c r="AK141" s="135">
        <f>IF(ISNA(VLOOKUP($B141,'[1]1718  Prog Access'!$F$7:$BF$318,21,FALSE)),"",VLOOKUP($B141,'[1]1718  Prog Access'!$F$7:$BF$318,21,FALSE))</f>
        <v>0</v>
      </c>
      <c r="AL141" s="135">
        <f>IF(ISNA(VLOOKUP($B141,'[1]1718  Prog Access'!$F$7:$BF$318,22,FALSE)),"",VLOOKUP($B141,'[1]1718  Prog Access'!$F$7:$BF$318,22,FALSE))</f>
        <v>0</v>
      </c>
      <c r="AM141" s="138">
        <f t="shared" si="258"/>
        <v>0</v>
      </c>
      <c r="AN141" s="133">
        <f t="shared" si="259"/>
        <v>0</v>
      </c>
      <c r="AO141" s="139">
        <f t="shared" si="260"/>
        <v>0</v>
      </c>
      <c r="AP141" s="135">
        <f>IF(ISNA(VLOOKUP($B141,'[1]1718  Prog Access'!$F$7:$BF$318,23,FALSE)),"",VLOOKUP($B141,'[1]1718  Prog Access'!$F$7:$BF$318,23,FALSE))</f>
        <v>200877</v>
      </c>
      <c r="AQ141" s="135">
        <f>IF(ISNA(VLOOKUP($B141,'[1]1718  Prog Access'!$F$7:$BF$318,24,FALSE)),"",VLOOKUP($B141,'[1]1718  Prog Access'!$F$7:$BF$318,24,FALSE))</f>
        <v>53428.09</v>
      </c>
      <c r="AR141" s="135">
        <f>IF(ISNA(VLOOKUP($B141,'[1]1718  Prog Access'!$F$7:$BF$318,25,FALSE)),"",VLOOKUP($B141,'[1]1718  Prog Access'!$F$7:$BF$318,25,FALSE))</f>
        <v>0</v>
      </c>
      <c r="AS141" s="135">
        <f>IF(ISNA(VLOOKUP($B141,'[1]1718  Prog Access'!$F$7:$BF$318,26,FALSE)),"",VLOOKUP($B141,'[1]1718  Prog Access'!$F$7:$BF$318,26,FALSE))</f>
        <v>0</v>
      </c>
      <c r="AT141" s="135">
        <f>IF(ISNA(VLOOKUP($B141,'[1]1718  Prog Access'!$F$7:$BF$318,27,FALSE)),"",VLOOKUP($B141,'[1]1718  Prog Access'!$F$7:$BF$318,27,FALSE))</f>
        <v>355888.77999999991</v>
      </c>
      <c r="AU141" s="135">
        <f>IF(ISNA(VLOOKUP($B141,'[1]1718  Prog Access'!$F$7:$BF$318,28,FALSE)),"",VLOOKUP($B141,'[1]1718  Prog Access'!$F$7:$BF$318,28,FALSE))</f>
        <v>0</v>
      </c>
      <c r="AV141" s="135">
        <f>IF(ISNA(VLOOKUP($B141,'[1]1718  Prog Access'!$F$7:$BF$318,29,FALSE)),"",VLOOKUP($B141,'[1]1718  Prog Access'!$F$7:$BF$318,29,FALSE))</f>
        <v>0</v>
      </c>
      <c r="AW141" s="135">
        <f>IF(ISNA(VLOOKUP($B141,'[1]1718  Prog Access'!$F$7:$BF$318,30,FALSE)),"",VLOOKUP($B141,'[1]1718  Prog Access'!$F$7:$BF$318,30,FALSE))</f>
        <v>60415.5</v>
      </c>
      <c r="AX141" s="135">
        <f>IF(ISNA(VLOOKUP($B141,'[1]1718  Prog Access'!$F$7:$BF$318,31,FALSE)),"",VLOOKUP($B141,'[1]1718  Prog Access'!$F$7:$BF$318,31,FALSE))</f>
        <v>0</v>
      </c>
      <c r="AY141" s="135">
        <f>IF(ISNA(VLOOKUP($B141,'[1]1718  Prog Access'!$F$7:$BF$318,32,FALSE)),"",VLOOKUP($B141,'[1]1718  Prog Access'!$F$7:$BF$318,32,FALSE))</f>
        <v>0</v>
      </c>
      <c r="AZ141" s="135">
        <f>IF(ISNA(VLOOKUP($B141,'[1]1718  Prog Access'!$F$7:$BF$318,33,FALSE)),"",VLOOKUP($B141,'[1]1718  Prog Access'!$F$7:$BF$318,33,FALSE))</f>
        <v>0</v>
      </c>
      <c r="BA141" s="135">
        <f>IF(ISNA(VLOOKUP($B141,'[1]1718  Prog Access'!$F$7:$BF$318,34,FALSE)),"",VLOOKUP($B141,'[1]1718  Prog Access'!$F$7:$BF$318,34,FALSE))</f>
        <v>0</v>
      </c>
      <c r="BB141" s="135">
        <f>IF(ISNA(VLOOKUP($B141,'[1]1718  Prog Access'!$F$7:$BF$318,35,FALSE)),"",VLOOKUP($B141,'[1]1718  Prog Access'!$F$7:$BF$318,35,FALSE))</f>
        <v>8152.2199999999993</v>
      </c>
      <c r="BC141" s="135">
        <f>IF(ISNA(VLOOKUP($B141,'[1]1718  Prog Access'!$F$7:$BF$318,36,FALSE)),"",VLOOKUP($B141,'[1]1718  Prog Access'!$F$7:$BF$318,36,FALSE))</f>
        <v>0</v>
      </c>
      <c r="BD141" s="135">
        <f>IF(ISNA(VLOOKUP($B141,'[1]1718  Prog Access'!$F$7:$BF$318,37,FALSE)),"",VLOOKUP($B141,'[1]1718  Prog Access'!$F$7:$BF$318,37,FALSE))</f>
        <v>0</v>
      </c>
      <c r="BE141" s="135">
        <f>IF(ISNA(VLOOKUP($B141,'[1]1718  Prog Access'!$F$7:$BF$318,38,FALSE)),"",VLOOKUP($B141,'[1]1718  Prog Access'!$F$7:$BF$318,38,FALSE))</f>
        <v>0</v>
      </c>
      <c r="BF141" s="134">
        <f t="shared" si="261"/>
        <v>678761.58999999985</v>
      </c>
      <c r="BG141" s="133">
        <f t="shared" si="262"/>
        <v>5.1409169166332813E-2</v>
      </c>
      <c r="BH141" s="137">
        <f t="shared" si="263"/>
        <v>713.83216422854855</v>
      </c>
      <c r="BI141" s="140">
        <f>IF(ISNA(VLOOKUP($B141,'[1]1718  Prog Access'!$F$7:$BF$318,39,FALSE)),"",VLOOKUP($B141,'[1]1718  Prog Access'!$F$7:$BF$318,39,FALSE))</f>
        <v>817.55</v>
      </c>
      <c r="BJ141" s="135">
        <f>IF(ISNA(VLOOKUP($B141,'[1]1718  Prog Access'!$F$7:$BF$318,40,FALSE)),"",VLOOKUP($B141,'[1]1718  Prog Access'!$F$7:$BF$318,40,FALSE))</f>
        <v>2676.88</v>
      </c>
      <c r="BK141" s="135">
        <f>IF(ISNA(VLOOKUP($B141,'[1]1718  Prog Access'!$F$7:$BF$318,41,FALSE)),"",VLOOKUP($B141,'[1]1718  Prog Access'!$F$7:$BF$318,41,FALSE))</f>
        <v>19162.61</v>
      </c>
      <c r="BL141" s="135">
        <f>IF(ISNA(VLOOKUP($B141,'[1]1718  Prog Access'!$F$7:$BF$318,42,FALSE)),"",VLOOKUP($B141,'[1]1718  Prog Access'!$F$7:$BF$318,42,FALSE))</f>
        <v>0</v>
      </c>
      <c r="BM141" s="135">
        <f>IF(ISNA(VLOOKUP($B141,'[1]1718  Prog Access'!$F$7:$BF$318,43,FALSE)),"",VLOOKUP($B141,'[1]1718  Prog Access'!$F$7:$BF$318,43,FALSE))</f>
        <v>0</v>
      </c>
      <c r="BN141" s="135">
        <f>IF(ISNA(VLOOKUP($B141,'[1]1718  Prog Access'!$F$7:$BF$318,44,FALSE)),"",VLOOKUP($B141,'[1]1718  Prog Access'!$F$7:$BF$318,44,FALSE))</f>
        <v>0</v>
      </c>
      <c r="BO141" s="135">
        <f>IF(ISNA(VLOOKUP($B141,'[1]1718  Prog Access'!$F$7:$BF$318,45,FALSE)),"",VLOOKUP($B141,'[1]1718  Prog Access'!$F$7:$BF$318,45,FALSE))</f>
        <v>777.15</v>
      </c>
      <c r="BP141" s="137">
        <f t="shared" si="264"/>
        <v>23434.190000000002</v>
      </c>
      <c r="BQ141" s="133">
        <f t="shared" si="265"/>
        <v>1.7748974834978289E-3</v>
      </c>
      <c r="BR141" s="134">
        <f t="shared" si="266"/>
        <v>24.644998790581262</v>
      </c>
      <c r="BS141" s="140">
        <f>IF(ISNA(VLOOKUP($B141,'[1]1718  Prog Access'!$F$7:$BF$318,46,FALSE)),"",VLOOKUP($B141,'[1]1718  Prog Access'!$F$7:$BF$318,46,FALSE))</f>
        <v>0</v>
      </c>
      <c r="BT141" s="135">
        <f>IF(ISNA(VLOOKUP($B141,'[1]1718  Prog Access'!$F$7:$BF$318,47,FALSE)),"",VLOOKUP($B141,'[1]1718  Prog Access'!$F$7:$BF$318,47,FALSE))</f>
        <v>0</v>
      </c>
      <c r="BU141" s="135">
        <f>IF(ISNA(VLOOKUP($B141,'[1]1718  Prog Access'!$F$7:$BF$318,48,FALSE)),"",VLOOKUP($B141,'[1]1718  Prog Access'!$F$7:$BF$318,48,FALSE))</f>
        <v>0</v>
      </c>
      <c r="BV141" s="135">
        <f>IF(ISNA(VLOOKUP($B141,'[1]1718  Prog Access'!$F$7:$BF$318,49,FALSE)),"",VLOOKUP($B141,'[1]1718  Prog Access'!$F$7:$BF$318,49,FALSE))</f>
        <v>8882.2999999999993</v>
      </c>
      <c r="BW141" s="137">
        <f t="shared" si="267"/>
        <v>8882.2999999999993</v>
      </c>
      <c r="BX141" s="133">
        <f t="shared" si="268"/>
        <v>6.7274234431285074E-4</v>
      </c>
      <c r="BY141" s="134">
        <f t="shared" si="269"/>
        <v>9.3412348691198588</v>
      </c>
      <c r="BZ141" s="135">
        <f>IF(ISNA(VLOOKUP($B141,'[1]1718  Prog Access'!$F$7:$BF$318,50,FALSE)),"",VLOOKUP($B141,'[1]1718  Prog Access'!$F$7:$BF$318,50,FALSE))</f>
        <v>2582050.5000000009</v>
      </c>
      <c r="CA141" s="133">
        <f t="shared" si="270"/>
        <v>0.19556361601208799</v>
      </c>
      <c r="CB141" s="134">
        <f t="shared" si="271"/>
        <v>2715.4611040415634</v>
      </c>
      <c r="CC141" s="135">
        <f>IF(ISNA(VLOOKUP($B141,'[1]1718  Prog Access'!$F$7:$BF$318,51,FALSE)),"",VLOOKUP($B141,'[1]1718  Prog Access'!$F$7:$BF$318,51,FALSE))</f>
        <v>357537.27</v>
      </c>
      <c r="CD141" s="133">
        <f t="shared" si="272"/>
        <v>2.7079749749391115E-2</v>
      </c>
      <c r="CE141" s="134">
        <f t="shared" si="273"/>
        <v>376.01067443499119</v>
      </c>
      <c r="CF141" s="141">
        <f>IF(ISNA(VLOOKUP($B141,'[1]1718  Prog Access'!$F$7:$BF$318,52,FALSE)),"",VLOOKUP($B141,'[1]1718  Prog Access'!$F$7:$BF$318,52,FALSE))</f>
        <v>919719.60000000009</v>
      </c>
      <c r="CG141" s="88">
        <f t="shared" si="274"/>
        <v>6.9659245895148492E-2</v>
      </c>
      <c r="CH141" s="89">
        <f t="shared" si="275"/>
        <v>967.24010642884957</v>
      </c>
      <c r="CI141" s="90">
        <f t="shared" si="279"/>
        <v>13203123.119999999</v>
      </c>
      <c r="CJ141" s="73">
        <f t="shared" si="280"/>
        <v>0</v>
      </c>
    </row>
    <row r="142" spans="1:88" x14ac:dyDescent="0.3">
      <c r="A142" s="104"/>
      <c r="B142" s="84" t="s">
        <v>239</v>
      </c>
      <c r="C142" s="117" t="s">
        <v>240</v>
      </c>
      <c r="D142" s="85">
        <f>IF(ISNA(VLOOKUP($B142,'[1]1718 enrollment_Rev_Exp by size'!$A$6:$C$339,3,FALSE)),"",VLOOKUP($B142,'[1]1718 enrollment_Rev_Exp by size'!$A$6:$C$339,3,FALSE))</f>
        <v>1163.4999999999998</v>
      </c>
      <c r="E142" s="86">
        <f>IF(ISNA(VLOOKUP($B142,'[1]1718 Enroll_Rev_Exp Access'!$A$6:$D$316,4,FALSE)),"",VLOOKUP($B142,'[1]1718 Enroll_Rev_Exp Access'!$A$6:$D$316,4,FALSE))</f>
        <v>15807864.41</v>
      </c>
      <c r="F142" s="87">
        <f>IF(ISNA(VLOOKUP($B142,'[1]1718  Prog Access'!$F$7:$BF$318,2,FALSE)),"",VLOOKUP($B142,'[1]1718  Prog Access'!$F$7:$BF$318,2,FALSE))</f>
        <v>7045186.4999999991</v>
      </c>
      <c r="G142" s="87">
        <f>IF(ISNA(VLOOKUP($B142,'[1]1718  Prog Access'!$F$7:$BF$318,3,FALSE)),"",VLOOKUP($B142,'[1]1718  Prog Access'!$F$7:$BF$318,3,FALSE))</f>
        <v>292669.3</v>
      </c>
      <c r="H142" s="87">
        <f>IF(ISNA(VLOOKUP($B142,'[1]1718  Prog Access'!$F$7:$BF$318,4,FALSE)),"",VLOOKUP($B142,'[1]1718  Prog Access'!$F$7:$BF$318,4,FALSE))</f>
        <v>0</v>
      </c>
      <c r="I142" s="130">
        <f t="shared" si="276"/>
        <v>7337855.7999999989</v>
      </c>
      <c r="J142" s="151">
        <f t="shared" si="277"/>
        <v>0.46419020366584729</v>
      </c>
      <c r="K142" s="152">
        <f t="shared" si="278"/>
        <v>6306.7088955736999</v>
      </c>
      <c r="L142" s="135">
        <f>IF(ISNA(VLOOKUP($B142,'[1]1718  Prog Access'!$F$7:$BF$318,5,FALSE)),"",VLOOKUP($B142,'[1]1718  Prog Access'!$F$7:$BF$318,5,FALSE))</f>
        <v>0</v>
      </c>
      <c r="M142" s="135">
        <f>IF(ISNA(VLOOKUP($B142,'[1]1718  Prog Access'!$F$7:$BF$318,6,FALSE)),"",VLOOKUP($B142,'[1]1718  Prog Access'!$F$7:$BF$318,6,FALSE))</f>
        <v>0</v>
      </c>
      <c r="N142" s="135">
        <f>IF(ISNA(VLOOKUP($B142,'[1]1718  Prog Access'!$F$7:$BF$318,7,FALSE)),"",VLOOKUP($B142,'[1]1718  Prog Access'!$F$7:$BF$318,7,FALSE))</f>
        <v>0</v>
      </c>
      <c r="O142" s="135">
        <f>IF(ISNA(VLOOKUP($B142,'[1]1718  Prog Access'!$F$7:$BF$318,8,FALSE)),"",VLOOKUP($B142,'[1]1718  Prog Access'!$F$7:$BF$318,8,FALSE))</f>
        <v>0</v>
      </c>
      <c r="P142" s="135">
        <f>IF(ISNA(VLOOKUP($B142,'[1]1718  Prog Access'!$F$7:$BF$318,9,FALSE)),"",VLOOKUP($B142,'[1]1718  Prog Access'!$F$7:$BF$318,9,FALSE))</f>
        <v>0</v>
      </c>
      <c r="Q142" s="135">
        <f>IF(ISNA(VLOOKUP($B142,'[1]1718  Prog Access'!$F$7:$BF$318,10,FALSE)),"",VLOOKUP($B142,'[1]1718  Prog Access'!$F$7:$BF$318,10,FALSE))</f>
        <v>0</v>
      </c>
      <c r="R142" s="128">
        <f t="shared" si="249"/>
        <v>0</v>
      </c>
      <c r="S142" s="136">
        <f t="shared" si="250"/>
        <v>0</v>
      </c>
      <c r="T142" s="137">
        <f t="shared" si="251"/>
        <v>0</v>
      </c>
      <c r="U142" s="135">
        <f>IF(ISNA(VLOOKUP($B142,'[1]1718  Prog Access'!$F$7:$BF$318,11,FALSE)),"",VLOOKUP($B142,'[1]1718  Prog Access'!$F$7:$BF$318,11,FALSE))</f>
        <v>2529667.63</v>
      </c>
      <c r="V142" s="135">
        <f>IF(ISNA(VLOOKUP($B142,'[1]1718  Prog Access'!$F$7:$BF$318,12,FALSE)),"",VLOOKUP($B142,'[1]1718  Prog Access'!$F$7:$BF$318,12,FALSE))</f>
        <v>78301.63</v>
      </c>
      <c r="W142" s="135">
        <f>IF(ISNA(VLOOKUP($B142,'[1]1718  Prog Access'!$F$7:$BF$318,13,FALSE)),"",VLOOKUP($B142,'[1]1718  Prog Access'!$F$7:$BF$318,13,FALSE))</f>
        <v>274126</v>
      </c>
      <c r="X142" s="135">
        <f>IF(ISNA(VLOOKUP($B142,'[1]1718  Prog Access'!$F$7:$BF$318,14,FALSE)),"",VLOOKUP($B142,'[1]1718  Prog Access'!$F$7:$BF$318,14,FALSE))</f>
        <v>0</v>
      </c>
      <c r="Y142" s="135">
        <f>IF(ISNA(VLOOKUP($B142,'[1]1718  Prog Access'!$F$7:$BF$318,15,FALSE)),"",VLOOKUP($B142,'[1]1718  Prog Access'!$F$7:$BF$318,15,FALSE))</f>
        <v>0</v>
      </c>
      <c r="Z142" s="135">
        <f>IF(ISNA(VLOOKUP($B142,'[1]1718  Prog Access'!$F$7:$BF$318,16,FALSE)),"",VLOOKUP($B142,'[1]1718  Prog Access'!$F$7:$BF$318,16,FALSE))</f>
        <v>0</v>
      </c>
      <c r="AA142" s="138">
        <f t="shared" si="252"/>
        <v>2882095.26</v>
      </c>
      <c r="AB142" s="133">
        <f t="shared" si="253"/>
        <v>0.18232034291594734</v>
      </c>
      <c r="AC142" s="134">
        <f t="shared" si="254"/>
        <v>2477.0908981521275</v>
      </c>
      <c r="AD142" s="135">
        <f>IF(ISNA(VLOOKUP($B142,'[1]1718  Prog Access'!$F$7:$BF$318,17,FALSE)),"",VLOOKUP($B142,'[1]1718  Prog Access'!$F$7:$BF$318,17,FALSE))</f>
        <v>402769.31</v>
      </c>
      <c r="AE142" s="135">
        <f>IF(ISNA(VLOOKUP($B142,'[1]1718  Prog Access'!$F$7:$BF$318,18,FALSE)),"",VLOOKUP($B142,'[1]1718  Prog Access'!$F$7:$BF$318,18,FALSE))</f>
        <v>0</v>
      </c>
      <c r="AF142" s="135">
        <f>IF(ISNA(VLOOKUP($B142,'[1]1718  Prog Access'!$F$7:$BF$318,19,FALSE)),"",VLOOKUP($B142,'[1]1718  Prog Access'!$F$7:$BF$318,19,FALSE))</f>
        <v>51533.220000000008</v>
      </c>
      <c r="AG142" s="135">
        <f>IF(ISNA(VLOOKUP($B142,'[1]1718  Prog Access'!$F$7:$BF$318,20,FALSE)),"",VLOOKUP($B142,'[1]1718  Prog Access'!$F$7:$BF$318,20,FALSE))</f>
        <v>0</v>
      </c>
      <c r="AH142" s="134">
        <f t="shared" si="255"/>
        <v>454302.53</v>
      </c>
      <c r="AI142" s="133">
        <f t="shared" si="256"/>
        <v>2.8739019909141541E-2</v>
      </c>
      <c r="AJ142" s="134">
        <f t="shared" si="257"/>
        <v>390.46199398367008</v>
      </c>
      <c r="AK142" s="135">
        <f>IF(ISNA(VLOOKUP($B142,'[1]1718  Prog Access'!$F$7:$BF$318,21,FALSE)),"",VLOOKUP($B142,'[1]1718  Prog Access'!$F$7:$BF$318,21,FALSE))</f>
        <v>0</v>
      </c>
      <c r="AL142" s="135">
        <f>IF(ISNA(VLOOKUP($B142,'[1]1718  Prog Access'!$F$7:$BF$318,22,FALSE)),"",VLOOKUP($B142,'[1]1718  Prog Access'!$F$7:$BF$318,22,FALSE))</f>
        <v>0</v>
      </c>
      <c r="AM142" s="138">
        <f t="shared" si="258"/>
        <v>0</v>
      </c>
      <c r="AN142" s="133">
        <f t="shared" si="259"/>
        <v>0</v>
      </c>
      <c r="AO142" s="139">
        <f t="shared" si="260"/>
        <v>0</v>
      </c>
      <c r="AP142" s="135">
        <f>IF(ISNA(VLOOKUP($B142,'[1]1718  Prog Access'!$F$7:$BF$318,23,FALSE)),"",VLOOKUP($B142,'[1]1718  Prog Access'!$F$7:$BF$318,23,FALSE))</f>
        <v>451986.86</v>
      </c>
      <c r="AQ142" s="135">
        <f>IF(ISNA(VLOOKUP($B142,'[1]1718  Prog Access'!$F$7:$BF$318,24,FALSE)),"",VLOOKUP($B142,'[1]1718  Prog Access'!$F$7:$BF$318,24,FALSE))</f>
        <v>93973.910000000018</v>
      </c>
      <c r="AR142" s="135">
        <f>IF(ISNA(VLOOKUP($B142,'[1]1718  Prog Access'!$F$7:$BF$318,25,FALSE)),"",VLOOKUP($B142,'[1]1718  Prog Access'!$F$7:$BF$318,25,FALSE))</f>
        <v>0</v>
      </c>
      <c r="AS142" s="135">
        <f>IF(ISNA(VLOOKUP($B142,'[1]1718  Prog Access'!$F$7:$BF$318,26,FALSE)),"",VLOOKUP($B142,'[1]1718  Prog Access'!$F$7:$BF$318,26,FALSE))</f>
        <v>0</v>
      </c>
      <c r="AT142" s="135">
        <f>IF(ISNA(VLOOKUP($B142,'[1]1718  Prog Access'!$F$7:$BF$318,27,FALSE)),"",VLOOKUP($B142,'[1]1718  Prog Access'!$F$7:$BF$318,27,FALSE))</f>
        <v>372916.87</v>
      </c>
      <c r="AU142" s="135">
        <f>IF(ISNA(VLOOKUP($B142,'[1]1718  Prog Access'!$F$7:$BF$318,28,FALSE)),"",VLOOKUP($B142,'[1]1718  Prog Access'!$F$7:$BF$318,28,FALSE))</f>
        <v>0</v>
      </c>
      <c r="AV142" s="135">
        <f>IF(ISNA(VLOOKUP($B142,'[1]1718  Prog Access'!$F$7:$BF$318,29,FALSE)),"",VLOOKUP($B142,'[1]1718  Prog Access'!$F$7:$BF$318,29,FALSE))</f>
        <v>0</v>
      </c>
      <c r="AW142" s="135">
        <f>IF(ISNA(VLOOKUP($B142,'[1]1718  Prog Access'!$F$7:$BF$318,30,FALSE)),"",VLOOKUP($B142,'[1]1718  Prog Access'!$F$7:$BF$318,30,FALSE))</f>
        <v>78471.289999999994</v>
      </c>
      <c r="AX142" s="135">
        <f>IF(ISNA(VLOOKUP($B142,'[1]1718  Prog Access'!$F$7:$BF$318,31,FALSE)),"",VLOOKUP($B142,'[1]1718  Prog Access'!$F$7:$BF$318,31,FALSE))</f>
        <v>0</v>
      </c>
      <c r="AY142" s="135">
        <f>IF(ISNA(VLOOKUP($B142,'[1]1718  Prog Access'!$F$7:$BF$318,32,FALSE)),"",VLOOKUP($B142,'[1]1718  Prog Access'!$F$7:$BF$318,32,FALSE))</f>
        <v>0</v>
      </c>
      <c r="AZ142" s="135">
        <f>IF(ISNA(VLOOKUP($B142,'[1]1718  Prog Access'!$F$7:$BF$318,33,FALSE)),"",VLOOKUP($B142,'[1]1718  Prog Access'!$F$7:$BF$318,33,FALSE))</f>
        <v>0</v>
      </c>
      <c r="BA142" s="135">
        <f>IF(ISNA(VLOOKUP($B142,'[1]1718  Prog Access'!$F$7:$BF$318,34,FALSE)),"",VLOOKUP($B142,'[1]1718  Prog Access'!$F$7:$BF$318,34,FALSE))</f>
        <v>0</v>
      </c>
      <c r="BB142" s="135">
        <f>IF(ISNA(VLOOKUP($B142,'[1]1718  Prog Access'!$F$7:$BF$318,35,FALSE)),"",VLOOKUP($B142,'[1]1718  Prog Access'!$F$7:$BF$318,35,FALSE))</f>
        <v>38904.820000000007</v>
      </c>
      <c r="BC142" s="135">
        <f>IF(ISNA(VLOOKUP($B142,'[1]1718  Prog Access'!$F$7:$BF$318,36,FALSE)),"",VLOOKUP($B142,'[1]1718  Prog Access'!$F$7:$BF$318,36,FALSE))</f>
        <v>0</v>
      </c>
      <c r="BD142" s="135">
        <f>IF(ISNA(VLOOKUP($B142,'[1]1718  Prog Access'!$F$7:$BF$318,37,FALSE)),"",VLOOKUP($B142,'[1]1718  Prog Access'!$F$7:$BF$318,37,FALSE))</f>
        <v>0</v>
      </c>
      <c r="BE142" s="135">
        <f>IF(ISNA(VLOOKUP($B142,'[1]1718  Prog Access'!$F$7:$BF$318,38,FALSE)),"",VLOOKUP($B142,'[1]1718  Prog Access'!$F$7:$BF$318,38,FALSE))</f>
        <v>0</v>
      </c>
      <c r="BF142" s="134">
        <f t="shared" si="261"/>
        <v>1036253.75</v>
      </c>
      <c r="BG142" s="133">
        <f t="shared" si="262"/>
        <v>6.5553051514312677E-2</v>
      </c>
      <c r="BH142" s="137">
        <f t="shared" si="263"/>
        <v>890.6349376880105</v>
      </c>
      <c r="BI142" s="140">
        <f>IF(ISNA(VLOOKUP($B142,'[1]1718  Prog Access'!$F$7:$BF$318,39,FALSE)),"",VLOOKUP($B142,'[1]1718  Prog Access'!$F$7:$BF$318,39,FALSE))</f>
        <v>0</v>
      </c>
      <c r="BJ142" s="135">
        <f>IF(ISNA(VLOOKUP($B142,'[1]1718  Prog Access'!$F$7:$BF$318,40,FALSE)),"",VLOOKUP($B142,'[1]1718  Prog Access'!$F$7:$BF$318,40,FALSE))</f>
        <v>0</v>
      </c>
      <c r="BK142" s="135">
        <f>IF(ISNA(VLOOKUP($B142,'[1]1718  Prog Access'!$F$7:$BF$318,41,FALSE)),"",VLOOKUP($B142,'[1]1718  Prog Access'!$F$7:$BF$318,41,FALSE))</f>
        <v>21369.14</v>
      </c>
      <c r="BL142" s="135">
        <f>IF(ISNA(VLOOKUP($B142,'[1]1718  Prog Access'!$F$7:$BF$318,42,FALSE)),"",VLOOKUP($B142,'[1]1718  Prog Access'!$F$7:$BF$318,42,FALSE))</f>
        <v>0</v>
      </c>
      <c r="BM142" s="135">
        <f>IF(ISNA(VLOOKUP($B142,'[1]1718  Prog Access'!$F$7:$BF$318,43,FALSE)),"",VLOOKUP($B142,'[1]1718  Prog Access'!$F$7:$BF$318,43,FALSE))</f>
        <v>0</v>
      </c>
      <c r="BN142" s="135">
        <f>IF(ISNA(VLOOKUP($B142,'[1]1718  Prog Access'!$F$7:$BF$318,44,FALSE)),"",VLOOKUP($B142,'[1]1718  Prog Access'!$F$7:$BF$318,44,FALSE))</f>
        <v>0</v>
      </c>
      <c r="BO142" s="135">
        <f>IF(ISNA(VLOOKUP($B142,'[1]1718  Prog Access'!$F$7:$BF$318,45,FALSE)),"",VLOOKUP($B142,'[1]1718  Prog Access'!$F$7:$BF$318,45,FALSE))</f>
        <v>256572.61000000002</v>
      </c>
      <c r="BP142" s="137">
        <f t="shared" si="264"/>
        <v>277941.75</v>
      </c>
      <c r="BQ142" s="133">
        <f t="shared" si="265"/>
        <v>1.7582498355955978E-2</v>
      </c>
      <c r="BR142" s="134">
        <f t="shared" si="266"/>
        <v>238.88418564675553</v>
      </c>
      <c r="BS142" s="140">
        <f>IF(ISNA(VLOOKUP($B142,'[1]1718  Prog Access'!$F$7:$BF$318,46,FALSE)),"",VLOOKUP($B142,'[1]1718  Prog Access'!$F$7:$BF$318,46,FALSE))</f>
        <v>0</v>
      </c>
      <c r="BT142" s="135">
        <f>IF(ISNA(VLOOKUP($B142,'[1]1718  Prog Access'!$F$7:$BF$318,47,FALSE)),"",VLOOKUP($B142,'[1]1718  Prog Access'!$F$7:$BF$318,47,FALSE))</f>
        <v>0</v>
      </c>
      <c r="BU142" s="135">
        <f>IF(ISNA(VLOOKUP($B142,'[1]1718  Prog Access'!$F$7:$BF$318,48,FALSE)),"",VLOOKUP($B142,'[1]1718  Prog Access'!$F$7:$BF$318,48,FALSE))</f>
        <v>0</v>
      </c>
      <c r="BV142" s="135">
        <f>IF(ISNA(VLOOKUP($B142,'[1]1718  Prog Access'!$F$7:$BF$318,49,FALSE)),"",VLOOKUP($B142,'[1]1718  Prog Access'!$F$7:$BF$318,49,FALSE))</f>
        <v>14719.849999999999</v>
      </c>
      <c r="BW142" s="137">
        <f t="shared" si="267"/>
        <v>14719.849999999999</v>
      </c>
      <c r="BX142" s="133">
        <f t="shared" si="268"/>
        <v>9.311725871515113E-4</v>
      </c>
      <c r="BY142" s="134">
        <f t="shared" si="269"/>
        <v>12.651353674258704</v>
      </c>
      <c r="BZ142" s="135">
        <f>IF(ISNA(VLOOKUP($B142,'[1]1718  Prog Access'!$F$7:$BF$318,50,FALSE)),"",VLOOKUP($B142,'[1]1718  Prog Access'!$F$7:$BF$318,50,FALSE))</f>
        <v>2771427.05</v>
      </c>
      <c r="CA142" s="133">
        <f t="shared" si="270"/>
        <v>0.17531951047396413</v>
      </c>
      <c r="CB142" s="134">
        <f t="shared" si="271"/>
        <v>2381.9742587021919</v>
      </c>
      <c r="CC142" s="135">
        <f>IF(ISNA(VLOOKUP($B142,'[1]1718  Prog Access'!$F$7:$BF$318,51,FALSE)),"",VLOOKUP($B142,'[1]1718  Prog Access'!$F$7:$BF$318,51,FALSE))</f>
        <v>470864.46999999991</v>
      </c>
      <c r="CD142" s="133">
        <f t="shared" si="272"/>
        <v>2.9786722468477949E-2</v>
      </c>
      <c r="CE142" s="134">
        <f t="shared" si="273"/>
        <v>404.69657928663514</v>
      </c>
      <c r="CF142" s="141">
        <f>IF(ISNA(VLOOKUP($B142,'[1]1718  Prog Access'!$F$7:$BF$318,52,FALSE)),"",VLOOKUP($B142,'[1]1718  Prog Access'!$F$7:$BF$318,52,FALSE))</f>
        <v>562403.95000000007</v>
      </c>
      <c r="CG142" s="88">
        <f t="shared" si="274"/>
        <v>3.557747810920147E-2</v>
      </c>
      <c r="CH142" s="89">
        <f t="shared" si="275"/>
        <v>483.3725397507522</v>
      </c>
      <c r="CI142" s="90">
        <f t="shared" si="279"/>
        <v>15807864.409999998</v>
      </c>
      <c r="CJ142" s="73">
        <f t="shared" si="280"/>
        <v>0</v>
      </c>
    </row>
    <row r="143" spans="1:88" s="100" customFormat="1" x14ac:dyDescent="0.3">
      <c r="A143" s="91"/>
      <c r="B143" s="92"/>
      <c r="C143" s="119" t="s">
        <v>56</v>
      </c>
      <c r="D143" s="93">
        <f>SUM(D138:D142)</f>
        <v>2823.7999999999997</v>
      </c>
      <c r="E143" s="94">
        <f>SUM(E138:E142)</f>
        <v>37960415.409999996</v>
      </c>
      <c r="F143" s="95">
        <f>SUM(F138:F142)</f>
        <v>16367777.619999997</v>
      </c>
      <c r="G143" s="95">
        <f t="shared" ref="G143:H143" si="281">SUM(G138:G142)</f>
        <v>2355887.69</v>
      </c>
      <c r="H143" s="95">
        <f t="shared" si="281"/>
        <v>54033.51</v>
      </c>
      <c r="I143" s="131">
        <f t="shared" si="276"/>
        <v>18777698.82</v>
      </c>
      <c r="J143" s="153">
        <f t="shared" si="277"/>
        <v>0.49466526162022317</v>
      </c>
      <c r="K143" s="132">
        <f t="shared" si="278"/>
        <v>6649.7977264678811</v>
      </c>
      <c r="L143" s="144">
        <f>SUM(L138:L142)</f>
        <v>0</v>
      </c>
      <c r="M143" s="144">
        <f t="shared" ref="M143:Q143" si="282">SUM(M138:M142)</f>
        <v>0</v>
      </c>
      <c r="N143" s="144">
        <f t="shared" si="282"/>
        <v>0</v>
      </c>
      <c r="O143" s="144">
        <f t="shared" si="282"/>
        <v>0</v>
      </c>
      <c r="P143" s="144">
        <f t="shared" si="282"/>
        <v>0</v>
      </c>
      <c r="Q143" s="144">
        <f t="shared" si="282"/>
        <v>0</v>
      </c>
      <c r="R143" s="129">
        <f t="shared" si="249"/>
        <v>0</v>
      </c>
      <c r="S143" s="145">
        <f t="shared" si="250"/>
        <v>0</v>
      </c>
      <c r="T143" s="146">
        <f t="shared" si="251"/>
        <v>0</v>
      </c>
      <c r="U143" s="144">
        <f>SUM(U138:U142)</f>
        <v>4655582.8</v>
      </c>
      <c r="V143" s="144">
        <f t="shared" ref="V143:Z143" si="283">SUM(V138:V142)</f>
        <v>104510.88</v>
      </c>
      <c r="W143" s="144">
        <f t="shared" si="283"/>
        <v>595716.46</v>
      </c>
      <c r="X143" s="144">
        <f t="shared" si="283"/>
        <v>0</v>
      </c>
      <c r="Y143" s="144">
        <f t="shared" si="283"/>
        <v>0</v>
      </c>
      <c r="Z143" s="144">
        <f t="shared" si="283"/>
        <v>10168</v>
      </c>
      <c r="AA143" s="147">
        <f t="shared" si="252"/>
        <v>5365978.1399999997</v>
      </c>
      <c r="AB143" s="142">
        <f t="shared" si="253"/>
        <v>0.14135720281360326</v>
      </c>
      <c r="AC143" s="143">
        <f t="shared" si="254"/>
        <v>1900.2684821871237</v>
      </c>
      <c r="AD143" s="144">
        <f>SUM(AD138:AD142)</f>
        <v>900491.65999999992</v>
      </c>
      <c r="AE143" s="144">
        <f t="shared" ref="AE143:AG143" si="284">SUM(AE138:AE142)</f>
        <v>0</v>
      </c>
      <c r="AF143" s="144">
        <f t="shared" si="284"/>
        <v>69069.800000000017</v>
      </c>
      <c r="AG143" s="144">
        <f t="shared" si="284"/>
        <v>0</v>
      </c>
      <c r="AH143" s="143">
        <f t="shared" si="255"/>
        <v>969561.46</v>
      </c>
      <c r="AI143" s="142">
        <f t="shared" si="256"/>
        <v>2.554138171376771E-2</v>
      </c>
      <c r="AJ143" s="143">
        <f t="shared" si="257"/>
        <v>343.35344571145265</v>
      </c>
      <c r="AK143" s="144">
        <f>SUM(AK138:AK142)</f>
        <v>0</v>
      </c>
      <c r="AL143" s="144">
        <f>SUM(AL138:AL142)</f>
        <v>0</v>
      </c>
      <c r="AM143" s="147">
        <f t="shared" si="258"/>
        <v>0</v>
      </c>
      <c r="AN143" s="142">
        <f t="shared" si="259"/>
        <v>0</v>
      </c>
      <c r="AO143" s="148">
        <f t="shared" si="260"/>
        <v>0</v>
      </c>
      <c r="AP143" s="144">
        <f>SUM(AP138:AP142)</f>
        <v>744396.11</v>
      </c>
      <c r="AQ143" s="144">
        <f t="shared" ref="AQ143:BE143" si="285">SUM(AQ138:AQ142)</f>
        <v>206350.49000000002</v>
      </c>
      <c r="AR143" s="144">
        <f t="shared" si="285"/>
        <v>0</v>
      </c>
      <c r="AS143" s="144">
        <f t="shared" si="285"/>
        <v>0</v>
      </c>
      <c r="AT143" s="144">
        <f t="shared" si="285"/>
        <v>880366.03999999992</v>
      </c>
      <c r="AU143" s="144">
        <f t="shared" si="285"/>
        <v>0</v>
      </c>
      <c r="AV143" s="144">
        <f t="shared" si="285"/>
        <v>0</v>
      </c>
      <c r="AW143" s="144">
        <f t="shared" si="285"/>
        <v>185064.65</v>
      </c>
      <c r="AX143" s="144">
        <f t="shared" si="285"/>
        <v>0</v>
      </c>
      <c r="AY143" s="144">
        <f t="shared" si="285"/>
        <v>0</v>
      </c>
      <c r="AZ143" s="144">
        <f t="shared" si="285"/>
        <v>0</v>
      </c>
      <c r="BA143" s="144">
        <f t="shared" si="285"/>
        <v>0</v>
      </c>
      <c r="BB143" s="144">
        <f t="shared" si="285"/>
        <v>47057.040000000008</v>
      </c>
      <c r="BC143" s="144">
        <f t="shared" si="285"/>
        <v>0</v>
      </c>
      <c r="BD143" s="144">
        <f t="shared" si="285"/>
        <v>0</v>
      </c>
      <c r="BE143" s="144">
        <f t="shared" si="285"/>
        <v>0</v>
      </c>
      <c r="BF143" s="143">
        <f t="shared" si="261"/>
        <v>2063234.3299999998</v>
      </c>
      <c r="BG143" s="142">
        <f t="shared" si="262"/>
        <v>5.43522589970519E-2</v>
      </c>
      <c r="BH143" s="146">
        <f t="shared" si="263"/>
        <v>730.6588037396416</v>
      </c>
      <c r="BI143" s="149">
        <f>SUM(BI138:BI142)</f>
        <v>817.55</v>
      </c>
      <c r="BJ143" s="149">
        <f t="shared" ref="BJ143:BO143" si="286">SUM(BJ138:BJ142)</f>
        <v>2676.88</v>
      </c>
      <c r="BK143" s="149">
        <f t="shared" si="286"/>
        <v>52501.68</v>
      </c>
      <c r="BL143" s="149">
        <f t="shared" si="286"/>
        <v>0</v>
      </c>
      <c r="BM143" s="149">
        <f t="shared" si="286"/>
        <v>0</v>
      </c>
      <c r="BN143" s="149">
        <f t="shared" si="286"/>
        <v>0</v>
      </c>
      <c r="BO143" s="149">
        <f t="shared" si="286"/>
        <v>286329.86000000004</v>
      </c>
      <c r="BP143" s="146">
        <f t="shared" si="264"/>
        <v>342325.97000000003</v>
      </c>
      <c r="BQ143" s="142">
        <f t="shared" si="265"/>
        <v>9.017972177138513E-3</v>
      </c>
      <c r="BR143" s="143">
        <f t="shared" si="266"/>
        <v>121.22882994546359</v>
      </c>
      <c r="BS143" s="149">
        <f>SUM(BS138:BS142)</f>
        <v>0</v>
      </c>
      <c r="BT143" s="149">
        <f t="shared" ref="BT143:BV143" si="287">SUM(BT138:BT142)</f>
        <v>0</v>
      </c>
      <c r="BU143" s="149">
        <f t="shared" si="287"/>
        <v>0</v>
      </c>
      <c r="BV143" s="149">
        <f t="shared" si="287"/>
        <v>23700.28</v>
      </c>
      <c r="BW143" s="146">
        <f t="shared" si="267"/>
        <v>23700.28</v>
      </c>
      <c r="BX143" s="142">
        <f t="shared" si="268"/>
        <v>6.243419557984232E-4</v>
      </c>
      <c r="BY143" s="143">
        <f t="shared" si="269"/>
        <v>8.3930448332034846</v>
      </c>
      <c r="BZ143" s="144">
        <f>SUM(BZ138:BZ142)</f>
        <v>7415484.1400000015</v>
      </c>
      <c r="CA143" s="142">
        <f t="shared" si="270"/>
        <v>0.19534781323932837</v>
      </c>
      <c r="CB143" s="143">
        <f t="shared" si="271"/>
        <v>2626.065634959984</v>
      </c>
      <c r="CC143" s="144">
        <f>SUM(CC138:CC142)</f>
        <v>1094722.8399999999</v>
      </c>
      <c r="CD143" s="142">
        <f t="shared" si="272"/>
        <v>2.8838536885758489E-2</v>
      </c>
      <c r="CE143" s="143">
        <f t="shared" si="273"/>
        <v>387.67718676960124</v>
      </c>
      <c r="CF143" s="150">
        <f>SUM(CF138:CF142)</f>
        <v>1907709.4300000002</v>
      </c>
      <c r="CG143" s="96">
        <f t="shared" si="274"/>
        <v>5.0255230597330294E-2</v>
      </c>
      <c r="CH143" s="97">
        <f t="shared" si="275"/>
        <v>675.58234648346217</v>
      </c>
      <c r="CI143" s="98">
        <f t="shared" si="279"/>
        <v>37960415.410000004</v>
      </c>
      <c r="CJ143" s="99">
        <f t="shared" si="280"/>
        <v>0</v>
      </c>
    </row>
    <row r="144" spans="1:88" s="64" customFormat="1" x14ac:dyDescent="0.3">
      <c r="A144" s="21"/>
      <c r="B144" s="84"/>
      <c r="C144" s="117"/>
      <c r="D144" s="85"/>
      <c r="E144" s="86"/>
      <c r="F144" s="87"/>
      <c r="G144" s="87"/>
      <c r="H144" s="87"/>
      <c r="I144" s="130"/>
      <c r="J144" s="151"/>
      <c r="K144" s="152"/>
      <c r="L144" s="135"/>
      <c r="M144" s="135"/>
      <c r="N144" s="135"/>
      <c r="O144" s="135"/>
      <c r="P144" s="135"/>
      <c r="Q144" s="135"/>
      <c r="R144" s="128"/>
      <c r="S144" s="136"/>
      <c r="T144" s="137"/>
      <c r="U144" s="135"/>
      <c r="V144" s="135"/>
      <c r="W144" s="135"/>
      <c r="X144" s="135"/>
      <c r="Y144" s="135"/>
      <c r="Z144" s="135"/>
      <c r="AA144" s="138"/>
      <c r="AB144" s="133"/>
      <c r="AC144" s="134"/>
      <c r="AD144" s="135"/>
      <c r="AE144" s="135"/>
      <c r="AF144" s="135"/>
      <c r="AG144" s="135"/>
      <c r="AH144" s="134"/>
      <c r="AI144" s="133"/>
      <c r="AJ144" s="134"/>
      <c r="AK144" s="135"/>
      <c r="AL144" s="135"/>
      <c r="AM144" s="138"/>
      <c r="AN144" s="133"/>
      <c r="AO144" s="139"/>
      <c r="AP144" s="135"/>
      <c r="AQ144" s="135"/>
      <c r="AR144" s="135"/>
      <c r="AS144" s="135"/>
      <c r="AT144" s="135"/>
      <c r="AU144" s="135"/>
      <c r="AV144" s="135"/>
      <c r="AW144" s="135"/>
      <c r="AX144" s="135"/>
      <c r="AY144" s="135"/>
      <c r="AZ144" s="135"/>
      <c r="BA144" s="135"/>
      <c r="BB144" s="135"/>
      <c r="BC144" s="135"/>
      <c r="BD144" s="135"/>
      <c r="BE144" s="135"/>
      <c r="BF144" s="134"/>
      <c r="BG144" s="133"/>
      <c r="BH144" s="137"/>
      <c r="BI144" s="140"/>
      <c r="BJ144" s="135"/>
      <c r="BK144" s="135"/>
      <c r="BL144" s="135"/>
      <c r="BM144" s="135"/>
      <c r="BN144" s="135"/>
      <c r="BO144" s="135"/>
      <c r="BP144" s="137"/>
      <c r="BQ144" s="133"/>
      <c r="BR144" s="134"/>
      <c r="BS144" s="140"/>
      <c r="BT144" s="135"/>
      <c r="BU144" s="135"/>
      <c r="BV144" s="135"/>
      <c r="BW144" s="137"/>
      <c r="BX144" s="133"/>
      <c r="BY144" s="134"/>
      <c r="BZ144" s="135"/>
      <c r="CA144" s="133"/>
      <c r="CB144" s="134"/>
      <c r="CC144" s="135"/>
      <c r="CD144" s="133"/>
      <c r="CE144" s="134"/>
      <c r="CF144" s="141" t="str">
        <f>IF(ISNA(VLOOKUP($B144,'[1]1718  Prog Access'!$F$7:$BF$318,52,FALSE)),"",VLOOKUP($B144,'[1]1718  Prog Access'!$F$7:$BF$318,52,FALSE))</f>
        <v/>
      </c>
      <c r="CG144" s="88"/>
      <c r="CH144" s="89"/>
      <c r="CI144" s="90"/>
      <c r="CJ144" s="73"/>
    </row>
    <row r="145" spans="1:88" x14ac:dyDescent="0.3">
      <c r="A145" s="91" t="s">
        <v>241</v>
      </c>
      <c r="B145" s="84"/>
      <c r="C145" s="117"/>
      <c r="D145" s="85"/>
      <c r="E145" s="86"/>
      <c r="F145" s="87"/>
      <c r="G145" s="87"/>
      <c r="H145" s="87"/>
      <c r="I145" s="130"/>
      <c r="J145" s="151"/>
      <c r="K145" s="152"/>
      <c r="L145" s="135"/>
      <c r="M145" s="135"/>
      <c r="N145" s="135"/>
      <c r="O145" s="135"/>
      <c r="P145" s="135"/>
      <c r="Q145" s="135"/>
      <c r="R145" s="128"/>
      <c r="S145" s="136"/>
      <c r="T145" s="137"/>
      <c r="U145" s="135"/>
      <c r="V145" s="135"/>
      <c r="W145" s="135"/>
      <c r="X145" s="135"/>
      <c r="Y145" s="135"/>
      <c r="Z145" s="135"/>
      <c r="AA145" s="138"/>
      <c r="AB145" s="133"/>
      <c r="AC145" s="134"/>
      <c r="AD145" s="135"/>
      <c r="AE145" s="135"/>
      <c r="AF145" s="135"/>
      <c r="AG145" s="135"/>
      <c r="AH145" s="134"/>
      <c r="AI145" s="133"/>
      <c r="AJ145" s="134"/>
      <c r="AK145" s="135"/>
      <c r="AL145" s="135"/>
      <c r="AM145" s="138"/>
      <c r="AN145" s="133"/>
      <c r="AO145" s="139"/>
      <c r="AP145" s="135"/>
      <c r="AQ145" s="135"/>
      <c r="AR145" s="135"/>
      <c r="AS145" s="135"/>
      <c r="AT145" s="135"/>
      <c r="AU145" s="135"/>
      <c r="AV145" s="135"/>
      <c r="AW145" s="135"/>
      <c r="AX145" s="135"/>
      <c r="AY145" s="135"/>
      <c r="AZ145" s="135"/>
      <c r="BA145" s="135"/>
      <c r="BB145" s="135"/>
      <c r="BC145" s="135"/>
      <c r="BD145" s="135"/>
      <c r="BE145" s="135"/>
      <c r="BF145" s="134"/>
      <c r="BG145" s="133"/>
      <c r="BH145" s="137"/>
      <c r="BI145" s="140"/>
      <c r="BJ145" s="135"/>
      <c r="BK145" s="135"/>
      <c r="BL145" s="135"/>
      <c r="BM145" s="135"/>
      <c r="BN145" s="135"/>
      <c r="BO145" s="135"/>
      <c r="BP145" s="137"/>
      <c r="BQ145" s="133"/>
      <c r="BR145" s="134"/>
      <c r="BS145" s="140"/>
      <c r="BT145" s="135"/>
      <c r="BU145" s="135"/>
      <c r="BV145" s="135"/>
      <c r="BW145" s="137"/>
      <c r="BX145" s="133"/>
      <c r="BY145" s="134"/>
      <c r="BZ145" s="135"/>
      <c r="CA145" s="133"/>
      <c r="CB145" s="134"/>
      <c r="CC145" s="135"/>
      <c r="CD145" s="133"/>
      <c r="CE145" s="134"/>
      <c r="CF145" s="141" t="str">
        <f>IF(ISNA(VLOOKUP($B145,'[1]1718  Prog Access'!$F$7:$BF$318,52,FALSE)),"",VLOOKUP($B145,'[1]1718  Prog Access'!$F$7:$BF$318,52,FALSE))</f>
        <v/>
      </c>
      <c r="CG145" s="88"/>
      <c r="CH145" s="89"/>
    </row>
    <row r="146" spans="1:88" x14ac:dyDescent="0.3">
      <c r="A146" s="21"/>
      <c r="B146" s="105" t="s">
        <v>242</v>
      </c>
      <c r="C146" s="120" t="s">
        <v>243</v>
      </c>
      <c r="D146" s="85">
        <f>IF(ISNA(VLOOKUP($B146,'[1]1718 enrollment_Rev_Exp by size'!$A$6:$C$339,3,FALSE)),"",VLOOKUP($B146,'[1]1718 enrollment_Rev_Exp by size'!$A$6:$C$339,3,FALSE))</f>
        <v>54622.71</v>
      </c>
      <c r="E146" s="86">
        <f>IF(ISNA(VLOOKUP($B146,'[1]1718 Enroll_Rev_Exp Access'!$A$6:$D$316,4,FALSE)),"",VLOOKUP($B146,'[1]1718 Enroll_Rev_Exp Access'!$A$6:$D$316,4,FALSE))</f>
        <v>816683370.97000003</v>
      </c>
      <c r="F146" s="87">
        <f>IF(ISNA(VLOOKUP($B146,'[1]1718  Prog Access'!$F$7:$BF$318,2,FALSE)),"",VLOOKUP($B146,'[1]1718  Prog Access'!$F$7:$BF$318,2,FALSE))</f>
        <v>376722667.60000002</v>
      </c>
      <c r="G146" s="87">
        <f>IF(ISNA(VLOOKUP($B146,'[1]1718  Prog Access'!$F$7:$BF$318,3,FALSE)),"",VLOOKUP($B146,'[1]1718  Prog Access'!$F$7:$BF$318,3,FALSE))</f>
        <v>9108487.0099999998</v>
      </c>
      <c r="H146" s="87">
        <f>IF(ISNA(VLOOKUP($B146,'[1]1718  Prog Access'!$F$7:$BF$318,4,FALSE)),"",VLOOKUP($B146,'[1]1718  Prog Access'!$F$7:$BF$318,4,FALSE))</f>
        <v>691142.23</v>
      </c>
      <c r="I146" s="130">
        <f t="shared" si="276"/>
        <v>386522296.84000003</v>
      </c>
      <c r="J146" s="151">
        <f t="shared" si="277"/>
        <v>0.4732829277286687</v>
      </c>
      <c r="K146" s="152">
        <f t="shared" si="278"/>
        <v>7076.2197049542219</v>
      </c>
      <c r="L146" s="135">
        <f>IF(ISNA(VLOOKUP($B146,'[1]1718  Prog Access'!$F$7:$BF$318,5,FALSE)),"",VLOOKUP($B146,'[1]1718  Prog Access'!$F$7:$BF$318,5,FALSE))</f>
        <v>0</v>
      </c>
      <c r="M146" s="135">
        <f>IF(ISNA(VLOOKUP($B146,'[1]1718  Prog Access'!$F$7:$BF$318,6,FALSE)),"",VLOOKUP($B146,'[1]1718  Prog Access'!$F$7:$BF$318,6,FALSE))</f>
        <v>0</v>
      </c>
      <c r="N146" s="135">
        <f>IF(ISNA(VLOOKUP($B146,'[1]1718  Prog Access'!$F$7:$BF$318,7,FALSE)),"",VLOOKUP($B146,'[1]1718  Prog Access'!$F$7:$BF$318,7,FALSE))</f>
        <v>0</v>
      </c>
      <c r="O146" s="135">
        <f>IF(ISNA(VLOOKUP($B146,'[1]1718  Prog Access'!$F$7:$BF$318,8,FALSE)),"",VLOOKUP($B146,'[1]1718  Prog Access'!$F$7:$BF$318,8,FALSE))</f>
        <v>0</v>
      </c>
      <c r="P146" s="135">
        <f>IF(ISNA(VLOOKUP($B146,'[1]1718  Prog Access'!$F$7:$BF$318,9,FALSE)),"",VLOOKUP($B146,'[1]1718  Prog Access'!$F$7:$BF$318,9,FALSE))</f>
        <v>0</v>
      </c>
      <c r="Q146" s="135">
        <f>IF(ISNA(VLOOKUP($B146,'[1]1718  Prog Access'!$F$7:$BF$318,10,FALSE)),"",VLOOKUP($B146,'[1]1718  Prog Access'!$F$7:$BF$318,10,FALSE))</f>
        <v>0</v>
      </c>
      <c r="R146" s="128">
        <f t="shared" si="249"/>
        <v>0</v>
      </c>
      <c r="S146" s="136">
        <f t="shared" si="250"/>
        <v>0</v>
      </c>
      <c r="T146" s="137">
        <f t="shared" si="251"/>
        <v>0</v>
      </c>
      <c r="U146" s="135">
        <f>IF(ISNA(VLOOKUP($B146,'[1]1718  Prog Access'!$F$7:$BF$318,11,FALSE)),"",VLOOKUP($B146,'[1]1718  Prog Access'!$F$7:$BF$318,11,FALSE))</f>
        <v>130591910.05</v>
      </c>
      <c r="V146" s="135">
        <f>IF(ISNA(VLOOKUP($B146,'[1]1718  Prog Access'!$F$7:$BF$318,12,FALSE)),"",VLOOKUP($B146,'[1]1718  Prog Access'!$F$7:$BF$318,12,FALSE))</f>
        <v>3957050.13</v>
      </c>
      <c r="W146" s="135">
        <f>IF(ISNA(VLOOKUP($B146,'[1]1718  Prog Access'!$F$7:$BF$318,13,FALSE)),"",VLOOKUP($B146,'[1]1718  Prog Access'!$F$7:$BF$318,13,FALSE))</f>
        <v>11538812.820000002</v>
      </c>
      <c r="X146" s="135">
        <f>IF(ISNA(VLOOKUP($B146,'[1]1718  Prog Access'!$F$7:$BF$318,14,FALSE)),"",VLOOKUP($B146,'[1]1718  Prog Access'!$F$7:$BF$318,14,FALSE))</f>
        <v>0</v>
      </c>
      <c r="Y146" s="135">
        <f>IF(ISNA(VLOOKUP($B146,'[1]1718  Prog Access'!$F$7:$BF$318,15,FALSE)),"",VLOOKUP($B146,'[1]1718  Prog Access'!$F$7:$BF$318,15,FALSE))</f>
        <v>0</v>
      </c>
      <c r="Z146" s="135">
        <f>IF(ISNA(VLOOKUP($B146,'[1]1718  Prog Access'!$F$7:$BF$318,16,FALSE)),"",VLOOKUP($B146,'[1]1718  Prog Access'!$F$7:$BF$318,16,FALSE))</f>
        <v>0</v>
      </c>
      <c r="AA146" s="138">
        <f t="shared" si="252"/>
        <v>146087773</v>
      </c>
      <c r="AB146" s="133">
        <f t="shared" si="253"/>
        <v>0.17887932850461624</v>
      </c>
      <c r="AC146" s="134">
        <f t="shared" si="254"/>
        <v>2674.4878274988555</v>
      </c>
      <c r="AD146" s="135">
        <f>IF(ISNA(VLOOKUP($B146,'[1]1718  Prog Access'!$F$7:$BF$318,17,FALSE)),"",VLOOKUP($B146,'[1]1718  Prog Access'!$F$7:$BF$318,17,FALSE))</f>
        <v>9990310.3200000003</v>
      </c>
      <c r="AE146" s="135">
        <f>IF(ISNA(VLOOKUP($B146,'[1]1718  Prog Access'!$F$7:$BF$318,18,FALSE)),"",VLOOKUP($B146,'[1]1718  Prog Access'!$F$7:$BF$318,18,FALSE))</f>
        <v>1310761.28</v>
      </c>
      <c r="AF146" s="135">
        <f>IF(ISNA(VLOOKUP($B146,'[1]1718  Prog Access'!$F$7:$BF$318,19,FALSE)),"",VLOOKUP($B146,'[1]1718  Prog Access'!$F$7:$BF$318,19,FALSE))</f>
        <v>302976.87</v>
      </c>
      <c r="AG146" s="135">
        <f>IF(ISNA(VLOOKUP($B146,'[1]1718  Prog Access'!$F$7:$BF$318,20,FALSE)),"",VLOOKUP($B146,'[1]1718  Prog Access'!$F$7:$BF$318,20,FALSE))</f>
        <v>0</v>
      </c>
      <c r="AH146" s="134">
        <f t="shared" si="255"/>
        <v>11604048.469999999</v>
      </c>
      <c r="AI146" s="133">
        <f t="shared" si="256"/>
        <v>1.4208748313581446E-2</v>
      </c>
      <c r="AJ146" s="134">
        <f t="shared" si="257"/>
        <v>212.43999922376608</v>
      </c>
      <c r="AK146" s="135">
        <f>IF(ISNA(VLOOKUP($B146,'[1]1718  Prog Access'!$F$7:$BF$318,21,FALSE)),"",VLOOKUP($B146,'[1]1718  Prog Access'!$F$7:$BF$318,21,FALSE))</f>
        <v>1103764.6199999999</v>
      </c>
      <c r="AL146" s="135">
        <f>IF(ISNA(VLOOKUP($B146,'[1]1718  Prog Access'!$F$7:$BF$318,22,FALSE)),"",VLOOKUP($B146,'[1]1718  Prog Access'!$F$7:$BF$318,22,FALSE))</f>
        <v>12412.720000000001</v>
      </c>
      <c r="AM146" s="138">
        <f t="shared" si="258"/>
        <v>1116177.3399999999</v>
      </c>
      <c r="AN146" s="133">
        <f t="shared" si="259"/>
        <v>1.366719808038067E-3</v>
      </c>
      <c r="AO146" s="139">
        <f t="shared" si="260"/>
        <v>20.434309099640057</v>
      </c>
      <c r="AP146" s="135">
        <f>IF(ISNA(VLOOKUP($B146,'[1]1718  Prog Access'!$F$7:$BF$318,23,FALSE)),"",VLOOKUP($B146,'[1]1718  Prog Access'!$F$7:$BF$318,23,FALSE))</f>
        <v>10685682.519999998</v>
      </c>
      <c r="AQ146" s="135">
        <f>IF(ISNA(VLOOKUP($B146,'[1]1718  Prog Access'!$F$7:$BF$318,24,FALSE)),"",VLOOKUP($B146,'[1]1718  Prog Access'!$F$7:$BF$318,24,FALSE))</f>
        <v>1361720.99</v>
      </c>
      <c r="AR146" s="135">
        <f>IF(ISNA(VLOOKUP($B146,'[1]1718  Prog Access'!$F$7:$BF$318,25,FALSE)),"",VLOOKUP($B146,'[1]1718  Prog Access'!$F$7:$BF$318,25,FALSE))</f>
        <v>98951.679999999993</v>
      </c>
      <c r="AS146" s="135">
        <f>IF(ISNA(VLOOKUP($B146,'[1]1718  Prog Access'!$F$7:$BF$318,26,FALSE)),"",VLOOKUP($B146,'[1]1718  Prog Access'!$F$7:$BF$318,26,FALSE))</f>
        <v>0</v>
      </c>
      <c r="AT146" s="135">
        <f>IF(ISNA(VLOOKUP($B146,'[1]1718  Prog Access'!$F$7:$BF$318,27,FALSE)),"",VLOOKUP($B146,'[1]1718  Prog Access'!$F$7:$BF$318,27,FALSE))</f>
        <v>11431774.18</v>
      </c>
      <c r="AU146" s="135">
        <f>IF(ISNA(VLOOKUP($B146,'[1]1718  Prog Access'!$F$7:$BF$318,28,FALSE)),"",VLOOKUP($B146,'[1]1718  Prog Access'!$F$7:$BF$318,28,FALSE))</f>
        <v>885906.90999999992</v>
      </c>
      <c r="AV146" s="135">
        <f>IF(ISNA(VLOOKUP($B146,'[1]1718  Prog Access'!$F$7:$BF$318,29,FALSE)),"",VLOOKUP($B146,'[1]1718  Prog Access'!$F$7:$BF$318,29,FALSE))</f>
        <v>348643.9</v>
      </c>
      <c r="AW146" s="135">
        <f>IF(ISNA(VLOOKUP($B146,'[1]1718  Prog Access'!$F$7:$BF$318,30,FALSE)),"",VLOOKUP($B146,'[1]1718  Prog Access'!$F$7:$BF$318,30,FALSE))</f>
        <v>4978687.3599999994</v>
      </c>
      <c r="AX146" s="135">
        <f>IF(ISNA(VLOOKUP($B146,'[1]1718  Prog Access'!$F$7:$BF$318,31,FALSE)),"",VLOOKUP($B146,'[1]1718  Prog Access'!$F$7:$BF$318,31,FALSE))</f>
        <v>0</v>
      </c>
      <c r="AY146" s="135">
        <f>IF(ISNA(VLOOKUP($B146,'[1]1718  Prog Access'!$F$7:$BF$318,32,FALSE)),"",VLOOKUP($B146,'[1]1718  Prog Access'!$F$7:$BF$318,32,FALSE))</f>
        <v>4428025.49</v>
      </c>
      <c r="AZ146" s="135">
        <f>IF(ISNA(VLOOKUP($B146,'[1]1718  Prog Access'!$F$7:$BF$318,33,FALSE)),"",VLOOKUP($B146,'[1]1718  Prog Access'!$F$7:$BF$318,33,FALSE))</f>
        <v>568949.39999999991</v>
      </c>
      <c r="BA146" s="135">
        <f>IF(ISNA(VLOOKUP($B146,'[1]1718  Prog Access'!$F$7:$BF$318,34,FALSE)),"",VLOOKUP($B146,'[1]1718  Prog Access'!$F$7:$BF$318,34,FALSE))</f>
        <v>875359.7899999998</v>
      </c>
      <c r="BB146" s="135">
        <f>IF(ISNA(VLOOKUP($B146,'[1]1718  Prog Access'!$F$7:$BF$318,35,FALSE)),"",VLOOKUP($B146,'[1]1718  Prog Access'!$F$7:$BF$318,35,FALSE))</f>
        <v>28270629.989999998</v>
      </c>
      <c r="BC146" s="135">
        <f>IF(ISNA(VLOOKUP($B146,'[1]1718  Prog Access'!$F$7:$BF$318,36,FALSE)),"",VLOOKUP($B146,'[1]1718  Prog Access'!$F$7:$BF$318,36,FALSE))</f>
        <v>0</v>
      </c>
      <c r="BD146" s="135">
        <f>IF(ISNA(VLOOKUP($B146,'[1]1718  Prog Access'!$F$7:$BF$318,37,FALSE)),"",VLOOKUP($B146,'[1]1718  Prog Access'!$F$7:$BF$318,37,FALSE))</f>
        <v>108248.83</v>
      </c>
      <c r="BE146" s="135">
        <f>IF(ISNA(VLOOKUP($B146,'[1]1718  Prog Access'!$F$7:$BF$318,38,FALSE)),"",VLOOKUP($B146,'[1]1718  Prog Access'!$F$7:$BF$318,38,FALSE))</f>
        <v>0</v>
      </c>
      <c r="BF146" s="134">
        <f t="shared" si="261"/>
        <v>64042581.039999992</v>
      </c>
      <c r="BG146" s="133">
        <f t="shared" si="262"/>
        <v>7.841788300885158E-2</v>
      </c>
      <c r="BH146" s="137">
        <f t="shared" si="263"/>
        <v>1172.4533813866062</v>
      </c>
      <c r="BI146" s="140">
        <f>IF(ISNA(VLOOKUP($B146,'[1]1718  Prog Access'!$F$7:$BF$318,39,FALSE)),"",VLOOKUP($B146,'[1]1718  Prog Access'!$F$7:$BF$318,39,FALSE))</f>
        <v>0</v>
      </c>
      <c r="BJ146" s="135">
        <f>IF(ISNA(VLOOKUP($B146,'[1]1718  Prog Access'!$F$7:$BF$318,40,FALSE)),"",VLOOKUP($B146,'[1]1718  Prog Access'!$F$7:$BF$318,40,FALSE))</f>
        <v>154534.35</v>
      </c>
      <c r="BK146" s="135">
        <f>IF(ISNA(VLOOKUP($B146,'[1]1718  Prog Access'!$F$7:$BF$318,41,FALSE)),"",VLOOKUP($B146,'[1]1718  Prog Access'!$F$7:$BF$318,41,FALSE))</f>
        <v>1383514.56</v>
      </c>
      <c r="BL146" s="135">
        <f>IF(ISNA(VLOOKUP($B146,'[1]1718  Prog Access'!$F$7:$BF$318,42,FALSE)),"",VLOOKUP($B146,'[1]1718  Prog Access'!$F$7:$BF$318,42,FALSE))</f>
        <v>223340.96000000002</v>
      </c>
      <c r="BM146" s="135">
        <f>IF(ISNA(VLOOKUP($B146,'[1]1718  Prog Access'!$F$7:$BF$318,43,FALSE)),"",VLOOKUP($B146,'[1]1718  Prog Access'!$F$7:$BF$318,43,FALSE))</f>
        <v>0</v>
      </c>
      <c r="BN146" s="135">
        <f>IF(ISNA(VLOOKUP($B146,'[1]1718  Prog Access'!$F$7:$BF$318,44,FALSE)),"",VLOOKUP($B146,'[1]1718  Prog Access'!$F$7:$BF$318,44,FALSE))</f>
        <v>0</v>
      </c>
      <c r="BO146" s="135">
        <f>IF(ISNA(VLOOKUP($B146,'[1]1718  Prog Access'!$F$7:$BF$318,45,FALSE)),"",VLOOKUP($B146,'[1]1718  Prog Access'!$F$7:$BF$318,45,FALSE))</f>
        <v>36646036.899999999</v>
      </c>
      <c r="BP146" s="137">
        <f t="shared" si="264"/>
        <v>38407426.769999996</v>
      </c>
      <c r="BQ146" s="133">
        <f t="shared" si="265"/>
        <v>4.7028540233875843E-2</v>
      </c>
      <c r="BR146" s="134">
        <f t="shared" si="266"/>
        <v>703.14026473604099</v>
      </c>
      <c r="BS146" s="140">
        <f>IF(ISNA(VLOOKUP($B146,'[1]1718  Prog Access'!$F$7:$BF$318,46,FALSE)),"",VLOOKUP($B146,'[1]1718  Prog Access'!$F$7:$BF$318,46,FALSE))</f>
        <v>951805.21</v>
      </c>
      <c r="BT146" s="135">
        <f>IF(ISNA(VLOOKUP($B146,'[1]1718  Prog Access'!$F$7:$BF$318,47,FALSE)),"",VLOOKUP($B146,'[1]1718  Prog Access'!$F$7:$BF$318,47,FALSE))</f>
        <v>0</v>
      </c>
      <c r="BU146" s="135">
        <f>IF(ISNA(VLOOKUP($B146,'[1]1718  Prog Access'!$F$7:$BF$318,48,FALSE)),"",VLOOKUP($B146,'[1]1718  Prog Access'!$F$7:$BF$318,48,FALSE))</f>
        <v>261747.25999999998</v>
      </c>
      <c r="BV146" s="135">
        <f>IF(ISNA(VLOOKUP($B146,'[1]1718  Prog Access'!$F$7:$BF$318,49,FALSE)),"",VLOOKUP($B146,'[1]1718  Prog Access'!$F$7:$BF$318,49,FALSE))</f>
        <v>514118.56</v>
      </c>
      <c r="BW146" s="137">
        <f t="shared" si="267"/>
        <v>1727671.03</v>
      </c>
      <c r="BX146" s="133">
        <f t="shared" si="268"/>
        <v>2.1154722765421219E-3</v>
      </c>
      <c r="BY146" s="134">
        <f t="shared" si="269"/>
        <v>31.629170907119036</v>
      </c>
      <c r="BZ146" s="135">
        <f>IF(ISNA(VLOOKUP($B146,'[1]1718  Prog Access'!$F$7:$BF$318,50,FALSE)),"",VLOOKUP($B146,'[1]1718  Prog Access'!$F$7:$BF$318,50,FALSE))</f>
        <v>113003230.22999999</v>
      </c>
      <c r="CA146" s="133">
        <f t="shared" si="270"/>
        <v>0.13836847209926972</v>
      </c>
      <c r="CB146" s="134">
        <f t="shared" si="271"/>
        <v>2068.795748691341</v>
      </c>
      <c r="CC146" s="135">
        <f>IF(ISNA(VLOOKUP($B146,'[1]1718  Prog Access'!$F$7:$BF$318,51,FALSE)),"",VLOOKUP($B146,'[1]1718  Prog Access'!$F$7:$BF$318,51,FALSE))</f>
        <v>14459978.010000002</v>
      </c>
      <c r="CD146" s="133">
        <f t="shared" si="272"/>
        <v>1.7705733364970368E-2</v>
      </c>
      <c r="CE146" s="134">
        <f t="shared" si="273"/>
        <v>264.72465408618507</v>
      </c>
      <c r="CF146" s="141">
        <f>IF(ISNA(VLOOKUP($B146,'[1]1718  Prog Access'!$F$7:$BF$318,52,FALSE)),"",VLOOKUP($B146,'[1]1718  Prog Access'!$F$7:$BF$318,52,FALSE))</f>
        <v>39712188.240000002</v>
      </c>
      <c r="CG146" s="88">
        <f t="shared" si="274"/>
        <v>4.8626174661585933E-2</v>
      </c>
      <c r="CH146" s="89">
        <f t="shared" si="275"/>
        <v>727.02705962410141</v>
      </c>
    </row>
    <row r="147" spans="1:88" x14ac:dyDescent="0.3">
      <c r="A147" s="21"/>
      <c r="B147" s="105" t="s">
        <v>244</v>
      </c>
      <c r="C147" s="120" t="s">
        <v>245</v>
      </c>
      <c r="D147" s="85">
        <f>IF(ISNA(VLOOKUP($B147,'[1]1718 enrollment_Rev_Exp by size'!$A$6:$C$339,3,FALSE)),"",VLOOKUP($B147,'[1]1718 enrollment_Rev_Exp by size'!$A$6:$C$339,3,FALSE))</f>
        <v>22839.479999999996</v>
      </c>
      <c r="E147" s="86">
        <f>IF(ISNA(VLOOKUP($B147,'[1]1718 Enroll_Rev_Exp Access'!$A$6:$D$316,4,FALSE)),"",VLOOKUP($B147,'[1]1718 Enroll_Rev_Exp Access'!$A$6:$D$316,4,FALSE))</f>
        <v>305628283.10000002</v>
      </c>
      <c r="F147" s="87">
        <f>IF(ISNA(VLOOKUP($B147,'[1]1718  Prog Access'!$F$7:$BF$318,2,FALSE)),"",VLOOKUP($B147,'[1]1718  Prog Access'!$F$7:$BF$318,2,FALSE))</f>
        <v>165785804.23000005</v>
      </c>
      <c r="G147" s="87">
        <f>IF(ISNA(VLOOKUP($B147,'[1]1718  Prog Access'!$F$7:$BF$318,3,FALSE)),"",VLOOKUP($B147,'[1]1718  Prog Access'!$F$7:$BF$318,3,FALSE))</f>
        <v>2073232.3499999999</v>
      </c>
      <c r="H147" s="87">
        <f>IF(ISNA(VLOOKUP($B147,'[1]1718  Prog Access'!$F$7:$BF$318,4,FALSE)),"",VLOOKUP($B147,'[1]1718  Prog Access'!$F$7:$BF$318,4,FALSE))</f>
        <v>1707555.4100000004</v>
      </c>
      <c r="I147" s="130">
        <f t="shared" si="276"/>
        <v>169566591.99000004</v>
      </c>
      <c r="J147" s="151">
        <f t="shared" si="277"/>
        <v>0.55481315495437544</v>
      </c>
      <c r="K147" s="152">
        <f t="shared" si="278"/>
        <v>7424.2755084616665</v>
      </c>
      <c r="L147" s="135">
        <f>IF(ISNA(VLOOKUP($B147,'[1]1718  Prog Access'!$F$7:$BF$318,5,FALSE)),"",VLOOKUP($B147,'[1]1718  Prog Access'!$F$7:$BF$318,5,FALSE))</f>
        <v>0</v>
      </c>
      <c r="M147" s="135">
        <f>IF(ISNA(VLOOKUP($B147,'[1]1718  Prog Access'!$F$7:$BF$318,6,FALSE)),"",VLOOKUP($B147,'[1]1718  Prog Access'!$F$7:$BF$318,6,FALSE))</f>
        <v>0</v>
      </c>
      <c r="N147" s="135">
        <f>IF(ISNA(VLOOKUP($B147,'[1]1718  Prog Access'!$F$7:$BF$318,7,FALSE)),"",VLOOKUP($B147,'[1]1718  Prog Access'!$F$7:$BF$318,7,FALSE))</f>
        <v>0</v>
      </c>
      <c r="O147" s="135">
        <f>IF(ISNA(VLOOKUP($B147,'[1]1718  Prog Access'!$F$7:$BF$318,8,FALSE)),"",VLOOKUP($B147,'[1]1718  Prog Access'!$F$7:$BF$318,8,FALSE))</f>
        <v>0</v>
      </c>
      <c r="P147" s="135">
        <f>IF(ISNA(VLOOKUP($B147,'[1]1718  Prog Access'!$F$7:$BF$318,9,FALSE)),"",VLOOKUP($B147,'[1]1718  Prog Access'!$F$7:$BF$318,9,FALSE))</f>
        <v>23665.75</v>
      </c>
      <c r="Q147" s="135">
        <f>IF(ISNA(VLOOKUP($B147,'[1]1718  Prog Access'!$F$7:$BF$318,10,FALSE)),"",VLOOKUP($B147,'[1]1718  Prog Access'!$F$7:$BF$318,10,FALSE))</f>
        <v>0</v>
      </c>
      <c r="R147" s="128">
        <f t="shared" si="249"/>
        <v>23665.75</v>
      </c>
      <c r="S147" s="136">
        <f t="shared" si="250"/>
        <v>7.743311502442556E-5</v>
      </c>
      <c r="T147" s="137">
        <f t="shared" si="251"/>
        <v>1.0361772684842214</v>
      </c>
      <c r="U147" s="135">
        <f>IF(ISNA(VLOOKUP($B147,'[1]1718  Prog Access'!$F$7:$BF$318,11,FALSE)),"",VLOOKUP($B147,'[1]1718  Prog Access'!$F$7:$BF$318,11,FALSE))</f>
        <v>34297144.399999999</v>
      </c>
      <c r="V147" s="135">
        <f>IF(ISNA(VLOOKUP($B147,'[1]1718  Prog Access'!$F$7:$BF$318,12,FALSE)),"",VLOOKUP($B147,'[1]1718  Prog Access'!$F$7:$BF$318,12,FALSE))</f>
        <v>1033223.63</v>
      </c>
      <c r="W147" s="135">
        <f>IF(ISNA(VLOOKUP($B147,'[1]1718  Prog Access'!$F$7:$BF$318,13,FALSE)),"",VLOOKUP($B147,'[1]1718  Prog Access'!$F$7:$BF$318,13,FALSE))</f>
        <v>4817352.3999999994</v>
      </c>
      <c r="X147" s="135">
        <f>IF(ISNA(VLOOKUP($B147,'[1]1718  Prog Access'!$F$7:$BF$318,14,FALSE)),"",VLOOKUP($B147,'[1]1718  Prog Access'!$F$7:$BF$318,14,FALSE))</f>
        <v>0</v>
      </c>
      <c r="Y147" s="135">
        <f>IF(ISNA(VLOOKUP($B147,'[1]1718  Prog Access'!$F$7:$BF$318,15,FALSE)),"",VLOOKUP($B147,'[1]1718  Prog Access'!$F$7:$BF$318,15,FALSE))</f>
        <v>0</v>
      </c>
      <c r="Z147" s="135">
        <f>IF(ISNA(VLOOKUP($B147,'[1]1718  Prog Access'!$F$7:$BF$318,16,FALSE)),"",VLOOKUP($B147,'[1]1718  Prog Access'!$F$7:$BF$318,16,FALSE))</f>
        <v>0</v>
      </c>
      <c r="AA147" s="138">
        <f t="shared" si="252"/>
        <v>40147720.43</v>
      </c>
      <c r="AB147" s="133">
        <f t="shared" si="253"/>
        <v>0.13136127331796668</v>
      </c>
      <c r="AC147" s="134">
        <f t="shared" si="254"/>
        <v>1757.8211250869113</v>
      </c>
      <c r="AD147" s="135">
        <f>IF(ISNA(VLOOKUP($B147,'[1]1718  Prog Access'!$F$7:$BF$318,17,FALSE)),"",VLOOKUP($B147,'[1]1718  Prog Access'!$F$7:$BF$318,17,FALSE))</f>
        <v>7479921.5999999996</v>
      </c>
      <c r="AE147" s="135">
        <f>IF(ISNA(VLOOKUP($B147,'[1]1718  Prog Access'!$F$7:$BF$318,18,FALSE)),"",VLOOKUP($B147,'[1]1718  Prog Access'!$F$7:$BF$318,18,FALSE))</f>
        <v>547206.35999999987</v>
      </c>
      <c r="AF147" s="135">
        <f>IF(ISNA(VLOOKUP($B147,'[1]1718  Prog Access'!$F$7:$BF$318,19,FALSE)),"",VLOOKUP($B147,'[1]1718  Prog Access'!$F$7:$BF$318,19,FALSE))</f>
        <v>142274.85</v>
      </c>
      <c r="AG147" s="135">
        <f>IF(ISNA(VLOOKUP($B147,'[1]1718  Prog Access'!$F$7:$BF$318,20,FALSE)),"",VLOOKUP($B147,'[1]1718  Prog Access'!$F$7:$BF$318,20,FALSE))</f>
        <v>0</v>
      </c>
      <c r="AH147" s="134">
        <f t="shared" si="255"/>
        <v>8169402.8099999987</v>
      </c>
      <c r="AI147" s="133">
        <f t="shared" si="256"/>
        <v>2.6729865204677447E-2</v>
      </c>
      <c r="AJ147" s="134">
        <f t="shared" si="257"/>
        <v>357.68777616653267</v>
      </c>
      <c r="AK147" s="135">
        <f>IF(ISNA(VLOOKUP($B147,'[1]1718  Prog Access'!$F$7:$BF$318,21,FALSE)),"",VLOOKUP($B147,'[1]1718  Prog Access'!$F$7:$BF$318,21,FALSE))</f>
        <v>0</v>
      </c>
      <c r="AL147" s="135">
        <f>IF(ISNA(VLOOKUP($B147,'[1]1718  Prog Access'!$F$7:$BF$318,22,FALSE)),"",VLOOKUP($B147,'[1]1718  Prog Access'!$F$7:$BF$318,22,FALSE))</f>
        <v>0</v>
      </c>
      <c r="AM147" s="138">
        <f t="shared" si="258"/>
        <v>0</v>
      </c>
      <c r="AN147" s="133">
        <f t="shared" si="259"/>
        <v>0</v>
      </c>
      <c r="AO147" s="139">
        <f t="shared" si="260"/>
        <v>0</v>
      </c>
      <c r="AP147" s="135">
        <f>IF(ISNA(VLOOKUP($B147,'[1]1718  Prog Access'!$F$7:$BF$318,23,FALSE)),"",VLOOKUP($B147,'[1]1718  Prog Access'!$F$7:$BF$318,23,FALSE))</f>
        <v>5368310.4999999991</v>
      </c>
      <c r="AQ147" s="135">
        <f>IF(ISNA(VLOOKUP($B147,'[1]1718  Prog Access'!$F$7:$BF$318,24,FALSE)),"",VLOOKUP($B147,'[1]1718  Prog Access'!$F$7:$BF$318,24,FALSE))</f>
        <v>711884.10000000009</v>
      </c>
      <c r="AR147" s="135">
        <f>IF(ISNA(VLOOKUP($B147,'[1]1718  Prog Access'!$F$7:$BF$318,25,FALSE)),"",VLOOKUP($B147,'[1]1718  Prog Access'!$F$7:$BF$318,25,FALSE))</f>
        <v>0</v>
      </c>
      <c r="AS147" s="135">
        <f>IF(ISNA(VLOOKUP($B147,'[1]1718  Prog Access'!$F$7:$BF$318,26,FALSE)),"",VLOOKUP($B147,'[1]1718  Prog Access'!$F$7:$BF$318,26,FALSE))</f>
        <v>0</v>
      </c>
      <c r="AT147" s="135">
        <f>IF(ISNA(VLOOKUP($B147,'[1]1718  Prog Access'!$F$7:$BF$318,27,FALSE)),"",VLOOKUP($B147,'[1]1718  Prog Access'!$F$7:$BF$318,27,FALSE))</f>
        <v>10400937.879999999</v>
      </c>
      <c r="AU147" s="135">
        <f>IF(ISNA(VLOOKUP($B147,'[1]1718  Prog Access'!$F$7:$BF$318,28,FALSE)),"",VLOOKUP($B147,'[1]1718  Prog Access'!$F$7:$BF$318,28,FALSE))</f>
        <v>0</v>
      </c>
      <c r="AV147" s="135">
        <f>IF(ISNA(VLOOKUP($B147,'[1]1718  Prog Access'!$F$7:$BF$318,29,FALSE)),"",VLOOKUP($B147,'[1]1718  Prog Access'!$F$7:$BF$318,29,FALSE))</f>
        <v>0</v>
      </c>
      <c r="AW147" s="135">
        <f>IF(ISNA(VLOOKUP($B147,'[1]1718  Prog Access'!$F$7:$BF$318,30,FALSE)),"",VLOOKUP($B147,'[1]1718  Prog Access'!$F$7:$BF$318,30,FALSE))</f>
        <v>4501789.4799999986</v>
      </c>
      <c r="AX147" s="135">
        <f>IF(ISNA(VLOOKUP($B147,'[1]1718  Prog Access'!$F$7:$BF$318,31,FALSE)),"",VLOOKUP($B147,'[1]1718  Prog Access'!$F$7:$BF$318,31,FALSE))</f>
        <v>0</v>
      </c>
      <c r="AY147" s="135">
        <f>IF(ISNA(VLOOKUP($B147,'[1]1718  Prog Access'!$F$7:$BF$318,32,FALSE)),"",VLOOKUP($B147,'[1]1718  Prog Access'!$F$7:$BF$318,32,FALSE))</f>
        <v>801862.48999999987</v>
      </c>
      <c r="AZ147" s="135">
        <f>IF(ISNA(VLOOKUP($B147,'[1]1718  Prog Access'!$F$7:$BF$318,33,FALSE)),"",VLOOKUP($B147,'[1]1718  Prog Access'!$F$7:$BF$318,33,FALSE))</f>
        <v>0</v>
      </c>
      <c r="BA147" s="135">
        <f>IF(ISNA(VLOOKUP($B147,'[1]1718  Prog Access'!$F$7:$BF$318,34,FALSE)),"",VLOOKUP($B147,'[1]1718  Prog Access'!$F$7:$BF$318,34,FALSE))</f>
        <v>359063.27999999997</v>
      </c>
      <c r="BB147" s="135">
        <f>IF(ISNA(VLOOKUP($B147,'[1]1718  Prog Access'!$F$7:$BF$318,35,FALSE)),"",VLOOKUP($B147,'[1]1718  Prog Access'!$F$7:$BF$318,35,FALSE))</f>
        <v>6719173.5999999996</v>
      </c>
      <c r="BC147" s="135">
        <f>IF(ISNA(VLOOKUP($B147,'[1]1718  Prog Access'!$F$7:$BF$318,36,FALSE)),"",VLOOKUP($B147,'[1]1718  Prog Access'!$F$7:$BF$318,36,FALSE))</f>
        <v>0</v>
      </c>
      <c r="BD147" s="135">
        <f>IF(ISNA(VLOOKUP($B147,'[1]1718  Prog Access'!$F$7:$BF$318,37,FALSE)),"",VLOOKUP($B147,'[1]1718  Prog Access'!$F$7:$BF$318,37,FALSE))</f>
        <v>78391.37999999999</v>
      </c>
      <c r="BE147" s="135">
        <f>IF(ISNA(VLOOKUP($B147,'[1]1718  Prog Access'!$F$7:$BF$318,38,FALSE)),"",VLOOKUP($B147,'[1]1718  Prog Access'!$F$7:$BF$318,38,FALSE))</f>
        <v>0</v>
      </c>
      <c r="BF147" s="134">
        <f t="shared" si="261"/>
        <v>28941412.709999997</v>
      </c>
      <c r="BG147" s="133">
        <f t="shared" si="262"/>
        <v>9.4694811672683163E-2</v>
      </c>
      <c r="BH147" s="137">
        <f t="shared" si="263"/>
        <v>1267.1660085956423</v>
      </c>
      <c r="BI147" s="140">
        <f>IF(ISNA(VLOOKUP($B147,'[1]1718  Prog Access'!$F$7:$BF$318,39,FALSE)),"",VLOOKUP($B147,'[1]1718  Prog Access'!$F$7:$BF$318,39,FALSE))</f>
        <v>228784.81000000003</v>
      </c>
      <c r="BJ147" s="135">
        <f>IF(ISNA(VLOOKUP($B147,'[1]1718  Prog Access'!$F$7:$BF$318,40,FALSE)),"",VLOOKUP($B147,'[1]1718  Prog Access'!$F$7:$BF$318,40,FALSE))</f>
        <v>27932.6</v>
      </c>
      <c r="BK147" s="135">
        <f>IF(ISNA(VLOOKUP($B147,'[1]1718  Prog Access'!$F$7:$BF$318,41,FALSE)),"",VLOOKUP($B147,'[1]1718  Prog Access'!$F$7:$BF$318,41,FALSE))</f>
        <v>447403.13000000006</v>
      </c>
      <c r="BL147" s="135">
        <f>IF(ISNA(VLOOKUP($B147,'[1]1718  Prog Access'!$F$7:$BF$318,42,FALSE)),"",VLOOKUP($B147,'[1]1718  Prog Access'!$F$7:$BF$318,42,FALSE))</f>
        <v>0</v>
      </c>
      <c r="BM147" s="135">
        <f>IF(ISNA(VLOOKUP($B147,'[1]1718  Prog Access'!$F$7:$BF$318,43,FALSE)),"",VLOOKUP($B147,'[1]1718  Prog Access'!$F$7:$BF$318,43,FALSE))</f>
        <v>0</v>
      </c>
      <c r="BN147" s="135">
        <f>IF(ISNA(VLOOKUP($B147,'[1]1718  Prog Access'!$F$7:$BF$318,44,FALSE)),"",VLOOKUP($B147,'[1]1718  Prog Access'!$F$7:$BF$318,44,FALSE))</f>
        <v>2302.21</v>
      </c>
      <c r="BO147" s="135">
        <f>IF(ISNA(VLOOKUP($B147,'[1]1718  Prog Access'!$F$7:$BF$318,45,FALSE)),"",VLOOKUP($B147,'[1]1718  Prog Access'!$F$7:$BF$318,45,FALSE))</f>
        <v>1530188.11</v>
      </c>
      <c r="BP147" s="137">
        <f t="shared" si="264"/>
        <v>2236610.8600000003</v>
      </c>
      <c r="BQ147" s="133">
        <f t="shared" si="265"/>
        <v>7.3180755305561583E-3</v>
      </c>
      <c r="BR147" s="134">
        <f t="shared" si="266"/>
        <v>97.927398522208065</v>
      </c>
      <c r="BS147" s="140">
        <f>IF(ISNA(VLOOKUP($B147,'[1]1718  Prog Access'!$F$7:$BF$318,46,FALSE)),"",VLOOKUP($B147,'[1]1718  Prog Access'!$F$7:$BF$318,46,FALSE))</f>
        <v>0</v>
      </c>
      <c r="BT147" s="135">
        <f>IF(ISNA(VLOOKUP($B147,'[1]1718  Prog Access'!$F$7:$BF$318,47,FALSE)),"",VLOOKUP($B147,'[1]1718  Prog Access'!$F$7:$BF$318,47,FALSE))</f>
        <v>0</v>
      </c>
      <c r="BU147" s="135">
        <f>IF(ISNA(VLOOKUP($B147,'[1]1718  Prog Access'!$F$7:$BF$318,48,FALSE)),"",VLOOKUP($B147,'[1]1718  Prog Access'!$F$7:$BF$318,48,FALSE))</f>
        <v>0</v>
      </c>
      <c r="BV147" s="135">
        <f>IF(ISNA(VLOOKUP($B147,'[1]1718  Prog Access'!$F$7:$BF$318,49,FALSE)),"",VLOOKUP($B147,'[1]1718  Prog Access'!$F$7:$BF$318,49,FALSE))</f>
        <v>598957.85000000009</v>
      </c>
      <c r="BW147" s="137">
        <f t="shared" si="267"/>
        <v>598957.85000000009</v>
      </c>
      <c r="BX147" s="133">
        <f t="shared" si="268"/>
        <v>1.9597592340759385E-3</v>
      </c>
      <c r="BY147" s="134">
        <f t="shared" si="269"/>
        <v>26.224671052055484</v>
      </c>
      <c r="BZ147" s="135">
        <f>IF(ISNA(VLOOKUP($B147,'[1]1718  Prog Access'!$F$7:$BF$318,50,FALSE)),"",VLOOKUP($B147,'[1]1718  Prog Access'!$F$7:$BF$318,50,FALSE))</f>
        <v>34984047.700000003</v>
      </c>
      <c r="CA147" s="133">
        <f t="shared" si="270"/>
        <v>0.1144660021158886</v>
      </c>
      <c r="CB147" s="134">
        <f t="shared" si="271"/>
        <v>1531.7357356647353</v>
      </c>
      <c r="CC147" s="135">
        <f>IF(ISNA(VLOOKUP($B147,'[1]1718  Prog Access'!$F$7:$BF$318,51,FALSE)),"",VLOOKUP($B147,'[1]1718  Prog Access'!$F$7:$BF$318,51,FALSE))</f>
        <v>9696058.4399999995</v>
      </c>
      <c r="CD147" s="133">
        <f t="shared" si="272"/>
        <v>3.1725003791051296E-2</v>
      </c>
      <c r="CE147" s="134">
        <f t="shared" si="273"/>
        <v>424.5306127810266</v>
      </c>
      <c r="CF147" s="141">
        <f>IF(ISNA(VLOOKUP($B147,'[1]1718  Prog Access'!$F$7:$BF$318,52,FALSE)),"",VLOOKUP($B147,'[1]1718  Prog Access'!$F$7:$BF$318,52,FALSE))</f>
        <v>11263814.559999997</v>
      </c>
      <c r="CG147" s="88">
        <f t="shared" si="274"/>
        <v>3.6854621063700882E-2</v>
      </c>
      <c r="CH147" s="89">
        <f t="shared" si="275"/>
        <v>493.17298642526009</v>
      </c>
      <c r="CI147" s="90">
        <f t="shared" ref="CI147:CI169" si="288">CF147+CC147+BZ147+BW147+BP147+BF147+AM147+AH147+AA147+R147+I147</f>
        <v>305628283.10000002</v>
      </c>
      <c r="CJ147" s="73">
        <f t="shared" ref="CJ147:CJ169" si="289">CI147-E147</f>
        <v>0</v>
      </c>
    </row>
    <row r="148" spans="1:88" x14ac:dyDescent="0.3">
      <c r="A148" s="21"/>
      <c r="B148" s="84" t="s">
        <v>246</v>
      </c>
      <c r="C148" s="117" t="s">
        <v>247</v>
      </c>
      <c r="D148" s="85">
        <f>IF(ISNA(VLOOKUP($B148,'[1]1718 enrollment_Rev_Exp by size'!$A$6:$C$339,3,FALSE)),"",VLOOKUP($B148,'[1]1718 enrollment_Rev_Exp by size'!$A$6:$C$339,3,FALSE))</f>
        <v>4098.57</v>
      </c>
      <c r="E148" s="86">
        <f>IF(ISNA(VLOOKUP($B148,'[1]1718 Enroll_Rev_Exp Access'!$A$6:$D$316,4,FALSE)),"",VLOOKUP($B148,'[1]1718 Enroll_Rev_Exp Access'!$A$6:$D$316,4,FALSE))</f>
        <v>52801173.25</v>
      </c>
      <c r="F148" s="87">
        <f>IF(ISNA(VLOOKUP($B148,'[1]1718  Prog Access'!$F$7:$BF$318,2,FALSE)),"",VLOOKUP($B148,'[1]1718  Prog Access'!$F$7:$BF$318,2,FALSE))</f>
        <v>26896075</v>
      </c>
      <c r="G148" s="87">
        <f>IF(ISNA(VLOOKUP($B148,'[1]1718  Prog Access'!$F$7:$BF$318,3,FALSE)),"",VLOOKUP($B148,'[1]1718  Prog Access'!$F$7:$BF$318,3,FALSE))</f>
        <v>0</v>
      </c>
      <c r="H148" s="87">
        <f>IF(ISNA(VLOOKUP($B148,'[1]1718  Prog Access'!$F$7:$BF$318,4,FALSE)),"",VLOOKUP($B148,'[1]1718  Prog Access'!$F$7:$BF$318,4,FALSE))</f>
        <v>182209.85</v>
      </c>
      <c r="I148" s="130">
        <f t="shared" si="276"/>
        <v>27078284.850000001</v>
      </c>
      <c r="J148" s="151">
        <f t="shared" si="277"/>
        <v>0.51283490845537227</v>
      </c>
      <c r="K148" s="152">
        <f t="shared" si="278"/>
        <v>6606.7640298933538</v>
      </c>
      <c r="L148" s="135">
        <f>IF(ISNA(VLOOKUP($B148,'[1]1718  Prog Access'!$F$7:$BF$318,5,FALSE)),"",VLOOKUP($B148,'[1]1718  Prog Access'!$F$7:$BF$318,5,FALSE))</f>
        <v>0</v>
      </c>
      <c r="M148" s="135">
        <f>IF(ISNA(VLOOKUP($B148,'[1]1718  Prog Access'!$F$7:$BF$318,6,FALSE)),"",VLOOKUP($B148,'[1]1718  Prog Access'!$F$7:$BF$318,6,FALSE))</f>
        <v>0</v>
      </c>
      <c r="N148" s="135">
        <f>IF(ISNA(VLOOKUP($B148,'[1]1718  Prog Access'!$F$7:$BF$318,7,FALSE)),"",VLOOKUP($B148,'[1]1718  Prog Access'!$F$7:$BF$318,7,FALSE))</f>
        <v>0</v>
      </c>
      <c r="O148" s="135">
        <f>IF(ISNA(VLOOKUP($B148,'[1]1718  Prog Access'!$F$7:$BF$318,8,FALSE)),"",VLOOKUP($B148,'[1]1718  Prog Access'!$F$7:$BF$318,8,FALSE))</f>
        <v>0</v>
      </c>
      <c r="P148" s="135">
        <f>IF(ISNA(VLOOKUP($B148,'[1]1718  Prog Access'!$F$7:$BF$318,9,FALSE)),"",VLOOKUP($B148,'[1]1718  Prog Access'!$F$7:$BF$318,9,FALSE))</f>
        <v>0</v>
      </c>
      <c r="Q148" s="135">
        <f>IF(ISNA(VLOOKUP($B148,'[1]1718  Prog Access'!$F$7:$BF$318,10,FALSE)),"",VLOOKUP($B148,'[1]1718  Prog Access'!$F$7:$BF$318,10,FALSE))</f>
        <v>0</v>
      </c>
      <c r="R148" s="128">
        <f t="shared" si="249"/>
        <v>0</v>
      </c>
      <c r="S148" s="136">
        <f t="shared" si="250"/>
        <v>0</v>
      </c>
      <c r="T148" s="137">
        <f t="shared" si="251"/>
        <v>0</v>
      </c>
      <c r="U148" s="135">
        <f>IF(ISNA(VLOOKUP($B148,'[1]1718  Prog Access'!$F$7:$BF$318,11,FALSE)),"",VLOOKUP($B148,'[1]1718  Prog Access'!$F$7:$BF$318,11,FALSE))</f>
        <v>6458972.2499999981</v>
      </c>
      <c r="V148" s="135">
        <f>IF(ISNA(VLOOKUP($B148,'[1]1718  Prog Access'!$F$7:$BF$318,12,FALSE)),"",VLOOKUP($B148,'[1]1718  Prog Access'!$F$7:$BF$318,12,FALSE))</f>
        <v>225916.79999999999</v>
      </c>
      <c r="W148" s="135">
        <f>IF(ISNA(VLOOKUP($B148,'[1]1718  Prog Access'!$F$7:$BF$318,13,FALSE)),"",VLOOKUP($B148,'[1]1718  Prog Access'!$F$7:$BF$318,13,FALSE))</f>
        <v>932875.72000000009</v>
      </c>
      <c r="X148" s="135">
        <f>IF(ISNA(VLOOKUP($B148,'[1]1718  Prog Access'!$F$7:$BF$318,14,FALSE)),"",VLOOKUP($B148,'[1]1718  Prog Access'!$F$7:$BF$318,14,FALSE))</f>
        <v>0</v>
      </c>
      <c r="Y148" s="135">
        <f>IF(ISNA(VLOOKUP($B148,'[1]1718  Prog Access'!$F$7:$BF$318,15,FALSE)),"",VLOOKUP($B148,'[1]1718  Prog Access'!$F$7:$BF$318,15,FALSE))</f>
        <v>0</v>
      </c>
      <c r="Z148" s="135">
        <f>IF(ISNA(VLOOKUP($B148,'[1]1718  Prog Access'!$F$7:$BF$318,16,FALSE)),"",VLOOKUP($B148,'[1]1718  Prog Access'!$F$7:$BF$318,16,FALSE))</f>
        <v>0</v>
      </c>
      <c r="AA148" s="138">
        <f t="shared" si="252"/>
        <v>7617764.7699999977</v>
      </c>
      <c r="AB148" s="133">
        <f t="shared" si="253"/>
        <v>0.14427264208565665</v>
      </c>
      <c r="AC148" s="134">
        <f t="shared" si="254"/>
        <v>1858.6396645659336</v>
      </c>
      <c r="AD148" s="135">
        <f>IF(ISNA(VLOOKUP($B148,'[1]1718  Prog Access'!$F$7:$BF$318,17,FALSE)),"",VLOOKUP($B148,'[1]1718  Prog Access'!$F$7:$BF$318,17,FALSE))</f>
        <v>2075661.3700000003</v>
      </c>
      <c r="AE148" s="135">
        <f>IF(ISNA(VLOOKUP($B148,'[1]1718  Prog Access'!$F$7:$BF$318,18,FALSE)),"",VLOOKUP($B148,'[1]1718  Prog Access'!$F$7:$BF$318,18,FALSE))</f>
        <v>165588.34</v>
      </c>
      <c r="AF148" s="135">
        <f>IF(ISNA(VLOOKUP($B148,'[1]1718  Prog Access'!$F$7:$BF$318,19,FALSE)),"",VLOOKUP($B148,'[1]1718  Prog Access'!$F$7:$BF$318,19,FALSE))</f>
        <v>21687.23</v>
      </c>
      <c r="AG148" s="135">
        <f>IF(ISNA(VLOOKUP($B148,'[1]1718  Prog Access'!$F$7:$BF$318,20,FALSE)),"",VLOOKUP($B148,'[1]1718  Prog Access'!$F$7:$BF$318,20,FALSE))</f>
        <v>0</v>
      </c>
      <c r="AH148" s="134">
        <f t="shared" si="255"/>
        <v>2262936.9400000004</v>
      </c>
      <c r="AI148" s="133">
        <f t="shared" si="256"/>
        <v>4.2857701840934008E-2</v>
      </c>
      <c r="AJ148" s="134">
        <f t="shared" si="257"/>
        <v>552.12841064078464</v>
      </c>
      <c r="AK148" s="135">
        <f>IF(ISNA(VLOOKUP($B148,'[1]1718  Prog Access'!$F$7:$BF$318,21,FALSE)),"",VLOOKUP($B148,'[1]1718  Prog Access'!$F$7:$BF$318,21,FALSE))</f>
        <v>0</v>
      </c>
      <c r="AL148" s="135">
        <f>IF(ISNA(VLOOKUP($B148,'[1]1718  Prog Access'!$F$7:$BF$318,22,FALSE)),"",VLOOKUP($B148,'[1]1718  Prog Access'!$F$7:$BF$318,22,FALSE))</f>
        <v>0</v>
      </c>
      <c r="AM148" s="138">
        <f t="shared" si="258"/>
        <v>0</v>
      </c>
      <c r="AN148" s="133">
        <f t="shared" si="259"/>
        <v>0</v>
      </c>
      <c r="AO148" s="139">
        <f t="shared" si="260"/>
        <v>0</v>
      </c>
      <c r="AP148" s="135">
        <f>IF(ISNA(VLOOKUP($B148,'[1]1718  Prog Access'!$F$7:$BF$318,23,FALSE)),"",VLOOKUP($B148,'[1]1718  Prog Access'!$F$7:$BF$318,23,FALSE))</f>
        <v>408219.05000000005</v>
      </c>
      <c r="AQ148" s="135">
        <f>IF(ISNA(VLOOKUP($B148,'[1]1718  Prog Access'!$F$7:$BF$318,24,FALSE)),"",VLOOKUP($B148,'[1]1718  Prog Access'!$F$7:$BF$318,24,FALSE))</f>
        <v>102016.04999999999</v>
      </c>
      <c r="AR148" s="135">
        <f>IF(ISNA(VLOOKUP($B148,'[1]1718  Prog Access'!$F$7:$BF$318,25,FALSE)),"",VLOOKUP($B148,'[1]1718  Prog Access'!$F$7:$BF$318,25,FALSE))</f>
        <v>0</v>
      </c>
      <c r="AS148" s="135">
        <f>IF(ISNA(VLOOKUP($B148,'[1]1718  Prog Access'!$F$7:$BF$318,26,FALSE)),"",VLOOKUP($B148,'[1]1718  Prog Access'!$F$7:$BF$318,26,FALSE))</f>
        <v>0</v>
      </c>
      <c r="AT148" s="135">
        <f>IF(ISNA(VLOOKUP($B148,'[1]1718  Prog Access'!$F$7:$BF$318,27,FALSE)),"",VLOOKUP($B148,'[1]1718  Prog Access'!$F$7:$BF$318,27,FALSE))</f>
        <v>629010.75999999989</v>
      </c>
      <c r="AU148" s="135">
        <f>IF(ISNA(VLOOKUP($B148,'[1]1718  Prog Access'!$F$7:$BF$318,28,FALSE)),"",VLOOKUP($B148,'[1]1718  Prog Access'!$F$7:$BF$318,28,FALSE))</f>
        <v>0</v>
      </c>
      <c r="AV148" s="135">
        <f>IF(ISNA(VLOOKUP($B148,'[1]1718  Prog Access'!$F$7:$BF$318,29,FALSE)),"",VLOOKUP($B148,'[1]1718  Prog Access'!$F$7:$BF$318,29,FALSE))</f>
        <v>0</v>
      </c>
      <c r="AW148" s="135">
        <f>IF(ISNA(VLOOKUP($B148,'[1]1718  Prog Access'!$F$7:$BF$318,30,FALSE)),"",VLOOKUP($B148,'[1]1718  Prog Access'!$F$7:$BF$318,30,FALSE))</f>
        <v>812877.40000000014</v>
      </c>
      <c r="AX148" s="135">
        <f>IF(ISNA(VLOOKUP($B148,'[1]1718  Prog Access'!$F$7:$BF$318,31,FALSE)),"",VLOOKUP($B148,'[1]1718  Prog Access'!$F$7:$BF$318,31,FALSE))</f>
        <v>0</v>
      </c>
      <c r="AY148" s="135">
        <f>IF(ISNA(VLOOKUP($B148,'[1]1718  Prog Access'!$F$7:$BF$318,32,FALSE)),"",VLOOKUP($B148,'[1]1718  Prog Access'!$F$7:$BF$318,32,FALSE))</f>
        <v>0</v>
      </c>
      <c r="AZ148" s="135">
        <f>IF(ISNA(VLOOKUP($B148,'[1]1718  Prog Access'!$F$7:$BF$318,33,FALSE)),"",VLOOKUP($B148,'[1]1718  Prog Access'!$F$7:$BF$318,33,FALSE))</f>
        <v>0</v>
      </c>
      <c r="BA148" s="135">
        <f>IF(ISNA(VLOOKUP($B148,'[1]1718  Prog Access'!$F$7:$BF$318,34,FALSE)),"",VLOOKUP($B148,'[1]1718  Prog Access'!$F$7:$BF$318,34,FALSE))</f>
        <v>37343.58</v>
      </c>
      <c r="BB148" s="135">
        <f>IF(ISNA(VLOOKUP($B148,'[1]1718  Prog Access'!$F$7:$BF$318,35,FALSE)),"",VLOOKUP($B148,'[1]1718  Prog Access'!$F$7:$BF$318,35,FALSE))</f>
        <v>332811.24</v>
      </c>
      <c r="BC148" s="135">
        <f>IF(ISNA(VLOOKUP($B148,'[1]1718  Prog Access'!$F$7:$BF$318,36,FALSE)),"",VLOOKUP($B148,'[1]1718  Prog Access'!$F$7:$BF$318,36,FALSE))</f>
        <v>0</v>
      </c>
      <c r="BD148" s="135">
        <f>IF(ISNA(VLOOKUP($B148,'[1]1718  Prog Access'!$F$7:$BF$318,37,FALSE)),"",VLOOKUP($B148,'[1]1718  Prog Access'!$F$7:$BF$318,37,FALSE))</f>
        <v>16671</v>
      </c>
      <c r="BE148" s="135">
        <f>IF(ISNA(VLOOKUP($B148,'[1]1718  Prog Access'!$F$7:$BF$318,38,FALSE)),"",VLOOKUP($B148,'[1]1718  Prog Access'!$F$7:$BF$318,38,FALSE))</f>
        <v>192159.65000000002</v>
      </c>
      <c r="BF148" s="134">
        <f t="shared" si="261"/>
        <v>2531108.73</v>
      </c>
      <c r="BG148" s="133">
        <f t="shared" si="262"/>
        <v>4.79366001587853E-2</v>
      </c>
      <c r="BH148" s="137">
        <f t="shared" si="263"/>
        <v>617.55898520703568</v>
      </c>
      <c r="BI148" s="140">
        <f>IF(ISNA(VLOOKUP($B148,'[1]1718  Prog Access'!$F$7:$BF$318,39,FALSE)),"",VLOOKUP($B148,'[1]1718  Prog Access'!$F$7:$BF$318,39,FALSE))</f>
        <v>0</v>
      </c>
      <c r="BJ148" s="135">
        <f>IF(ISNA(VLOOKUP($B148,'[1]1718  Prog Access'!$F$7:$BF$318,40,FALSE)),"",VLOOKUP($B148,'[1]1718  Prog Access'!$F$7:$BF$318,40,FALSE))</f>
        <v>0</v>
      </c>
      <c r="BK148" s="135">
        <f>IF(ISNA(VLOOKUP($B148,'[1]1718  Prog Access'!$F$7:$BF$318,41,FALSE)),"",VLOOKUP($B148,'[1]1718  Prog Access'!$F$7:$BF$318,41,FALSE))</f>
        <v>95500.620000000024</v>
      </c>
      <c r="BL148" s="135">
        <f>IF(ISNA(VLOOKUP($B148,'[1]1718  Prog Access'!$F$7:$BF$318,42,FALSE)),"",VLOOKUP($B148,'[1]1718  Prog Access'!$F$7:$BF$318,42,FALSE))</f>
        <v>0</v>
      </c>
      <c r="BM148" s="135">
        <f>IF(ISNA(VLOOKUP($B148,'[1]1718  Prog Access'!$F$7:$BF$318,43,FALSE)),"",VLOOKUP($B148,'[1]1718  Prog Access'!$F$7:$BF$318,43,FALSE))</f>
        <v>0</v>
      </c>
      <c r="BN148" s="135">
        <f>IF(ISNA(VLOOKUP($B148,'[1]1718  Prog Access'!$F$7:$BF$318,44,FALSE)),"",VLOOKUP($B148,'[1]1718  Prog Access'!$F$7:$BF$318,44,FALSE))</f>
        <v>0</v>
      </c>
      <c r="BO148" s="135">
        <f>IF(ISNA(VLOOKUP($B148,'[1]1718  Prog Access'!$F$7:$BF$318,45,FALSE)),"",VLOOKUP($B148,'[1]1718  Prog Access'!$F$7:$BF$318,45,FALSE))</f>
        <v>366300.39999999991</v>
      </c>
      <c r="BP148" s="137">
        <f t="shared" si="264"/>
        <v>461801.0199999999</v>
      </c>
      <c r="BQ148" s="133">
        <f t="shared" si="265"/>
        <v>8.7460370968177291E-3</v>
      </c>
      <c r="BR148" s="134">
        <f t="shared" si="266"/>
        <v>112.67369350773561</v>
      </c>
      <c r="BS148" s="140">
        <f>IF(ISNA(VLOOKUP($B148,'[1]1718  Prog Access'!$F$7:$BF$318,46,FALSE)),"",VLOOKUP($B148,'[1]1718  Prog Access'!$F$7:$BF$318,46,FALSE))</f>
        <v>0</v>
      </c>
      <c r="BT148" s="135">
        <f>IF(ISNA(VLOOKUP($B148,'[1]1718  Prog Access'!$F$7:$BF$318,47,FALSE)),"",VLOOKUP($B148,'[1]1718  Prog Access'!$F$7:$BF$318,47,FALSE))</f>
        <v>0</v>
      </c>
      <c r="BU148" s="135">
        <f>IF(ISNA(VLOOKUP($B148,'[1]1718  Prog Access'!$F$7:$BF$318,48,FALSE)),"",VLOOKUP($B148,'[1]1718  Prog Access'!$F$7:$BF$318,48,FALSE))</f>
        <v>0</v>
      </c>
      <c r="BV148" s="135">
        <f>IF(ISNA(VLOOKUP($B148,'[1]1718  Prog Access'!$F$7:$BF$318,49,FALSE)),"",VLOOKUP($B148,'[1]1718  Prog Access'!$F$7:$BF$318,49,FALSE))</f>
        <v>58033.04</v>
      </c>
      <c r="BW148" s="137">
        <f t="shared" si="267"/>
        <v>58033.04</v>
      </c>
      <c r="BX148" s="133">
        <f t="shared" si="268"/>
        <v>1.0990861836578604E-3</v>
      </c>
      <c r="BY148" s="134">
        <f t="shared" si="269"/>
        <v>14.159338500989371</v>
      </c>
      <c r="BZ148" s="135">
        <f>IF(ISNA(VLOOKUP($B148,'[1]1718  Prog Access'!$F$7:$BF$318,50,FALSE)),"",VLOOKUP($B148,'[1]1718  Prog Access'!$F$7:$BF$318,50,FALSE))</f>
        <v>8225903.7199999997</v>
      </c>
      <c r="CA148" s="133">
        <f t="shared" si="270"/>
        <v>0.15579016930272471</v>
      </c>
      <c r="CB148" s="134">
        <f t="shared" si="271"/>
        <v>2007.0179892011117</v>
      </c>
      <c r="CC148" s="135">
        <f>IF(ISNA(VLOOKUP($B148,'[1]1718  Prog Access'!$F$7:$BF$318,51,FALSE)),"",VLOOKUP($B148,'[1]1718  Prog Access'!$F$7:$BF$318,51,FALSE))</f>
        <v>1994065.1899999997</v>
      </c>
      <c r="CD148" s="133">
        <f t="shared" si="272"/>
        <v>3.7765546999469365E-2</v>
      </c>
      <c r="CE148" s="134">
        <f t="shared" si="273"/>
        <v>486.52705455805312</v>
      </c>
      <c r="CF148" s="141">
        <f>IF(ISNA(VLOOKUP($B148,'[1]1718  Prog Access'!$F$7:$BF$318,52,FALSE)),"",VLOOKUP($B148,'[1]1718  Prog Access'!$F$7:$BF$318,52,FALSE))</f>
        <v>2571274.9900000002</v>
      </c>
      <c r="CG148" s="88">
        <f t="shared" si="274"/>
        <v>4.8697307876582087E-2</v>
      </c>
      <c r="CH148" s="89">
        <f t="shared" si="275"/>
        <v>627.35905205962092</v>
      </c>
      <c r="CI148" s="90">
        <f t="shared" si="288"/>
        <v>52801173.25</v>
      </c>
      <c r="CJ148" s="73">
        <f t="shared" si="289"/>
        <v>0</v>
      </c>
    </row>
    <row r="149" spans="1:88" x14ac:dyDescent="0.3">
      <c r="A149" s="21"/>
      <c r="B149" s="84" t="s">
        <v>248</v>
      </c>
      <c r="C149" s="117" t="s">
        <v>249</v>
      </c>
      <c r="D149" s="85">
        <f>IF(ISNA(VLOOKUP($B149,'[1]1718 enrollment_Rev_Exp by size'!$A$6:$C$339,3,FALSE)),"",VLOOKUP($B149,'[1]1718 enrollment_Rev_Exp by size'!$A$6:$C$339,3,FALSE))</f>
        <v>4506.29</v>
      </c>
      <c r="E149" s="86">
        <f>IF(ISNA(VLOOKUP($B149,'[1]1718 Enroll_Rev_Exp Access'!$A$6:$D$316,4,FALSE)),"",VLOOKUP($B149,'[1]1718 Enroll_Rev_Exp Access'!$A$6:$D$316,4,FALSE))</f>
        <v>60069260.780000001</v>
      </c>
      <c r="F149" s="87">
        <f>IF(ISNA(VLOOKUP($B149,'[1]1718  Prog Access'!$F$7:$BF$318,2,FALSE)),"",VLOOKUP($B149,'[1]1718  Prog Access'!$F$7:$BF$318,2,FALSE))</f>
        <v>36172978.959999993</v>
      </c>
      <c r="G149" s="87">
        <f>IF(ISNA(VLOOKUP($B149,'[1]1718  Prog Access'!$F$7:$BF$318,3,FALSE)),"",VLOOKUP($B149,'[1]1718  Prog Access'!$F$7:$BF$318,3,FALSE))</f>
        <v>74273.16</v>
      </c>
      <c r="H149" s="87">
        <f>IF(ISNA(VLOOKUP($B149,'[1]1718  Prog Access'!$F$7:$BF$318,4,FALSE)),"",VLOOKUP($B149,'[1]1718  Prog Access'!$F$7:$BF$318,4,FALSE))</f>
        <v>0</v>
      </c>
      <c r="I149" s="130">
        <f t="shared" si="276"/>
        <v>36247252.11999999</v>
      </c>
      <c r="J149" s="151">
        <f t="shared" si="277"/>
        <v>0.60342430802924873</v>
      </c>
      <c r="K149" s="152">
        <f t="shared" si="278"/>
        <v>8043.7016081965412</v>
      </c>
      <c r="L149" s="135">
        <f>IF(ISNA(VLOOKUP($B149,'[1]1718  Prog Access'!$F$7:$BF$318,5,FALSE)),"",VLOOKUP($B149,'[1]1718  Prog Access'!$F$7:$BF$318,5,FALSE))</f>
        <v>0</v>
      </c>
      <c r="M149" s="135">
        <f>IF(ISNA(VLOOKUP($B149,'[1]1718  Prog Access'!$F$7:$BF$318,6,FALSE)),"",VLOOKUP($B149,'[1]1718  Prog Access'!$F$7:$BF$318,6,FALSE))</f>
        <v>0</v>
      </c>
      <c r="N149" s="135">
        <f>IF(ISNA(VLOOKUP($B149,'[1]1718  Prog Access'!$F$7:$BF$318,7,FALSE)),"",VLOOKUP($B149,'[1]1718  Prog Access'!$F$7:$BF$318,7,FALSE))</f>
        <v>0</v>
      </c>
      <c r="O149" s="135">
        <f>IF(ISNA(VLOOKUP($B149,'[1]1718  Prog Access'!$F$7:$BF$318,8,FALSE)),"",VLOOKUP($B149,'[1]1718  Prog Access'!$F$7:$BF$318,8,FALSE))</f>
        <v>0</v>
      </c>
      <c r="P149" s="135">
        <f>IF(ISNA(VLOOKUP($B149,'[1]1718  Prog Access'!$F$7:$BF$318,9,FALSE)),"",VLOOKUP($B149,'[1]1718  Prog Access'!$F$7:$BF$318,9,FALSE))</f>
        <v>0</v>
      </c>
      <c r="Q149" s="135">
        <f>IF(ISNA(VLOOKUP($B149,'[1]1718  Prog Access'!$F$7:$BF$318,10,FALSE)),"",VLOOKUP($B149,'[1]1718  Prog Access'!$F$7:$BF$318,10,FALSE))</f>
        <v>0</v>
      </c>
      <c r="R149" s="128">
        <f t="shared" si="249"/>
        <v>0</v>
      </c>
      <c r="S149" s="136">
        <f t="shared" si="250"/>
        <v>0</v>
      </c>
      <c r="T149" s="137">
        <f t="shared" si="251"/>
        <v>0</v>
      </c>
      <c r="U149" s="135">
        <f>IF(ISNA(VLOOKUP($B149,'[1]1718  Prog Access'!$F$7:$BF$318,11,FALSE)),"",VLOOKUP($B149,'[1]1718  Prog Access'!$F$7:$BF$318,11,FALSE))</f>
        <v>6878926.6500000004</v>
      </c>
      <c r="V149" s="135">
        <f>IF(ISNA(VLOOKUP($B149,'[1]1718  Prog Access'!$F$7:$BF$318,12,FALSE)),"",VLOOKUP($B149,'[1]1718  Prog Access'!$F$7:$BF$318,12,FALSE))</f>
        <v>123499.94</v>
      </c>
      <c r="W149" s="135">
        <f>IF(ISNA(VLOOKUP($B149,'[1]1718  Prog Access'!$F$7:$BF$318,13,FALSE)),"",VLOOKUP($B149,'[1]1718  Prog Access'!$F$7:$BF$318,13,FALSE))</f>
        <v>1081717.94</v>
      </c>
      <c r="X149" s="135">
        <f>IF(ISNA(VLOOKUP($B149,'[1]1718  Prog Access'!$F$7:$BF$318,14,FALSE)),"",VLOOKUP($B149,'[1]1718  Prog Access'!$F$7:$BF$318,14,FALSE))</f>
        <v>0</v>
      </c>
      <c r="Y149" s="135">
        <f>IF(ISNA(VLOOKUP($B149,'[1]1718  Prog Access'!$F$7:$BF$318,15,FALSE)),"",VLOOKUP($B149,'[1]1718  Prog Access'!$F$7:$BF$318,15,FALSE))</f>
        <v>0</v>
      </c>
      <c r="Z149" s="135">
        <f>IF(ISNA(VLOOKUP($B149,'[1]1718  Prog Access'!$F$7:$BF$318,16,FALSE)),"",VLOOKUP($B149,'[1]1718  Prog Access'!$F$7:$BF$318,16,FALSE))</f>
        <v>0</v>
      </c>
      <c r="AA149" s="138">
        <f t="shared" si="252"/>
        <v>8084144.5300000012</v>
      </c>
      <c r="AB149" s="133">
        <f t="shared" si="253"/>
        <v>0.13458038978717729</v>
      </c>
      <c r="AC149" s="134">
        <f t="shared" si="254"/>
        <v>1793.9689922308598</v>
      </c>
      <c r="AD149" s="135">
        <f>IF(ISNA(VLOOKUP($B149,'[1]1718  Prog Access'!$F$7:$BF$318,17,FALSE)),"",VLOOKUP($B149,'[1]1718  Prog Access'!$F$7:$BF$318,17,FALSE))</f>
        <v>1539449.2899999998</v>
      </c>
      <c r="AE149" s="135">
        <f>IF(ISNA(VLOOKUP($B149,'[1]1718  Prog Access'!$F$7:$BF$318,18,FALSE)),"",VLOOKUP($B149,'[1]1718  Prog Access'!$F$7:$BF$318,18,FALSE))</f>
        <v>30576.68</v>
      </c>
      <c r="AF149" s="135">
        <f>IF(ISNA(VLOOKUP($B149,'[1]1718  Prog Access'!$F$7:$BF$318,19,FALSE)),"",VLOOKUP($B149,'[1]1718  Prog Access'!$F$7:$BF$318,19,FALSE))</f>
        <v>10466.310000000001</v>
      </c>
      <c r="AG149" s="135">
        <f>IF(ISNA(VLOOKUP($B149,'[1]1718  Prog Access'!$F$7:$BF$318,20,FALSE)),"",VLOOKUP($B149,'[1]1718  Prog Access'!$F$7:$BF$318,20,FALSE))</f>
        <v>0</v>
      </c>
      <c r="AH149" s="134">
        <f t="shared" si="255"/>
        <v>1580492.2799999998</v>
      </c>
      <c r="AI149" s="133">
        <f t="shared" si="256"/>
        <v>2.6311165802230467E-2</v>
      </c>
      <c r="AJ149" s="134">
        <f t="shared" si="257"/>
        <v>350.73026369807531</v>
      </c>
      <c r="AK149" s="135">
        <f>IF(ISNA(VLOOKUP($B149,'[1]1718  Prog Access'!$F$7:$BF$318,21,FALSE)),"",VLOOKUP($B149,'[1]1718  Prog Access'!$F$7:$BF$318,21,FALSE))</f>
        <v>0</v>
      </c>
      <c r="AL149" s="135">
        <f>IF(ISNA(VLOOKUP($B149,'[1]1718  Prog Access'!$F$7:$BF$318,22,FALSE)),"",VLOOKUP($B149,'[1]1718  Prog Access'!$F$7:$BF$318,22,FALSE))</f>
        <v>0</v>
      </c>
      <c r="AM149" s="138">
        <f t="shared" si="258"/>
        <v>0</v>
      </c>
      <c r="AN149" s="133">
        <f t="shared" si="259"/>
        <v>0</v>
      </c>
      <c r="AO149" s="139">
        <f t="shared" si="260"/>
        <v>0</v>
      </c>
      <c r="AP149" s="135">
        <f>IF(ISNA(VLOOKUP($B149,'[1]1718  Prog Access'!$F$7:$BF$318,23,FALSE)),"",VLOOKUP($B149,'[1]1718  Prog Access'!$F$7:$BF$318,23,FALSE))</f>
        <v>192476.75000000003</v>
      </c>
      <c r="AQ149" s="135">
        <f>IF(ISNA(VLOOKUP($B149,'[1]1718  Prog Access'!$F$7:$BF$318,24,FALSE)),"",VLOOKUP($B149,'[1]1718  Prog Access'!$F$7:$BF$318,24,FALSE))</f>
        <v>94274.09</v>
      </c>
      <c r="AR149" s="135">
        <f>IF(ISNA(VLOOKUP($B149,'[1]1718  Prog Access'!$F$7:$BF$318,25,FALSE)),"",VLOOKUP($B149,'[1]1718  Prog Access'!$F$7:$BF$318,25,FALSE))</f>
        <v>0</v>
      </c>
      <c r="AS149" s="135">
        <f>IF(ISNA(VLOOKUP($B149,'[1]1718  Prog Access'!$F$7:$BF$318,26,FALSE)),"",VLOOKUP($B149,'[1]1718  Prog Access'!$F$7:$BF$318,26,FALSE))</f>
        <v>0</v>
      </c>
      <c r="AT149" s="135">
        <f>IF(ISNA(VLOOKUP($B149,'[1]1718  Prog Access'!$F$7:$BF$318,27,FALSE)),"",VLOOKUP($B149,'[1]1718  Prog Access'!$F$7:$BF$318,27,FALSE))</f>
        <v>131500.83000000002</v>
      </c>
      <c r="AU149" s="135">
        <f>IF(ISNA(VLOOKUP($B149,'[1]1718  Prog Access'!$F$7:$BF$318,28,FALSE)),"",VLOOKUP($B149,'[1]1718  Prog Access'!$F$7:$BF$318,28,FALSE))</f>
        <v>0</v>
      </c>
      <c r="AV149" s="135">
        <f>IF(ISNA(VLOOKUP($B149,'[1]1718  Prog Access'!$F$7:$BF$318,29,FALSE)),"",VLOOKUP($B149,'[1]1718  Prog Access'!$F$7:$BF$318,29,FALSE))</f>
        <v>0</v>
      </c>
      <c r="AW149" s="135">
        <f>IF(ISNA(VLOOKUP($B149,'[1]1718  Prog Access'!$F$7:$BF$318,30,FALSE)),"",VLOOKUP($B149,'[1]1718  Prog Access'!$F$7:$BF$318,30,FALSE))</f>
        <v>297124.8</v>
      </c>
      <c r="AX149" s="135">
        <f>IF(ISNA(VLOOKUP($B149,'[1]1718  Prog Access'!$F$7:$BF$318,31,FALSE)),"",VLOOKUP($B149,'[1]1718  Prog Access'!$F$7:$BF$318,31,FALSE))</f>
        <v>0</v>
      </c>
      <c r="AY149" s="135">
        <f>IF(ISNA(VLOOKUP($B149,'[1]1718  Prog Access'!$F$7:$BF$318,32,FALSE)),"",VLOOKUP($B149,'[1]1718  Prog Access'!$F$7:$BF$318,32,FALSE))</f>
        <v>0</v>
      </c>
      <c r="AZ149" s="135">
        <f>IF(ISNA(VLOOKUP($B149,'[1]1718  Prog Access'!$F$7:$BF$318,33,FALSE)),"",VLOOKUP($B149,'[1]1718  Prog Access'!$F$7:$BF$318,33,FALSE))</f>
        <v>0</v>
      </c>
      <c r="BA149" s="135">
        <f>IF(ISNA(VLOOKUP($B149,'[1]1718  Prog Access'!$F$7:$BF$318,34,FALSE)),"",VLOOKUP($B149,'[1]1718  Prog Access'!$F$7:$BF$318,34,FALSE))</f>
        <v>19385.849999999999</v>
      </c>
      <c r="BB149" s="135">
        <f>IF(ISNA(VLOOKUP($B149,'[1]1718  Prog Access'!$F$7:$BF$318,35,FALSE)),"",VLOOKUP($B149,'[1]1718  Prog Access'!$F$7:$BF$318,35,FALSE))</f>
        <v>281504.17000000004</v>
      </c>
      <c r="BC149" s="135">
        <f>IF(ISNA(VLOOKUP($B149,'[1]1718  Prog Access'!$F$7:$BF$318,36,FALSE)),"",VLOOKUP($B149,'[1]1718  Prog Access'!$F$7:$BF$318,36,FALSE))</f>
        <v>0</v>
      </c>
      <c r="BD149" s="135">
        <f>IF(ISNA(VLOOKUP($B149,'[1]1718  Prog Access'!$F$7:$BF$318,37,FALSE)),"",VLOOKUP($B149,'[1]1718  Prog Access'!$F$7:$BF$318,37,FALSE))</f>
        <v>0</v>
      </c>
      <c r="BE149" s="135">
        <f>IF(ISNA(VLOOKUP($B149,'[1]1718  Prog Access'!$F$7:$BF$318,38,FALSE)),"",VLOOKUP($B149,'[1]1718  Prog Access'!$F$7:$BF$318,38,FALSE))</f>
        <v>0</v>
      </c>
      <c r="BF149" s="134">
        <f t="shared" si="261"/>
        <v>1016266.49</v>
      </c>
      <c r="BG149" s="133">
        <f t="shared" si="262"/>
        <v>1.6918245318883047E-2</v>
      </c>
      <c r="BH149" s="137">
        <f t="shared" si="263"/>
        <v>225.52176846141725</v>
      </c>
      <c r="BI149" s="140">
        <f>IF(ISNA(VLOOKUP($B149,'[1]1718  Prog Access'!$F$7:$BF$318,39,FALSE)),"",VLOOKUP($B149,'[1]1718  Prog Access'!$F$7:$BF$318,39,FALSE))</f>
        <v>0</v>
      </c>
      <c r="BJ149" s="135">
        <f>IF(ISNA(VLOOKUP($B149,'[1]1718  Prog Access'!$F$7:$BF$318,40,FALSE)),"",VLOOKUP($B149,'[1]1718  Prog Access'!$F$7:$BF$318,40,FALSE))</f>
        <v>102097.27</v>
      </c>
      <c r="BK149" s="135">
        <f>IF(ISNA(VLOOKUP($B149,'[1]1718  Prog Access'!$F$7:$BF$318,41,FALSE)),"",VLOOKUP($B149,'[1]1718  Prog Access'!$F$7:$BF$318,41,FALSE))</f>
        <v>108038.48999999999</v>
      </c>
      <c r="BL149" s="135">
        <f>IF(ISNA(VLOOKUP($B149,'[1]1718  Prog Access'!$F$7:$BF$318,42,FALSE)),"",VLOOKUP($B149,'[1]1718  Prog Access'!$F$7:$BF$318,42,FALSE))</f>
        <v>0</v>
      </c>
      <c r="BM149" s="135">
        <f>IF(ISNA(VLOOKUP($B149,'[1]1718  Prog Access'!$F$7:$BF$318,43,FALSE)),"",VLOOKUP($B149,'[1]1718  Prog Access'!$F$7:$BF$318,43,FALSE))</f>
        <v>0</v>
      </c>
      <c r="BN149" s="135">
        <f>IF(ISNA(VLOOKUP($B149,'[1]1718  Prog Access'!$F$7:$BF$318,44,FALSE)),"",VLOOKUP($B149,'[1]1718  Prog Access'!$F$7:$BF$318,44,FALSE))</f>
        <v>0</v>
      </c>
      <c r="BO149" s="135">
        <f>IF(ISNA(VLOOKUP($B149,'[1]1718  Prog Access'!$F$7:$BF$318,45,FALSE)),"",VLOOKUP($B149,'[1]1718  Prog Access'!$F$7:$BF$318,45,FALSE))</f>
        <v>15608.83</v>
      </c>
      <c r="BP149" s="137">
        <f t="shared" si="264"/>
        <v>225744.59</v>
      </c>
      <c r="BQ149" s="133">
        <f t="shared" si="265"/>
        <v>3.7580717170263801E-3</v>
      </c>
      <c r="BR149" s="134">
        <f t="shared" si="266"/>
        <v>50.095442148641119</v>
      </c>
      <c r="BS149" s="140">
        <f>IF(ISNA(VLOOKUP($B149,'[1]1718  Prog Access'!$F$7:$BF$318,46,FALSE)),"",VLOOKUP($B149,'[1]1718  Prog Access'!$F$7:$BF$318,46,FALSE))</f>
        <v>0</v>
      </c>
      <c r="BT149" s="135">
        <f>IF(ISNA(VLOOKUP($B149,'[1]1718  Prog Access'!$F$7:$BF$318,47,FALSE)),"",VLOOKUP($B149,'[1]1718  Prog Access'!$F$7:$BF$318,47,FALSE))</f>
        <v>0</v>
      </c>
      <c r="BU149" s="135">
        <f>IF(ISNA(VLOOKUP($B149,'[1]1718  Prog Access'!$F$7:$BF$318,48,FALSE)),"",VLOOKUP($B149,'[1]1718  Prog Access'!$F$7:$BF$318,48,FALSE))</f>
        <v>0</v>
      </c>
      <c r="BV149" s="135">
        <f>IF(ISNA(VLOOKUP($B149,'[1]1718  Prog Access'!$F$7:$BF$318,49,FALSE)),"",VLOOKUP($B149,'[1]1718  Prog Access'!$F$7:$BF$318,49,FALSE))</f>
        <v>330350.83</v>
      </c>
      <c r="BW149" s="137">
        <f t="shared" si="267"/>
        <v>330350.83</v>
      </c>
      <c r="BX149" s="133">
        <f t="shared" si="268"/>
        <v>5.4994988403451435E-3</v>
      </c>
      <c r="BY149" s="134">
        <f t="shared" si="269"/>
        <v>73.308826107507514</v>
      </c>
      <c r="BZ149" s="135">
        <f>IF(ISNA(VLOOKUP($B149,'[1]1718  Prog Access'!$F$7:$BF$318,50,FALSE)),"",VLOOKUP($B149,'[1]1718  Prog Access'!$F$7:$BF$318,50,FALSE))</f>
        <v>8649242.7100000028</v>
      </c>
      <c r="CA149" s="133">
        <f t="shared" si="270"/>
        <v>0.14398783333920698</v>
      </c>
      <c r="CB149" s="134">
        <f t="shared" si="271"/>
        <v>1919.3710813107907</v>
      </c>
      <c r="CC149" s="135">
        <f>IF(ISNA(VLOOKUP($B149,'[1]1718  Prog Access'!$F$7:$BF$318,51,FALSE)),"",VLOOKUP($B149,'[1]1718  Prog Access'!$F$7:$BF$318,51,FALSE))</f>
        <v>1710299.3800000001</v>
      </c>
      <c r="CD149" s="133">
        <f t="shared" si="272"/>
        <v>2.8472122975907215E-2</v>
      </c>
      <c r="CE149" s="134">
        <f t="shared" si="273"/>
        <v>379.53602187165052</v>
      </c>
      <c r="CF149" s="141">
        <f>IF(ISNA(VLOOKUP($B149,'[1]1718  Prog Access'!$F$7:$BF$318,52,FALSE)),"",VLOOKUP($B149,'[1]1718  Prog Access'!$F$7:$BF$318,52,FALSE))</f>
        <v>2225467.85</v>
      </c>
      <c r="CG149" s="88">
        <f t="shared" si="274"/>
        <v>3.704836418997464E-2</v>
      </c>
      <c r="CH149" s="89">
        <f t="shared" si="275"/>
        <v>493.85810722345877</v>
      </c>
      <c r="CI149" s="90">
        <f t="shared" si="288"/>
        <v>60069260.779999994</v>
      </c>
      <c r="CJ149" s="73">
        <f t="shared" si="289"/>
        <v>0</v>
      </c>
    </row>
    <row r="150" spans="1:88" x14ac:dyDescent="0.3">
      <c r="A150" s="21"/>
      <c r="B150" s="84" t="s">
        <v>250</v>
      </c>
      <c r="C150" s="117" t="s">
        <v>251</v>
      </c>
      <c r="D150" s="85">
        <f>IF(ISNA(VLOOKUP($B150,'[1]1718 enrollment_Rev_Exp by size'!$A$6:$C$339,3,FALSE)),"",VLOOKUP($B150,'[1]1718 enrollment_Rev_Exp by size'!$A$6:$C$339,3,FALSE))</f>
        <v>19587.480000000003</v>
      </c>
      <c r="E150" s="86">
        <f>IF(ISNA(VLOOKUP($B150,'[1]1718 Enroll_Rev_Exp Access'!$A$6:$D$316,4,FALSE)),"",VLOOKUP($B150,'[1]1718 Enroll_Rev_Exp Access'!$A$6:$D$316,4,FALSE))</f>
        <v>269187696.92000002</v>
      </c>
      <c r="F150" s="87">
        <f>IF(ISNA(VLOOKUP($B150,'[1]1718  Prog Access'!$F$7:$BF$318,2,FALSE)),"",VLOOKUP($B150,'[1]1718  Prog Access'!$F$7:$BF$318,2,FALSE))</f>
        <v>140537373.15000004</v>
      </c>
      <c r="G150" s="87">
        <f>IF(ISNA(VLOOKUP($B150,'[1]1718  Prog Access'!$F$7:$BF$318,3,FALSE)),"",VLOOKUP($B150,'[1]1718  Prog Access'!$F$7:$BF$318,3,FALSE))</f>
        <v>316743.20999999996</v>
      </c>
      <c r="H150" s="87">
        <f>IF(ISNA(VLOOKUP($B150,'[1]1718  Prog Access'!$F$7:$BF$318,4,FALSE)),"",VLOOKUP($B150,'[1]1718  Prog Access'!$F$7:$BF$318,4,FALSE))</f>
        <v>2801933.6500000004</v>
      </c>
      <c r="I150" s="130">
        <f t="shared" si="276"/>
        <v>143656050.01000005</v>
      </c>
      <c r="J150" s="151">
        <f t="shared" si="277"/>
        <v>0.53366499157906622</v>
      </c>
      <c r="K150" s="152">
        <f t="shared" si="278"/>
        <v>7334.0751342183894</v>
      </c>
      <c r="L150" s="135">
        <f>IF(ISNA(VLOOKUP($B150,'[1]1718  Prog Access'!$F$7:$BF$318,5,FALSE)),"",VLOOKUP($B150,'[1]1718  Prog Access'!$F$7:$BF$318,5,FALSE))</f>
        <v>0</v>
      </c>
      <c r="M150" s="135">
        <f>IF(ISNA(VLOOKUP($B150,'[1]1718  Prog Access'!$F$7:$BF$318,6,FALSE)),"",VLOOKUP($B150,'[1]1718  Prog Access'!$F$7:$BF$318,6,FALSE))</f>
        <v>0</v>
      </c>
      <c r="N150" s="135">
        <f>IF(ISNA(VLOOKUP($B150,'[1]1718  Prog Access'!$F$7:$BF$318,7,FALSE)),"",VLOOKUP($B150,'[1]1718  Prog Access'!$F$7:$BF$318,7,FALSE))</f>
        <v>0</v>
      </c>
      <c r="O150" s="135">
        <f>IF(ISNA(VLOOKUP($B150,'[1]1718  Prog Access'!$F$7:$BF$318,8,FALSE)),"",VLOOKUP($B150,'[1]1718  Prog Access'!$F$7:$BF$318,8,FALSE))</f>
        <v>0</v>
      </c>
      <c r="P150" s="135">
        <f>IF(ISNA(VLOOKUP($B150,'[1]1718  Prog Access'!$F$7:$BF$318,9,FALSE)),"",VLOOKUP($B150,'[1]1718  Prog Access'!$F$7:$BF$318,9,FALSE))</f>
        <v>0</v>
      </c>
      <c r="Q150" s="135">
        <f>IF(ISNA(VLOOKUP($B150,'[1]1718  Prog Access'!$F$7:$BF$318,10,FALSE)),"",VLOOKUP($B150,'[1]1718  Prog Access'!$F$7:$BF$318,10,FALSE))</f>
        <v>0</v>
      </c>
      <c r="R150" s="128">
        <f t="shared" si="249"/>
        <v>0</v>
      </c>
      <c r="S150" s="136">
        <f t="shared" si="250"/>
        <v>0</v>
      </c>
      <c r="T150" s="137">
        <f t="shared" si="251"/>
        <v>0</v>
      </c>
      <c r="U150" s="135">
        <f>IF(ISNA(VLOOKUP($B150,'[1]1718  Prog Access'!$F$7:$BF$318,11,FALSE)),"",VLOOKUP($B150,'[1]1718  Prog Access'!$F$7:$BF$318,11,FALSE))</f>
        <v>29135335.169999998</v>
      </c>
      <c r="V150" s="135">
        <f>IF(ISNA(VLOOKUP($B150,'[1]1718  Prog Access'!$F$7:$BF$318,12,FALSE)),"",VLOOKUP($B150,'[1]1718  Prog Access'!$F$7:$BF$318,12,FALSE))</f>
        <v>1270072.8399999999</v>
      </c>
      <c r="W150" s="135">
        <f>IF(ISNA(VLOOKUP($B150,'[1]1718  Prog Access'!$F$7:$BF$318,13,FALSE)),"",VLOOKUP($B150,'[1]1718  Prog Access'!$F$7:$BF$318,13,FALSE))</f>
        <v>4884445.0599999996</v>
      </c>
      <c r="X150" s="135">
        <f>IF(ISNA(VLOOKUP($B150,'[1]1718  Prog Access'!$F$7:$BF$318,14,FALSE)),"",VLOOKUP($B150,'[1]1718  Prog Access'!$F$7:$BF$318,14,FALSE))</f>
        <v>0</v>
      </c>
      <c r="Y150" s="135">
        <f>IF(ISNA(VLOOKUP($B150,'[1]1718  Prog Access'!$F$7:$BF$318,15,FALSE)),"",VLOOKUP($B150,'[1]1718  Prog Access'!$F$7:$BF$318,15,FALSE))</f>
        <v>0</v>
      </c>
      <c r="Z150" s="135">
        <f>IF(ISNA(VLOOKUP($B150,'[1]1718  Prog Access'!$F$7:$BF$318,16,FALSE)),"",VLOOKUP($B150,'[1]1718  Prog Access'!$F$7:$BF$318,16,FALSE))</f>
        <v>0</v>
      </c>
      <c r="AA150" s="138">
        <f t="shared" si="252"/>
        <v>35289853.07</v>
      </c>
      <c r="AB150" s="133">
        <f t="shared" si="253"/>
        <v>0.1310975704825314</v>
      </c>
      <c r="AC150" s="134">
        <f t="shared" si="254"/>
        <v>1801.6535598249491</v>
      </c>
      <c r="AD150" s="135">
        <f>IF(ISNA(VLOOKUP($B150,'[1]1718  Prog Access'!$F$7:$BF$318,17,FALSE)),"",VLOOKUP($B150,'[1]1718  Prog Access'!$F$7:$BF$318,17,FALSE))</f>
        <v>4689805.6600000011</v>
      </c>
      <c r="AE150" s="135">
        <f>IF(ISNA(VLOOKUP($B150,'[1]1718  Prog Access'!$F$7:$BF$318,18,FALSE)),"",VLOOKUP($B150,'[1]1718  Prog Access'!$F$7:$BF$318,18,FALSE))</f>
        <v>1030248.6600000001</v>
      </c>
      <c r="AF150" s="135">
        <f>IF(ISNA(VLOOKUP($B150,'[1]1718  Prog Access'!$F$7:$BF$318,19,FALSE)),"",VLOOKUP($B150,'[1]1718  Prog Access'!$F$7:$BF$318,19,FALSE))</f>
        <v>100170.44</v>
      </c>
      <c r="AG150" s="135">
        <f>IF(ISNA(VLOOKUP($B150,'[1]1718  Prog Access'!$F$7:$BF$318,20,FALSE)),"",VLOOKUP($B150,'[1]1718  Prog Access'!$F$7:$BF$318,20,FALSE))</f>
        <v>0</v>
      </c>
      <c r="AH150" s="134">
        <f t="shared" si="255"/>
        <v>5820224.7600000016</v>
      </c>
      <c r="AI150" s="133">
        <f t="shared" si="256"/>
        <v>2.162143673947222E-2</v>
      </c>
      <c r="AJ150" s="134">
        <f t="shared" si="257"/>
        <v>297.14004864331707</v>
      </c>
      <c r="AK150" s="135">
        <f>IF(ISNA(VLOOKUP($B150,'[1]1718  Prog Access'!$F$7:$BF$318,21,FALSE)),"",VLOOKUP($B150,'[1]1718  Prog Access'!$F$7:$BF$318,21,FALSE))</f>
        <v>3650907.3700000006</v>
      </c>
      <c r="AL150" s="135">
        <f>IF(ISNA(VLOOKUP($B150,'[1]1718  Prog Access'!$F$7:$BF$318,22,FALSE)),"",VLOOKUP($B150,'[1]1718  Prog Access'!$F$7:$BF$318,22,FALSE))</f>
        <v>60696</v>
      </c>
      <c r="AM150" s="138">
        <f t="shared" si="258"/>
        <v>3711603.3700000006</v>
      </c>
      <c r="AN150" s="133">
        <f t="shared" si="259"/>
        <v>1.3788161243873836E-2</v>
      </c>
      <c r="AO150" s="139">
        <f t="shared" si="260"/>
        <v>189.4885595288419</v>
      </c>
      <c r="AP150" s="135">
        <f>IF(ISNA(VLOOKUP($B150,'[1]1718  Prog Access'!$F$7:$BF$318,23,FALSE)),"",VLOOKUP($B150,'[1]1718  Prog Access'!$F$7:$BF$318,23,FALSE))</f>
        <v>6073531.2699999986</v>
      </c>
      <c r="AQ150" s="135">
        <f>IF(ISNA(VLOOKUP($B150,'[1]1718  Prog Access'!$F$7:$BF$318,24,FALSE)),"",VLOOKUP($B150,'[1]1718  Prog Access'!$F$7:$BF$318,24,FALSE))</f>
        <v>828744.12</v>
      </c>
      <c r="AR150" s="135">
        <f>IF(ISNA(VLOOKUP($B150,'[1]1718  Prog Access'!$F$7:$BF$318,25,FALSE)),"",VLOOKUP($B150,'[1]1718  Prog Access'!$F$7:$BF$318,25,FALSE))</f>
        <v>0</v>
      </c>
      <c r="AS150" s="135">
        <f>IF(ISNA(VLOOKUP($B150,'[1]1718  Prog Access'!$F$7:$BF$318,26,FALSE)),"",VLOOKUP($B150,'[1]1718  Prog Access'!$F$7:$BF$318,26,FALSE))</f>
        <v>0</v>
      </c>
      <c r="AT150" s="135">
        <f>IF(ISNA(VLOOKUP($B150,'[1]1718  Prog Access'!$F$7:$BF$318,27,FALSE)),"",VLOOKUP($B150,'[1]1718  Prog Access'!$F$7:$BF$318,27,FALSE))</f>
        <v>8638642.0099999998</v>
      </c>
      <c r="AU150" s="135">
        <f>IF(ISNA(VLOOKUP($B150,'[1]1718  Prog Access'!$F$7:$BF$318,28,FALSE)),"",VLOOKUP($B150,'[1]1718  Prog Access'!$F$7:$BF$318,28,FALSE))</f>
        <v>0</v>
      </c>
      <c r="AV150" s="135">
        <f>IF(ISNA(VLOOKUP($B150,'[1]1718  Prog Access'!$F$7:$BF$318,29,FALSE)),"",VLOOKUP($B150,'[1]1718  Prog Access'!$F$7:$BF$318,29,FALSE))</f>
        <v>0</v>
      </c>
      <c r="AW150" s="135">
        <f>IF(ISNA(VLOOKUP($B150,'[1]1718  Prog Access'!$F$7:$BF$318,30,FALSE)),"",VLOOKUP($B150,'[1]1718  Prog Access'!$F$7:$BF$318,30,FALSE))</f>
        <v>2514399.5500000003</v>
      </c>
      <c r="AX150" s="135">
        <f>IF(ISNA(VLOOKUP($B150,'[1]1718  Prog Access'!$F$7:$BF$318,31,FALSE)),"",VLOOKUP($B150,'[1]1718  Prog Access'!$F$7:$BF$318,31,FALSE))</f>
        <v>0</v>
      </c>
      <c r="AY150" s="135">
        <f>IF(ISNA(VLOOKUP($B150,'[1]1718  Prog Access'!$F$7:$BF$318,32,FALSE)),"",VLOOKUP($B150,'[1]1718  Prog Access'!$F$7:$BF$318,32,FALSE))</f>
        <v>404617.64000000007</v>
      </c>
      <c r="AZ150" s="135">
        <f>IF(ISNA(VLOOKUP($B150,'[1]1718  Prog Access'!$F$7:$BF$318,33,FALSE)),"",VLOOKUP($B150,'[1]1718  Prog Access'!$F$7:$BF$318,33,FALSE))</f>
        <v>0</v>
      </c>
      <c r="BA150" s="135">
        <f>IF(ISNA(VLOOKUP($B150,'[1]1718  Prog Access'!$F$7:$BF$318,34,FALSE)),"",VLOOKUP($B150,'[1]1718  Prog Access'!$F$7:$BF$318,34,FALSE))</f>
        <v>756412.71999999986</v>
      </c>
      <c r="BB150" s="135">
        <f>IF(ISNA(VLOOKUP($B150,'[1]1718  Prog Access'!$F$7:$BF$318,35,FALSE)),"",VLOOKUP($B150,'[1]1718  Prog Access'!$F$7:$BF$318,35,FALSE))</f>
        <v>5503680.6299999999</v>
      </c>
      <c r="BC150" s="135">
        <f>IF(ISNA(VLOOKUP($B150,'[1]1718  Prog Access'!$F$7:$BF$318,36,FALSE)),"",VLOOKUP($B150,'[1]1718  Prog Access'!$F$7:$BF$318,36,FALSE))</f>
        <v>0</v>
      </c>
      <c r="BD150" s="135">
        <f>IF(ISNA(VLOOKUP($B150,'[1]1718  Prog Access'!$F$7:$BF$318,37,FALSE)),"",VLOOKUP($B150,'[1]1718  Prog Access'!$F$7:$BF$318,37,FALSE))</f>
        <v>70040.87</v>
      </c>
      <c r="BE150" s="135">
        <f>IF(ISNA(VLOOKUP($B150,'[1]1718  Prog Access'!$F$7:$BF$318,38,FALSE)),"",VLOOKUP($B150,'[1]1718  Prog Access'!$F$7:$BF$318,38,FALSE))</f>
        <v>1966804.6500000001</v>
      </c>
      <c r="BF150" s="134">
        <f t="shared" si="261"/>
        <v>26756873.459999997</v>
      </c>
      <c r="BG150" s="133">
        <f t="shared" si="262"/>
        <v>9.9398574920576258E-2</v>
      </c>
      <c r="BH150" s="137">
        <f t="shared" si="263"/>
        <v>1366.0191847036981</v>
      </c>
      <c r="BI150" s="140">
        <f>IF(ISNA(VLOOKUP($B150,'[1]1718  Prog Access'!$F$7:$BF$318,39,FALSE)),"",VLOOKUP($B150,'[1]1718  Prog Access'!$F$7:$BF$318,39,FALSE))</f>
        <v>0</v>
      </c>
      <c r="BJ150" s="135">
        <f>IF(ISNA(VLOOKUP($B150,'[1]1718  Prog Access'!$F$7:$BF$318,40,FALSE)),"",VLOOKUP($B150,'[1]1718  Prog Access'!$F$7:$BF$318,40,FALSE))</f>
        <v>19456.010000000002</v>
      </c>
      <c r="BK150" s="135">
        <f>IF(ISNA(VLOOKUP($B150,'[1]1718  Prog Access'!$F$7:$BF$318,41,FALSE)),"",VLOOKUP($B150,'[1]1718  Prog Access'!$F$7:$BF$318,41,FALSE))</f>
        <v>400909.43000000011</v>
      </c>
      <c r="BL150" s="135">
        <f>IF(ISNA(VLOOKUP($B150,'[1]1718  Prog Access'!$F$7:$BF$318,42,FALSE)),"",VLOOKUP($B150,'[1]1718  Prog Access'!$F$7:$BF$318,42,FALSE))</f>
        <v>0</v>
      </c>
      <c r="BM150" s="135">
        <f>IF(ISNA(VLOOKUP($B150,'[1]1718  Prog Access'!$F$7:$BF$318,43,FALSE)),"",VLOOKUP($B150,'[1]1718  Prog Access'!$F$7:$BF$318,43,FALSE))</f>
        <v>0</v>
      </c>
      <c r="BN150" s="135">
        <f>IF(ISNA(VLOOKUP($B150,'[1]1718  Prog Access'!$F$7:$BF$318,44,FALSE)),"",VLOOKUP($B150,'[1]1718  Prog Access'!$F$7:$BF$318,44,FALSE))</f>
        <v>25357.96</v>
      </c>
      <c r="BO150" s="135">
        <f>IF(ISNA(VLOOKUP($B150,'[1]1718  Prog Access'!$F$7:$BF$318,45,FALSE)),"",VLOOKUP($B150,'[1]1718  Prog Access'!$F$7:$BF$318,45,FALSE))</f>
        <v>1720124.3200000003</v>
      </c>
      <c r="BP150" s="137">
        <f t="shared" si="264"/>
        <v>2165847.7200000007</v>
      </c>
      <c r="BQ150" s="133">
        <f t="shared" si="265"/>
        <v>8.0458644461885252E-3</v>
      </c>
      <c r="BR150" s="134">
        <f t="shared" si="266"/>
        <v>110.57306606056524</v>
      </c>
      <c r="BS150" s="140">
        <f>IF(ISNA(VLOOKUP($B150,'[1]1718  Prog Access'!$F$7:$BF$318,46,FALSE)),"",VLOOKUP($B150,'[1]1718  Prog Access'!$F$7:$BF$318,46,FALSE))</f>
        <v>0</v>
      </c>
      <c r="BT150" s="135">
        <f>IF(ISNA(VLOOKUP($B150,'[1]1718  Prog Access'!$F$7:$BF$318,47,FALSE)),"",VLOOKUP($B150,'[1]1718  Prog Access'!$F$7:$BF$318,47,FALSE))</f>
        <v>0</v>
      </c>
      <c r="BU150" s="135">
        <f>IF(ISNA(VLOOKUP($B150,'[1]1718  Prog Access'!$F$7:$BF$318,48,FALSE)),"",VLOOKUP($B150,'[1]1718  Prog Access'!$F$7:$BF$318,48,FALSE))</f>
        <v>103192.91</v>
      </c>
      <c r="BV150" s="135">
        <f>IF(ISNA(VLOOKUP($B150,'[1]1718  Prog Access'!$F$7:$BF$318,49,FALSE)),"",VLOOKUP($B150,'[1]1718  Prog Access'!$F$7:$BF$318,49,FALSE))</f>
        <v>1539373.85</v>
      </c>
      <c r="BW150" s="137">
        <f t="shared" si="267"/>
        <v>1642566.76</v>
      </c>
      <c r="BX150" s="133">
        <f t="shared" si="268"/>
        <v>6.1019384570467758E-3</v>
      </c>
      <c r="BY150" s="134">
        <f t="shared" si="269"/>
        <v>83.857992962851768</v>
      </c>
      <c r="BZ150" s="135">
        <f>IF(ISNA(VLOOKUP($B150,'[1]1718  Prog Access'!$F$7:$BF$318,50,FALSE)),"",VLOOKUP($B150,'[1]1718  Prog Access'!$F$7:$BF$318,50,FALSE))</f>
        <v>33763701.75</v>
      </c>
      <c r="CA150" s="133">
        <f t="shared" si="270"/>
        <v>0.12542810141889302</v>
      </c>
      <c r="CB150" s="134">
        <f t="shared" si="271"/>
        <v>1723.7389266000523</v>
      </c>
      <c r="CC150" s="135">
        <f>IF(ISNA(VLOOKUP($B150,'[1]1718  Prog Access'!$F$7:$BF$318,51,FALSE)),"",VLOOKUP($B150,'[1]1718  Prog Access'!$F$7:$BF$318,51,FALSE))</f>
        <v>8235033.7200000016</v>
      </c>
      <c r="CD150" s="133">
        <f t="shared" si="272"/>
        <v>3.0592162324741663E-2</v>
      </c>
      <c r="CE150" s="134">
        <f t="shared" si="273"/>
        <v>420.42333776473544</v>
      </c>
      <c r="CF150" s="141">
        <f>IF(ISNA(VLOOKUP($B150,'[1]1718  Prog Access'!$F$7:$BF$318,52,FALSE)),"",VLOOKUP($B150,'[1]1718  Prog Access'!$F$7:$BF$318,52,FALSE))</f>
        <v>8145942.299999997</v>
      </c>
      <c r="CG150" s="88">
        <f t="shared" si="274"/>
        <v>3.0261198387610159E-2</v>
      </c>
      <c r="CH150" s="89">
        <f t="shared" si="275"/>
        <v>415.8749517548963</v>
      </c>
      <c r="CI150" s="90">
        <f t="shared" si="288"/>
        <v>269187696.92000008</v>
      </c>
      <c r="CJ150" s="73">
        <f t="shared" si="289"/>
        <v>0</v>
      </c>
    </row>
    <row r="151" spans="1:88" x14ac:dyDescent="0.3">
      <c r="A151" s="21"/>
      <c r="B151" s="84" t="s">
        <v>252</v>
      </c>
      <c r="C151" s="117" t="s">
        <v>253</v>
      </c>
      <c r="D151" s="85">
        <f>IF(ISNA(VLOOKUP($B151,'[1]1718 enrollment_Rev_Exp by size'!$A$6:$C$339,3,FALSE)),"",VLOOKUP($B151,'[1]1718 enrollment_Rev_Exp by size'!$A$6:$C$339,3,FALSE))</f>
        <v>1587.39</v>
      </c>
      <c r="E151" s="86">
        <f>IF(ISNA(VLOOKUP($B151,'[1]1718 Enroll_Rev_Exp Access'!$A$6:$D$316,4,FALSE)),"",VLOOKUP($B151,'[1]1718 Enroll_Rev_Exp Access'!$A$6:$D$316,4,FALSE))</f>
        <v>21095848.469999999</v>
      </c>
      <c r="F151" s="87">
        <f>IF(ISNA(VLOOKUP($B151,'[1]1718  Prog Access'!$F$7:$BF$318,2,FALSE)),"",VLOOKUP($B151,'[1]1718  Prog Access'!$F$7:$BF$318,2,FALSE))</f>
        <v>11280144.939999999</v>
      </c>
      <c r="G151" s="87">
        <f>IF(ISNA(VLOOKUP($B151,'[1]1718  Prog Access'!$F$7:$BF$318,3,FALSE)),"",VLOOKUP($B151,'[1]1718  Prog Access'!$F$7:$BF$318,3,FALSE))</f>
        <v>433300.97</v>
      </c>
      <c r="H151" s="87">
        <f>IF(ISNA(VLOOKUP($B151,'[1]1718  Prog Access'!$F$7:$BF$318,4,FALSE)),"",VLOOKUP($B151,'[1]1718  Prog Access'!$F$7:$BF$318,4,FALSE))</f>
        <v>0</v>
      </c>
      <c r="I151" s="130">
        <f t="shared" si="276"/>
        <v>11713445.91</v>
      </c>
      <c r="J151" s="151">
        <f t="shared" si="277"/>
        <v>0.55524886456486766</v>
      </c>
      <c r="K151" s="152">
        <f t="shared" si="278"/>
        <v>7379.0599096630312</v>
      </c>
      <c r="L151" s="135">
        <f>IF(ISNA(VLOOKUP($B151,'[1]1718  Prog Access'!$F$7:$BF$318,5,FALSE)),"",VLOOKUP($B151,'[1]1718  Prog Access'!$F$7:$BF$318,5,FALSE))</f>
        <v>0</v>
      </c>
      <c r="M151" s="135">
        <f>IF(ISNA(VLOOKUP($B151,'[1]1718  Prog Access'!$F$7:$BF$318,6,FALSE)),"",VLOOKUP($B151,'[1]1718  Prog Access'!$F$7:$BF$318,6,FALSE))</f>
        <v>0</v>
      </c>
      <c r="N151" s="135">
        <f>IF(ISNA(VLOOKUP($B151,'[1]1718  Prog Access'!$F$7:$BF$318,7,FALSE)),"",VLOOKUP($B151,'[1]1718  Prog Access'!$F$7:$BF$318,7,FALSE))</f>
        <v>0</v>
      </c>
      <c r="O151" s="135">
        <f>IF(ISNA(VLOOKUP($B151,'[1]1718  Prog Access'!$F$7:$BF$318,8,FALSE)),"",VLOOKUP($B151,'[1]1718  Prog Access'!$F$7:$BF$318,8,FALSE))</f>
        <v>0</v>
      </c>
      <c r="P151" s="135">
        <f>IF(ISNA(VLOOKUP($B151,'[1]1718  Prog Access'!$F$7:$BF$318,9,FALSE)),"",VLOOKUP($B151,'[1]1718  Prog Access'!$F$7:$BF$318,9,FALSE))</f>
        <v>0</v>
      </c>
      <c r="Q151" s="135">
        <f>IF(ISNA(VLOOKUP($B151,'[1]1718  Prog Access'!$F$7:$BF$318,10,FALSE)),"",VLOOKUP($B151,'[1]1718  Prog Access'!$F$7:$BF$318,10,FALSE))</f>
        <v>0</v>
      </c>
      <c r="R151" s="128">
        <f t="shared" si="249"/>
        <v>0</v>
      </c>
      <c r="S151" s="136">
        <f t="shared" si="250"/>
        <v>0</v>
      </c>
      <c r="T151" s="137">
        <f t="shared" si="251"/>
        <v>0</v>
      </c>
      <c r="U151" s="135">
        <f>IF(ISNA(VLOOKUP($B151,'[1]1718  Prog Access'!$F$7:$BF$318,11,FALSE)),"",VLOOKUP($B151,'[1]1718  Prog Access'!$F$7:$BF$318,11,FALSE))</f>
        <v>1878233.51</v>
      </c>
      <c r="V151" s="135">
        <f>IF(ISNA(VLOOKUP($B151,'[1]1718  Prog Access'!$F$7:$BF$318,12,FALSE)),"",VLOOKUP($B151,'[1]1718  Prog Access'!$F$7:$BF$318,12,FALSE))</f>
        <v>13531.5</v>
      </c>
      <c r="W151" s="135">
        <f>IF(ISNA(VLOOKUP($B151,'[1]1718  Prog Access'!$F$7:$BF$318,13,FALSE)),"",VLOOKUP($B151,'[1]1718  Prog Access'!$F$7:$BF$318,13,FALSE))</f>
        <v>277194</v>
      </c>
      <c r="X151" s="135">
        <f>IF(ISNA(VLOOKUP($B151,'[1]1718  Prog Access'!$F$7:$BF$318,14,FALSE)),"",VLOOKUP($B151,'[1]1718  Prog Access'!$F$7:$BF$318,14,FALSE))</f>
        <v>0</v>
      </c>
      <c r="Y151" s="135">
        <f>IF(ISNA(VLOOKUP($B151,'[1]1718  Prog Access'!$F$7:$BF$318,15,FALSE)),"",VLOOKUP($B151,'[1]1718  Prog Access'!$F$7:$BF$318,15,FALSE))</f>
        <v>0</v>
      </c>
      <c r="Z151" s="135">
        <f>IF(ISNA(VLOOKUP($B151,'[1]1718  Prog Access'!$F$7:$BF$318,16,FALSE)),"",VLOOKUP($B151,'[1]1718  Prog Access'!$F$7:$BF$318,16,FALSE))</f>
        <v>0</v>
      </c>
      <c r="AA151" s="138">
        <f t="shared" si="252"/>
        <v>2168959.0099999998</v>
      </c>
      <c r="AB151" s="133">
        <f t="shared" si="253"/>
        <v>0.10281449514033222</v>
      </c>
      <c r="AC151" s="134">
        <f t="shared" si="254"/>
        <v>1366.3680695985231</v>
      </c>
      <c r="AD151" s="135">
        <f>IF(ISNA(VLOOKUP($B151,'[1]1718  Prog Access'!$F$7:$BF$318,17,FALSE)),"",VLOOKUP($B151,'[1]1718  Prog Access'!$F$7:$BF$318,17,FALSE))</f>
        <v>607274.99999999988</v>
      </c>
      <c r="AE151" s="135">
        <f>IF(ISNA(VLOOKUP($B151,'[1]1718  Prog Access'!$F$7:$BF$318,18,FALSE)),"",VLOOKUP($B151,'[1]1718  Prog Access'!$F$7:$BF$318,18,FALSE))</f>
        <v>113161.17</v>
      </c>
      <c r="AF151" s="135">
        <f>IF(ISNA(VLOOKUP($B151,'[1]1718  Prog Access'!$F$7:$BF$318,19,FALSE)),"",VLOOKUP($B151,'[1]1718  Prog Access'!$F$7:$BF$318,19,FALSE))</f>
        <v>6310.4</v>
      </c>
      <c r="AG151" s="135">
        <f>IF(ISNA(VLOOKUP($B151,'[1]1718  Prog Access'!$F$7:$BF$318,20,FALSE)),"",VLOOKUP($B151,'[1]1718  Prog Access'!$F$7:$BF$318,20,FALSE))</f>
        <v>0</v>
      </c>
      <c r="AH151" s="134">
        <f t="shared" si="255"/>
        <v>726746.57</v>
      </c>
      <c r="AI151" s="133">
        <f t="shared" si="256"/>
        <v>3.4449743561321668E-2</v>
      </c>
      <c r="AJ151" s="134">
        <f t="shared" si="257"/>
        <v>457.82483825650905</v>
      </c>
      <c r="AK151" s="135">
        <f>IF(ISNA(VLOOKUP($B151,'[1]1718  Prog Access'!$F$7:$BF$318,21,FALSE)),"",VLOOKUP($B151,'[1]1718  Prog Access'!$F$7:$BF$318,21,FALSE))</f>
        <v>0</v>
      </c>
      <c r="AL151" s="135">
        <f>IF(ISNA(VLOOKUP($B151,'[1]1718  Prog Access'!$F$7:$BF$318,22,FALSE)),"",VLOOKUP($B151,'[1]1718  Prog Access'!$F$7:$BF$318,22,FALSE))</f>
        <v>0</v>
      </c>
      <c r="AM151" s="138">
        <f t="shared" si="258"/>
        <v>0</v>
      </c>
      <c r="AN151" s="133">
        <f t="shared" si="259"/>
        <v>0</v>
      </c>
      <c r="AO151" s="139">
        <f t="shared" si="260"/>
        <v>0</v>
      </c>
      <c r="AP151" s="135">
        <f>IF(ISNA(VLOOKUP($B151,'[1]1718  Prog Access'!$F$7:$BF$318,23,FALSE)),"",VLOOKUP($B151,'[1]1718  Prog Access'!$F$7:$BF$318,23,FALSE))</f>
        <v>164881.28999999998</v>
      </c>
      <c r="AQ151" s="135">
        <f>IF(ISNA(VLOOKUP($B151,'[1]1718  Prog Access'!$F$7:$BF$318,24,FALSE)),"",VLOOKUP($B151,'[1]1718  Prog Access'!$F$7:$BF$318,24,FALSE))</f>
        <v>38510.44</v>
      </c>
      <c r="AR151" s="135">
        <f>IF(ISNA(VLOOKUP($B151,'[1]1718  Prog Access'!$F$7:$BF$318,25,FALSE)),"",VLOOKUP($B151,'[1]1718  Prog Access'!$F$7:$BF$318,25,FALSE))</f>
        <v>0</v>
      </c>
      <c r="AS151" s="135">
        <f>IF(ISNA(VLOOKUP($B151,'[1]1718  Prog Access'!$F$7:$BF$318,26,FALSE)),"",VLOOKUP($B151,'[1]1718  Prog Access'!$F$7:$BF$318,26,FALSE))</f>
        <v>0</v>
      </c>
      <c r="AT151" s="135">
        <f>IF(ISNA(VLOOKUP($B151,'[1]1718  Prog Access'!$F$7:$BF$318,27,FALSE)),"",VLOOKUP($B151,'[1]1718  Prog Access'!$F$7:$BF$318,27,FALSE))</f>
        <v>175376.71000000002</v>
      </c>
      <c r="AU151" s="135">
        <f>IF(ISNA(VLOOKUP($B151,'[1]1718  Prog Access'!$F$7:$BF$318,28,FALSE)),"",VLOOKUP($B151,'[1]1718  Prog Access'!$F$7:$BF$318,28,FALSE))</f>
        <v>0</v>
      </c>
      <c r="AV151" s="135">
        <f>IF(ISNA(VLOOKUP($B151,'[1]1718  Prog Access'!$F$7:$BF$318,29,FALSE)),"",VLOOKUP($B151,'[1]1718  Prog Access'!$F$7:$BF$318,29,FALSE))</f>
        <v>0</v>
      </c>
      <c r="AW151" s="135">
        <f>IF(ISNA(VLOOKUP($B151,'[1]1718  Prog Access'!$F$7:$BF$318,30,FALSE)),"",VLOOKUP($B151,'[1]1718  Prog Access'!$F$7:$BF$318,30,FALSE))</f>
        <v>209827.93</v>
      </c>
      <c r="AX151" s="135">
        <f>IF(ISNA(VLOOKUP($B151,'[1]1718  Prog Access'!$F$7:$BF$318,31,FALSE)),"",VLOOKUP($B151,'[1]1718  Prog Access'!$F$7:$BF$318,31,FALSE))</f>
        <v>0</v>
      </c>
      <c r="AY151" s="135">
        <f>IF(ISNA(VLOOKUP($B151,'[1]1718  Prog Access'!$F$7:$BF$318,32,FALSE)),"",VLOOKUP($B151,'[1]1718  Prog Access'!$F$7:$BF$318,32,FALSE))</f>
        <v>0</v>
      </c>
      <c r="AZ151" s="135">
        <f>IF(ISNA(VLOOKUP($B151,'[1]1718  Prog Access'!$F$7:$BF$318,33,FALSE)),"",VLOOKUP($B151,'[1]1718  Prog Access'!$F$7:$BF$318,33,FALSE))</f>
        <v>0</v>
      </c>
      <c r="BA151" s="135">
        <f>IF(ISNA(VLOOKUP($B151,'[1]1718  Prog Access'!$F$7:$BF$318,34,FALSE)),"",VLOOKUP($B151,'[1]1718  Prog Access'!$F$7:$BF$318,34,FALSE))</f>
        <v>0</v>
      </c>
      <c r="BB151" s="135">
        <f>IF(ISNA(VLOOKUP($B151,'[1]1718  Prog Access'!$F$7:$BF$318,35,FALSE)),"",VLOOKUP($B151,'[1]1718  Prog Access'!$F$7:$BF$318,35,FALSE))</f>
        <v>82205.320000000007</v>
      </c>
      <c r="BC151" s="135">
        <f>IF(ISNA(VLOOKUP($B151,'[1]1718  Prog Access'!$F$7:$BF$318,36,FALSE)),"",VLOOKUP($B151,'[1]1718  Prog Access'!$F$7:$BF$318,36,FALSE))</f>
        <v>0</v>
      </c>
      <c r="BD151" s="135">
        <f>IF(ISNA(VLOOKUP($B151,'[1]1718  Prog Access'!$F$7:$BF$318,37,FALSE)),"",VLOOKUP($B151,'[1]1718  Prog Access'!$F$7:$BF$318,37,FALSE))</f>
        <v>0</v>
      </c>
      <c r="BE151" s="135">
        <f>IF(ISNA(VLOOKUP($B151,'[1]1718  Prog Access'!$F$7:$BF$318,38,FALSE)),"",VLOOKUP($B151,'[1]1718  Prog Access'!$F$7:$BF$318,38,FALSE))</f>
        <v>0</v>
      </c>
      <c r="BF151" s="134">
        <f t="shared" si="261"/>
        <v>670801.68999999994</v>
      </c>
      <c r="BG151" s="133">
        <f t="shared" si="262"/>
        <v>3.1797805665599761E-2</v>
      </c>
      <c r="BH151" s="137">
        <f t="shared" si="263"/>
        <v>422.5815269089511</v>
      </c>
      <c r="BI151" s="140">
        <f>IF(ISNA(VLOOKUP($B151,'[1]1718  Prog Access'!$F$7:$BF$318,39,FALSE)),"",VLOOKUP($B151,'[1]1718  Prog Access'!$F$7:$BF$318,39,FALSE))</f>
        <v>38364.610000000008</v>
      </c>
      <c r="BJ151" s="135">
        <f>IF(ISNA(VLOOKUP($B151,'[1]1718  Prog Access'!$F$7:$BF$318,40,FALSE)),"",VLOOKUP($B151,'[1]1718  Prog Access'!$F$7:$BF$318,40,FALSE))</f>
        <v>5939.04</v>
      </c>
      <c r="BK151" s="135">
        <f>IF(ISNA(VLOOKUP($B151,'[1]1718  Prog Access'!$F$7:$BF$318,41,FALSE)),"",VLOOKUP($B151,'[1]1718  Prog Access'!$F$7:$BF$318,41,FALSE))</f>
        <v>29822.529999999995</v>
      </c>
      <c r="BL151" s="135">
        <f>IF(ISNA(VLOOKUP($B151,'[1]1718  Prog Access'!$F$7:$BF$318,42,FALSE)),"",VLOOKUP($B151,'[1]1718  Prog Access'!$F$7:$BF$318,42,FALSE))</f>
        <v>0</v>
      </c>
      <c r="BM151" s="135">
        <f>IF(ISNA(VLOOKUP($B151,'[1]1718  Prog Access'!$F$7:$BF$318,43,FALSE)),"",VLOOKUP($B151,'[1]1718  Prog Access'!$F$7:$BF$318,43,FALSE))</f>
        <v>0</v>
      </c>
      <c r="BN151" s="135">
        <f>IF(ISNA(VLOOKUP($B151,'[1]1718  Prog Access'!$F$7:$BF$318,44,FALSE)),"",VLOOKUP($B151,'[1]1718  Prog Access'!$F$7:$BF$318,44,FALSE))</f>
        <v>0</v>
      </c>
      <c r="BO151" s="135">
        <f>IF(ISNA(VLOOKUP($B151,'[1]1718  Prog Access'!$F$7:$BF$318,45,FALSE)),"",VLOOKUP($B151,'[1]1718  Prog Access'!$F$7:$BF$318,45,FALSE))</f>
        <v>74312.240000000005</v>
      </c>
      <c r="BP151" s="137">
        <f t="shared" si="264"/>
        <v>148438.42000000001</v>
      </c>
      <c r="BQ151" s="133">
        <f t="shared" si="265"/>
        <v>7.0363806514391414E-3</v>
      </c>
      <c r="BR151" s="134">
        <f t="shared" si="266"/>
        <v>93.510996037520712</v>
      </c>
      <c r="BS151" s="140">
        <f>IF(ISNA(VLOOKUP($B151,'[1]1718  Prog Access'!$F$7:$BF$318,46,FALSE)),"",VLOOKUP($B151,'[1]1718  Prog Access'!$F$7:$BF$318,46,FALSE))</f>
        <v>0</v>
      </c>
      <c r="BT151" s="135">
        <f>IF(ISNA(VLOOKUP($B151,'[1]1718  Prog Access'!$F$7:$BF$318,47,FALSE)),"",VLOOKUP($B151,'[1]1718  Prog Access'!$F$7:$BF$318,47,FALSE))</f>
        <v>0</v>
      </c>
      <c r="BU151" s="135">
        <f>IF(ISNA(VLOOKUP($B151,'[1]1718  Prog Access'!$F$7:$BF$318,48,FALSE)),"",VLOOKUP($B151,'[1]1718  Prog Access'!$F$7:$BF$318,48,FALSE))</f>
        <v>13400.57</v>
      </c>
      <c r="BV151" s="135">
        <f>IF(ISNA(VLOOKUP($B151,'[1]1718  Prog Access'!$F$7:$BF$318,49,FALSE)),"",VLOOKUP($B151,'[1]1718  Prog Access'!$F$7:$BF$318,49,FALSE))</f>
        <v>43951.32</v>
      </c>
      <c r="BW151" s="137">
        <f t="shared" si="267"/>
        <v>57351.89</v>
      </c>
      <c r="BX151" s="133">
        <f t="shared" si="268"/>
        <v>2.7186339568924674E-3</v>
      </c>
      <c r="BY151" s="134">
        <f t="shared" si="269"/>
        <v>36.129678276919975</v>
      </c>
      <c r="BZ151" s="135">
        <f>IF(ISNA(VLOOKUP($B151,'[1]1718  Prog Access'!$F$7:$BF$318,50,FALSE)),"",VLOOKUP($B151,'[1]1718  Prog Access'!$F$7:$BF$318,50,FALSE))</f>
        <v>4123509.4500000007</v>
      </c>
      <c r="CA151" s="133">
        <f t="shared" si="270"/>
        <v>0.19546544695104179</v>
      </c>
      <c r="CB151" s="134">
        <f t="shared" si="271"/>
        <v>2597.666263489124</v>
      </c>
      <c r="CC151" s="135">
        <f>IF(ISNA(VLOOKUP($B151,'[1]1718  Prog Access'!$F$7:$BF$318,51,FALSE)),"",VLOOKUP($B151,'[1]1718  Prog Access'!$F$7:$BF$318,51,FALSE))</f>
        <v>630134.31000000006</v>
      </c>
      <c r="CD151" s="133">
        <f t="shared" si="272"/>
        <v>2.987006239147489E-2</v>
      </c>
      <c r="CE151" s="134">
        <f t="shared" si="273"/>
        <v>396.96250448849997</v>
      </c>
      <c r="CF151" s="141">
        <f>IF(ISNA(VLOOKUP($B151,'[1]1718  Prog Access'!$F$7:$BF$318,52,FALSE)),"",VLOOKUP($B151,'[1]1718  Prog Access'!$F$7:$BF$318,52,FALSE))</f>
        <v>856461.22</v>
      </c>
      <c r="CG151" s="88">
        <f t="shared" si="274"/>
        <v>4.0598567117030492E-2</v>
      </c>
      <c r="CH151" s="89">
        <f t="shared" si="275"/>
        <v>539.54051619324798</v>
      </c>
      <c r="CI151" s="90">
        <f t="shared" si="288"/>
        <v>21095848.469999999</v>
      </c>
      <c r="CJ151" s="73">
        <f t="shared" si="289"/>
        <v>0</v>
      </c>
    </row>
    <row r="152" spans="1:88" x14ac:dyDescent="0.3">
      <c r="A152" s="21"/>
      <c r="B152" s="84" t="s">
        <v>254</v>
      </c>
      <c r="C152" s="117" t="s">
        <v>255</v>
      </c>
      <c r="D152" s="85">
        <f>IF(ISNA(VLOOKUP($B152,'[1]1718 enrollment_Rev_Exp by size'!$A$6:$C$339,3,FALSE)),"",VLOOKUP($B152,'[1]1718 enrollment_Rev_Exp by size'!$A$6:$C$339,3,FALSE))</f>
        <v>15985.61</v>
      </c>
      <c r="E152" s="86">
        <f>IF(ISNA(VLOOKUP($B152,'[1]1718 Enroll_Rev_Exp Access'!$A$6:$D$316,4,FALSE)),"",VLOOKUP($B152,'[1]1718 Enroll_Rev_Exp Access'!$A$6:$D$316,4,FALSE))</f>
        <v>214714221.38</v>
      </c>
      <c r="F152" s="87">
        <f>IF(ISNA(VLOOKUP($B152,'[1]1718  Prog Access'!$F$7:$BF$318,2,FALSE)),"",VLOOKUP($B152,'[1]1718  Prog Access'!$F$7:$BF$318,2,FALSE))</f>
        <v>114602127.80000003</v>
      </c>
      <c r="G152" s="87">
        <f>IF(ISNA(VLOOKUP($B152,'[1]1718  Prog Access'!$F$7:$BF$318,3,FALSE)),"",VLOOKUP($B152,'[1]1718  Prog Access'!$F$7:$BF$318,3,FALSE))</f>
        <v>894998.42</v>
      </c>
      <c r="H152" s="87">
        <f>IF(ISNA(VLOOKUP($B152,'[1]1718  Prog Access'!$F$7:$BF$318,4,FALSE)),"",VLOOKUP($B152,'[1]1718  Prog Access'!$F$7:$BF$318,4,FALSE))</f>
        <v>320223.98</v>
      </c>
      <c r="I152" s="130">
        <f t="shared" si="276"/>
        <v>115817350.20000003</v>
      </c>
      <c r="J152" s="151">
        <f t="shared" si="277"/>
        <v>0.53940232489317586</v>
      </c>
      <c r="K152" s="152">
        <f t="shared" si="278"/>
        <v>7245.1004497169661</v>
      </c>
      <c r="L152" s="135">
        <f>IF(ISNA(VLOOKUP($B152,'[1]1718  Prog Access'!$F$7:$BF$318,5,FALSE)),"",VLOOKUP($B152,'[1]1718  Prog Access'!$F$7:$BF$318,5,FALSE))</f>
        <v>0</v>
      </c>
      <c r="M152" s="135">
        <f>IF(ISNA(VLOOKUP($B152,'[1]1718  Prog Access'!$F$7:$BF$318,6,FALSE)),"",VLOOKUP($B152,'[1]1718  Prog Access'!$F$7:$BF$318,6,FALSE))</f>
        <v>0</v>
      </c>
      <c r="N152" s="135">
        <f>IF(ISNA(VLOOKUP($B152,'[1]1718  Prog Access'!$F$7:$BF$318,7,FALSE)),"",VLOOKUP($B152,'[1]1718  Prog Access'!$F$7:$BF$318,7,FALSE))</f>
        <v>0</v>
      </c>
      <c r="O152" s="135">
        <f>IF(ISNA(VLOOKUP($B152,'[1]1718  Prog Access'!$F$7:$BF$318,8,FALSE)),"",VLOOKUP($B152,'[1]1718  Prog Access'!$F$7:$BF$318,8,FALSE))</f>
        <v>0</v>
      </c>
      <c r="P152" s="135">
        <f>IF(ISNA(VLOOKUP($B152,'[1]1718  Prog Access'!$F$7:$BF$318,9,FALSE)),"",VLOOKUP($B152,'[1]1718  Prog Access'!$F$7:$BF$318,9,FALSE))</f>
        <v>0</v>
      </c>
      <c r="Q152" s="135">
        <f>IF(ISNA(VLOOKUP($B152,'[1]1718  Prog Access'!$F$7:$BF$318,10,FALSE)),"",VLOOKUP($B152,'[1]1718  Prog Access'!$F$7:$BF$318,10,FALSE))</f>
        <v>0</v>
      </c>
      <c r="R152" s="128">
        <f t="shared" si="249"/>
        <v>0</v>
      </c>
      <c r="S152" s="136">
        <f t="shared" si="250"/>
        <v>0</v>
      </c>
      <c r="T152" s="137">
        <f t="shared" si="251"/>
        <v>0</v>
      </c>
      <c r="U152" s="135">
        <f>IF(ISNA(VLOOKUP($B152,'[1]1718  Prog Access'!$F$7:$BF$318,11,FALSE)),"",VLOOKUP($B152,'[1]1718  Prog Access'!$F$7:$BF$318,11,FALSE))</f>
        <v>27766380.980000004</v>
      </c>
      <c r="V152" s="135">
        <f>IF(ISNA(VLOOKUP($B152,'[1]1718  Prog Access'!$F$7:$BF$318,12,FALSE)),"",VLOOKUP($B152,'[1]1718  Prog Access'!$F$7:$BF$318,12,FALSE))</f>
        <v>1083445.71</v>
      </c>
      <c r="W152" s="135">
        <f>IF(ISNA(VLOOKUP($B152,'[1]1718  Prog Access'!$F$7:$BF$318,13,FALSE)),"",VLOOKUP($B152,'[1]1718  Prog Access'!$F$7:$BF$318,13,FALSE))</f>
        <v>3160358.0000000005</v>
      </c>
      <c r="X152" s="135">
        <f>IF(ISNA(VLOOKUP($B152,'[1]1718  Prog Access'!$F$7:$BF$318,14,FALSE)),"",VLOOKUP($B152,'[1]1718  Prog Access'!$F$7:$BF$318,14,FALSE))</f>
        <v>0</v>
      </c>
      <c r="Y152" s="135">
        <f>IF(ISNA(VLOOKUP($B152,'[1]1718  Prog Access'!$F$7:$BF$318,15,FALSE)),"",VLOOKUP($B152,'[1]1718  Prog Access'!$F$7:$BF$318,15,FALSE))</f>
        <v>0</v>
      </c>
      <c r="Z152" s="135">
        <f>IF(ISNA(VLOOKUP($B152,'[1]1718  Prog Access'!$F$7:$BF$318,16,FALSE)),"",VLOOKUP($B152,'[1]1718  Prog Access'!$F$7:$BF$318,16,FALSE))</f>
        <v>0</v>
      </c>
      <c r="AA152" s="138">
        <f t="shared" si="252"/>
        <v>32010184.690000005</v>
      </c>
      <c r="AB152" s="133">
        <f t="shared" si="253"/>
        <v>0.14908274116295522</v>
      </c>
      <c r="AC152" s="134">
        <f t="shared" si="254"/>
        <v>2002.4374853383765</v>
      </c>
      <c r="AD152" s="135">
        <f>IF(ISNA(VLOOKUP($B152,'[1]1718  Prog Access'!$F$7:$BF$318,17,FALSE)),"",VLOOKUP($B152,'[1]1718  Prog Access'!$F$7:$BF$318,17,FALSE))</f>
        <v>6362854.2999999989</v>
      </c>
      <c r="AE152" s="135">
        <f>IF(ISNA(VLOOKUP($B152,'[1]1718  Prog Access'!$F$7:$BF$318,18,FALSE)),"",VLOOKUP($B152,'[1]1718  Prog Access'!$F$7:$BF$318,18,FALSE))</f>
        <v>1292566.7100000004</v>
      </c>
      <c r="AF152" s="135">
        <f>IF(ISNA(VLOOKUP($B152,'[1]1718  Prog Access'!$F$7:$BF$318,19,FALSE)),"",VLOOKUP($B152,'[1]1718  Prog Access'!$F$7:$BF$318,19,FALSE))</f>
        <v>101881</v>
      </c>
      <c r="AG152" s="135">
        <f>IF(ISNA(VLOOKUP($B152,'[1]1718  Prog Access'!$F$7:$BF$318,20,FALSE)),"",VLOOKUP($B152,'[1]1718  Prog Access'!$F$7:$BF$318,20,FALSE))</f>
        <v>0</v>
      </c>
      <c r="AH152" s="134">
        <f t="shared" si="255"/>
        <v>7757302.0099999998</v>
      </c>
      <c r="AI152" s="133">
        <f t="shared" si="256"/>
        <v>3.6128496566937555E-2</v>
      </c>
      <c r="AJ152" s="134">
        <f t="shared" si="257"/>
        <v>485.26781336464478</v>
      </c>
      <c r="AK152" s="135">
        <f>IF(ISNA(VLOOKUP($B152,'[1]1718  Prog Access'!$F$7:$BF$318,21,FALSE)),"",VLOOKUP($B152,'[1]1718  Prog Access'!$F$7:$BF$318,21,FALSE))</f>
        <v>0</v>
      </c>
      <c r="AL152" s="135">
        <f>IF(ISNA(VLOOKUP($B152,'[1]1718  Prog Access'!$F$7:$BF$318,22,FALSE)),"",VLOOKUP($B152,'[1]1718  Prog Access'!$F$7:$BF$318,22,FALSE))</f>
        <v>0</v>
      </c>
      <c r="AM152" s="138">
        <f t="shared" si="258"/>
        <v>0</v>
      </c>
      <c r="AN152" s="133">
        <f t="shared" si="259"/>
        <v>0</v>
      </c>
      <c r="AO152" s="139">
        <f t="shared" si="260"/>
        <v>0</v>
      </c>
      <c r="AP152" s="135">
        <f>IF(ISNA(VLOOKUP($B152,'[1]1718  Prog Access'!$F$7:$BF$318,23,FALSE)),"",VLOOKUP($B152,'[1]1718  Prog Access'!$F$7:$BF$318,23,FALSE))</f>
        <v>3209481.43</v>
      </c>
      <c r="AQ152" s="135">
        <f>IF(ISNA(VLOOKUP($B152,'[1]1718  Prog Access'!$F$7:$BF$318,24,FALSE)),"",VLOOKUP($B152,'[1]1718  Prog Access'!$F$7:$BF$318,24,FALSE))</f>
        <v>572354.21</v>
      </c>
      <c r="AR152" s="135">
        <f>IF(ISNA(VLOOKUP($B152,'[1]1718  Prog Access'!$F$7:$BF$318,25,FALSE)),"",VLOOKUP($B152,'[1]1718  Prog Access'!$F$7:$BF$318,25,FALSE))</f>
        <v>12396.07</v>
      </c>
      <c r="AS152" s="135">
        <f>IF(ISNA(VLOOKUP($B152,'[1]1718  Prog Access'!$F$7:$BF$318,26,FALSE)),"",VLOOKUP($B152,'[1]1718  Prog Access'!$F$7:$BF$318,26,FALSE))</f>
        <v>0</v>
      </c>
      <c r="AT152" s="135">
        <f>IF(ISNA(VLOOKUP($B152,'[1]1718  Prog Access'!$F$7:$BF$318,27,FALSE)),"",VLOOKUP($B152,'[1]1718  Prog Access'!$F$7:$BF$318,27,FALSE))</f>
        <v>5427929.2200000007</v>
      </c>
      <c r="AU152" s="135">
        <f>IF(ISNA(VLOOKUP($B152,'[1]1718  Prog Access'!$F$7:$BF$318,28,FALSE)),"",VLOOKUP($B152,'[1]1718  Prog Access'!$F$7:$BF$318,28,FALSE))</f>
        <v>0</v>
      </c>
      <c r="AV152" s="135">
        <f>IF(ISNA(VLOOKUP($B152,'[1]1718  Prog Access'!$F$7:$BF$318,29,FALSE)),"",VLOOKUP($B152,'[1]1718  Prog Access'!$F$7:$BF$318,29,FALSE))</f>
        <v>0</v>
      </c>
      <c r="AW152" s="135">
        <f>IF(ISNA(VLOOKUP($B152,'[1]1718  Prog Access'!$F$7:$BF$318,30,FALSE)),"",VLOOKUP($B152,'[1]1718  Prog Access'!$F$7:$BF$318,30,FALSE))</f>
        <v>1391456.79</v>
      </c>
      <c r="AX152" s="135">
        <f>IF(ISNA(VLOOKUP($B152,'[1]1718  Prog Access'!$F$7:$BF$318,31,FALSE)),"",VLOOKUP($B152,'[1]1718  Prog Access'!$F$7:$BF$318,31,FALSE))</f>
        <v>0</v>
      </c>
      <c r="AY152" s="135">
        <f>IF(ISNA(VLOOKUP($B152,'[1]1718  Prog Access'!$F$7:$BF$318,32,FALSE)),"",VLOOKUP($B152,'[1]1718  Prog Access'!$F$7:$BF$318,32,FALSE))</f>
        <v>1127177.98</v>
      </c>
      <c r="AZ152" s="135">
        <f>IF(ISNA(VLOOKUP($B152,'[1]1718  Prog Access'!$F$7:$BF$318,33,FALSE)),"",VLOOKUP($B152,'[1]1718  Prog Access'!$F$7:$BF$318,33,FALSE))</f>
        <v>20401.48</v>
      </c>
      <c r="BA152" s="135">
        <f>IF(ISNA(VLOOKUP($B152,'[1]1718  Prog Access'!$F$7:$BF$318,34,FALSE)),"",VLOOKUP($B152,'[1]1718  Prog Access'!$F$7:$BF$318,34,FALSE))</f>
        <v>329218.92000000004</v>
      </c>
      <c r="BB152" s="135">
        <f>IF(ISNA(VLOOKUP($B152,'[1]1718  Prog Access'!$F$7:$BF$318,35,FALSE)),"",VLOOKUP($B152,'[1]1718  Prog Access'!$F$7:$BF$318,35,FALSE))</f>
        <v>3022209.5999999996</v>
      </c>
      <c r="BC152" s="135">
        <f>IF(ISNA(VLOOKUP($B152,'[1]1718  Prog Access'!$F$7:$BF$318,36,FALSE)),"",VLOOKUP($B152,'[1]1718  Prog Access'!$F$7:$BF$318,36,FALSE))</f>
        <v>0</v>
      </c>
      <c r="BD152" s="135">
        <f>IF(ISNA(VLOOKUP($B152,'[1]1718  Prog Access'!$F$7:$BF$318,37,FALSE)),"",VLOOKUP($B152,'[1]1718  Prog Access'!$F$7:$BF$318,37,FALSE))</f>
        <v>60117.640000000007</v>
      </c>
      <c r="BE152" s="135">
        <f>IF(ISNA(VLOOKUP($B152,'[1]1718  Prog Access'!$F$7:$BF$318,38,FALSE)),"",VLOOKUP($B152,'[1]1718  Prog Access'!$F$7:$BF$318,38,FALSE))</f>
        <v>773263.11</v>
      </c>
      <c r="BF152" s="134">
        <f t="shared" si="261"/>
        <v>15946006.449999999</v>
      </c>
      <c r="BG152" s="133">
        <f t="shared" si="262"/>
        <v>7.4266186689976393E-2</v>
      </c>
      <c r="BH152" s="137">
        <f t="shared" si="263"/>
        <v>997.52254996837769</v>
      </c>
      <c r="BI152" s="140">
        <f>IF(ISNA(VLOOKUP($B152,'[1]1718  Prog Access'!$F$7:$BF$318,39,FALSE)),"",VLOOKUP($B152,'[1]1718  Prog Access'!$F$7:$BF$318,39,FALSE))</f>
        <v>0</v>
      </c>
      <c r="BJ152" s="135">
        <f>IF(ISNA(VLOOKUP($B152,'[1]1718  Prog Access'!$F$7:$BF$318,40,FALSE)),"",VLOOKUP($B152,'[1]1718  Prog Access'!$F$7:$BF$318,40,FALSE))</f>
        <v>0</v>
      </c>
      <c r="BK152" s="135">
        <f>IF(ISNA(VLOOKUP($B152,'[1]1718  Prog Access'!$F$7:$BF$318,41,FALSE)),"",VLOOKUP($B152,'[1]1718  Prog Access'!$F$7:$BF$318,41,FALSE))</f>
        <v>303386.63</v>
      </c>
      <c r="BL152" s="135">
        <f>IF(ISNA(VLOOKUP($B152,'[1]1718  Prog Access'!$F$7:$BF$318,42,FALSE)),"",VLOOKUP($B152,'[1]1718  Prog Access'!$F$7:$BF$318,42,FALSE))</f>
        <v>0</v>
      </c>
      <c r="BM152" s="135">
        <f>IF(ISNA(VLOOKUP($B152,'[1]1718  Prog Access'!$F$7:$BF$318,43,FALSE)),"",VLOOKUP($B152,'[1]1718  Prog Access'!$F$7:$BF$318,43,FALSE))</f>
        <v>0</v>
      </c>
      <c r="BN152" s="135">
        <f>IF(ISNA(VLOOKUP($B152,'[1]1718  Prog Access'!$F$7:$BF$318,44,FALSE)),"",VLOOKUP($B152,'[1]1718  Prog Access'!$F$7:$BF$318,44,FALSE))</f>
        <v>0</v>
      </c>
      <c r="BO152" s="135">
        <f>IF(ISNA(VLOOKUP($B152,'[1]1718  Prog Access'!$F$7:$BF$318,45,FALSE)),"",VLOOKUP($B152,'[1]1718  Prog Access'!$F$7:$BF$318,45,FALSE))</f>
        <v>94010.270000000019</v>
      </c>
      <c r="BP152" s="137">
        <f t="shared" si="264"/>
        <v>397396.9</v>
      </c>
      <c r="BQ152" s="133">
        <f t="shared" si="265"/>
        <v>1.8508177867580056E-3</v>
      </c>
      <c r="BR152" s="134">
        <f t="shared" si="266"/>
        <v>24.859664410679354</v>
      </c>
      <c r="BS152" s="140">
        <f>IF(ISNA(VLOOKUP($B152,'[1]1718  Prog Access'!$F$7:$BF$318,46,FALSE)),"",VLOOKUP($B152,'[1]1718  Prog Access'!$F$7:$BF$318,46,FALSE))</f>
        <v>0</v>
      </c>
      <c r="BT152" s="135">
        <f>IF(ISNA(VLOOKUP($B152,'[1]1718  Prog Access'!$F$7:$BF$318,47,FALSE)),"",VLOOKUP($B152,'[1]1718  Prog Access'!$F$7:$BF$318,47,FALSE))</f>
        <v>0</v>
      </c>
      <c r="BU152" s="135">
        <f>IF(ISNA(VLOOKUP($B152,'[1]1718  Prog Access'!$F$7:$BF$318,48,FALSE)),"",VLOOKUP($B152,'[1]1718  Prog Access'!$F$7:$BF$318,48,FALSE))</f>
        <v>0</v>
      </c>
      <c r="BV152" s="135">
        <f>IF(ISNA(VLOOKUP($B152,'[1]1718  Prog Access'!$F$7:$BF$318,49,FALSE)),"",VLOOKUP($B152,'[1]1718  Prog Access'!$F$7:$BF$318,49,FALSE))</f>
        <v>1688769.4299999995</v>
      </c>
      <c r="BW152" s="137">
        <f t="shared" si="267"/>
        <v>1688769.4299999995</v>
      </c>
      <c r="BX152" s="133">
        <f t="shared" si="268"/>
        <v>7.8651959760561233E-3</v>
      </c>
      <c r="BY152" s="134">
        <f t="shared" si="269"/>
        <v>105.64310213998711</v>
      </c>
      <c r="BZ152" s="135">
        <f>IF(ISNA(VLOOKUP($B152,'[1]1718  Prog Access'!$F$7:$BF$318,50,FALSE)),"",VLOOKUP($B152,'[1]1718  Prog Access'!$F$7:$BF$318,50,FALSE))</f>
        <v>25469130.579999994</v>
      </c>
      <c r="CA152" s="133">
        <f t="shared" si="270"/>
        <v>0.11861874083750081</v>
      </c>
      <c r="CB152" s="134">
        <f t="shared" si="271"/>
        <v>1593.2535937008342</v>
      </c>
      <c r="CC152" s="135">
        <f>IF(ISNA(VLOOKUP($B152,'[1]1718  Prog Access'!$F$7:$BF$318,51,FALSE)),"",VLOOKUP($B152,'[1]1718  Prog Access'!$F$7:$BF$318,51,FALSE))</f>
        <v>6289985.9699999997</v>
      </c>
      <c r="CD152" s="133">
        <f t="shared" si="272"/>
        <v>2.9294687280485343E-2</v>
      </c>
      <c r="CE152" s="134">
        <f t="shared" si="273"/>
        <v>393.47800740791246</v>
      </c>
      <c r="CF152" s="141">
        <f>IF(ISNA(VLOOKUP($B152,'[1]1718  Prog Access'!$F$7:$BF$318,52,FALSE)),"",VLOOKUP($B152,'[1]1718  Prog Access'!$F$7:$BF$318,52,FALSE))</f>
        <v>9338095.1500000004</v>
      </c>
      <c r="CG152" s="88">
        <f t="shared" si="274"/>
        <v>4.3490808806154919E-2</v>
      </c>
      <c r="CH152" s="89">
        <f t="shared" si="275"/>
        <v>584.1563224675192</v>
      </c>
      <c r="CI152" s="90">
        <f t="shared" si="288"/>
        <v>214714221.38000003</v>
      </c>
      <c r="CJ152" s="73">
        <f t="shared" si="289"/>
        <v>0</v>
      </c>
    </row>
    <row r="153" spans="1:88" x14ac:dyDescent="0.3">
      <c r="A153" s="21"/>
      <c r="B153" s="84" t="s">
        <v>256</v>
      </c>
      <c r="C153" s="117" t="s">
        <v>257</v>
      </c>
      <c r="D153" s="85">
        <f>IF(ISNA(VLOOKUP($B153,'[1]1718 enrollment_Rev_Exp by size'!$A$6:$C$339,3,FALSE)),"",VLOOKUP($B153,'[1]1718 enrollment_Rev_Exp by size'!$A$6:$C$339,3,FALSE))</f>
        <v>48.530000000000008</v>
      </c>
      <c r="E153" s="86">
        <f>IF(ISNA(VLOOKUP($B153,'[1]1718 Enroll_Rev_Exp Access'!$A$6:$D$316,4,FALSE)),"",VLOOKUP($B153,'[1]1718 Enroll_Rev_Exp Access'!$A$6:$D$316,4,FALSE))</f>
        <v>2261609.02</v>
      </c>
      <c r="F153" s="87">
        <f>IF(ISNA(VLOOKUP($B153,'[1]1718  Prog Access'!$F$7:$BF$318,2,FALSE)),"",VLOOKUP($B153,'[1]1718  Prog Access'!$F$7:$BF$318,2,FALSE))</f>
        <v>975843</v>
      </c>
      <c r="G153" s="87">
        <f>IF(ISNA(VLOOKUP($B153,'[1]1718  Prog Access'!$F$7:$BF$318,3,FALSE)),"",VLOOKUP($B153,'[1]1718  Prog Access'!$F$7:$BF$318,3,FALSE))</f>
        <v>0</v>
      </c>
      <c r="H153" s="87">
        <f>IF(ISNA(VLOOKUP($B153,'[1]1718  Prog Access'!$F$7:$BF$318,4,FALSE)),"",VLOOKUP($B153,'[1]1718  Prog Access'!$F$7:$BF$318,4,FALSE))</f>
        <v>0</v>
      </c>
      <c r="I153" s="130">
        <f t="shared" si="276"/>
        <v>975843</v>
      </c>
      <c r="J153" s="151">
        <f t="shared" si="277"/>
        <v>0.43148174214480273</v>
      </c>
      <c r="K153" s="152">
        <f t="shared" si="278"/>
        <v>20108.036266227071</v>
      </c>
      <c r="L153" s="135">
        <f>IF(ISNA(VLOOKUP($B153,'[1]1718  Prog Access'!$F$7:$BF$318,5,FALSE)),"",VLOOKUP($B153,'[1]1718  Prog Access'!$F$7:$BF$318,5,FALSE))</f>
        <v>0</v>
      </c>
      <c r="M153" s="135">
        <f>IF(ISNA(VLOOKUP($B153,'[1]1718  Prog Access'!$F$7:$BF$318,6,FALSE)),"",VLOOKUP($B153,'[1]1718  Prog Access'!$F$7:$BF$318,6,FALSE))</f>
        <v>0</v>
      </c>
      <c r="N153" s="135">
        <f>IF(ISNA(VLOOKUP($B153,'[1]1718  Prog Access'!$F$7:$BF$318,7,FALSE)),"",VLOOKUP($B153,'[1]1718  Prog Access'!$F$7:$BF$318,7,FALSE))</f>
        <v>0</v>
      </c>
      <c r="O153" s="135">
        <f>IF(ISNA(VLOOKUP($B153,'[1]1718  Prog Access'!$F$7:$BF$318,8,FALSE)),"",VLOOKUP($B153,'[1]1718  Prog Access'!$F$7:$BF$318,8,FALSE))</f>
        <v>0</v>
      </c>
      <c r="P153" s="135">
        <f>IF(ISNA(VLOOKUP($B153,'[1]1718  Prog Access'!$F$7:$BF$318,9,FALSE)),"",VLOOKUP($B153,'[1]1718  Prog Access'!$F$7:$BF$318,9,FALSE))</f>
        <v>0</v>
      </c>
      <c r="Q153" s="135">
        <f>IF(ISNA(VLOOKUP($B153,'[1]1718  Prog Access'!$F$7:$BF$318,10,FALSE)),"",VLOOKUP($B153,'[1]1718  Prog Access'!$F$7:$BF$318,10,FALSE))</f>
        <v>0</v>
      </c>
      <c r="R153" s="128">
        <f t="shared" si="249"/>
        <v>0</v>
      </c>
      <c r="S153" s="136">
        <f t="shared" si="250"/>
        <v>0</v>
      </c>
      <c r="T153" s="137">
        <f t="shared" si="251"/>
        <v>0</v>
      </c>
      <c r="U153" s="135">
        <f>IF(ISNA(VLOOKUP($B153,'[1]1718  Prog Access'!$F$7:$BF$318,11,FALSE)),"",VLOOKUP($B153,'[1]1718  Prog Access'!$F$7:$BF$318,11,FALSE))</f>
        <v>174287.51999999996</v>
      </c>
      <c r="V153" s="135">
        <f>IF(ISNA(VLOOKUP($B153,'[1]1718  Prog Access'!$F$7:$BF$318,12,FALSE)),"",VLOOKUP($B153,'[1]1718  Prog Access'!$F$7:$BF$318,12,FALSE))</f>
        <v>0</v>
      </c>
      <c r="W153" s="135">
        <f>IF(ISNA(VLOOKUP($B153,'[1]1718  Prog Access'!$F$7:$BF$318,13,FALSE)),"",VLOOKUP($B153,'[1]1718  Prog Access'!$F$7:$BF$318,13,FALSE))</f>
        <v>33216.629999999997</v>
      </c>
      <c r="X153" s="135">
        <f>IF(ISNA(VLOOKUP($B153,'[1]1718  Prog Access'!$F$7:$BF$318,14,FALSE)),"",VLOOKUP($B153,'[1]1718  Prog Access'!$F$7:$BF$318,14,FALSE))</f>
        <v>0</v>
      </c>
      <c r="Y153" s="135">
        <f>IF(ISNA(VLOOKUP($B153,'[1]1718  Prog Access'!$F$7:$BF$318,15,FALSE)),"",VLOOKUP($B153,'[1]1718  Prog Access'!$F$7:$BF$318,15,FALSE))</f>
        <v>0</v>
      </c>
      <c r="Z153" s="135">
        <f>IF(ISNA(VLOOKUP($B153,'[1]1718  Prog Access'!$F$7:$BF$318,16,FALSE)),"",VLOOKUP($B153,'[1]1718  Prog Access'!$F$7:$BF$318,16,FALSE))</f>
        <v>0</v>
      </c>
      <c r="AA153" s="138">
        <f t="shared" si="252"/>
        <v>207504.14999999997</v>
      </c>
      <c r="AB153" s="133">
        <f t="shared" si="253"/>
        <v>9.1750673155698667E-2</v>
      </c>
      <c r="AC153" s="134">
        <f t="shared" si="254"/>
        <v>4275.7912631362033</v>
      </c>
      <c r="AD153" s="135">
        <f>IF(ISNA(VLOOKUP($B153,'[1]1718  Prog Access'!$F$7:$BF$318,17,FALSE)),"",VLOOKUP($B153,'[1]1718  Prog Access'!$F$7:$BF$318,17,FALSE))</f>
        <v>87078.180000000008</v>
      </c>
      <c r="AE153" s="135">
        <f>IF(ISNA(VLOOKUP($B153,'[1]1718  Prog Access'!$F$7:$BF$318,18,FALSE)),"",VLOOKUP($B153,'[1]1718  Prog Access'!$F$7:$BF$318,18,FALSE))</f>
        <v>0</v>
      </c>
      <c r="AF153" s="135">
        <f>IF(ISNA(VLOOKUP($B153,'[1]1718  Prog Access'!$F$7:$BF$318,19,FALSE)),"",VLOOKUP($B153,'[1]1718  Prog Access'!$F$7:$BF$318,19,FALSE))</f>
        <v>0</v>
      </c>
      <c r="AG153" s="135">
        <f>IF(ISNA(VLOOKUP($B153,'[1]1718  Prog Access'!$F$7:$BF$318,20,FALSE)),"",VLOOKUP($B153,'[1]1718  Prog Access'!$F$7:$BF$318,20,FALSE))</f>
        <v>0</v>
      </c>
      <c r="AH153" s="134">
        <f t="shared" si="255"/>
        <v>87078.180000000008</v>
      </c>
      <c r="AI153" s="133">
        <f t="shared" si="256"/>
        <v>3.8502755883065946E-2</v>
      </c>
      <c r="AJ153" s="134">
        <f t="shared" si="257"/>
        <v>1794.3165052544816</v>
      </c>
      <c r="AK153" s="135">
        <f>IF(ISNA(VLOOKUP($B153,'[1]1718  Prog Access'!$F$7:$BF$318,21,FALSE)),"",VLOOKUP($B153,'[1]1718  Prog Access'!$F$7:$BF$318,21,FALSE))</f>
        <v>0</v>
      </c>
      <c r="AL153" s="135">
        <f>IF(ISNA(VLOOKUP($B153,'[1]1718  Prog Access'!$F$7:$BF$318,22,FALSE)),"",VLOOKUP($B153,'[1]1718  Prog Access'!$F$7:$BF$318,22,FALSE))</f>
        <v>0</v>
      </c>
      <c r="AM153" s="138">
        <f t="shared" si="258"/>
        <v>0</v>
      </c>
      <c r="AN153" s="133">
        <f t="shared" si="259"/>
        <v>0</v>
      </c>
      <c r="AO153" s="139">
        <f t="shared" si="260"/>
        <v>0</v>
      </c>
      <c r="AP153" s="135">
        <f>IF(ISNA(VLOOKUP($B153,'[1]1718  Prog Access'!$F$7:$BF$318,23,FALSE)),"",VLOOKUP($B153,'[1]1718  Prog Access'!$F$7:$BF$318,23,FALSE))</f>
        <v>30341.859999999997</v>
      </c>
      <c r="AQ153" s="135">
        <f>IF(ISNA(VLOOKUP($B153,'[1]1718  Prog Access'!$F$7:$BF$318,24,FALSE)),"",VLOOKUP($B153,'[1]1718  Prog Access'!$F$7:$BF$318,24,FALSE))</f>
        <v>13398.74</v>
      </c>
      <c r="AR153" s="135">
        <f>IF(ISNA(VLOOKUP($B153,'[1]1718  Prog Access'!$F$7:$BF$318,25,FALSE)),"",VLOOKUP($B153,'[1]1718  Prog Access'!$F$7:$BF$318,25,FALSE))</f>
        <v>0</v>
      </c>
      <c r="AS153" s="135">
        <f>IF(ISNA(VLOOKUP($B153,'[1]1718  Prog Access'!$F$7:$BF$318,26,FALSE)),"",VLOOKUP($B153,'[1]1718  Prog Access'!$F$7:$BF$318,26,FALSE))</f>
        <v>0</v>
      </c>
      <c r="AT153" s="135">
        <f>IF(ISNA(VLOOKUP($B153,'[1]1718  Prog Access'!$F$7:$BF$318,27,FALSE)),"",VLOOKUP($B153,'[1]1718  Prog Access'!$F$7:$BF$318,27,FALSE))</f>
        <v>26247.66</v>
      </c>
      <c r="AU153" s="135">
        <f>IF(ISNA(VLOOKUP($B153,'[1]1718  Prog Access'!$F$7:$BF$318,28,FALSE)),"",VLOOKUP($B153,'[1]1718  Prog Access'!$F$7:$BF$318,28,FALSE))</f>
        <v>0</v>
      </c>
      <c r="AV153" s="135">
        <f>IF(ISNA(VLOOKUP($B153,'[1]1718  Prog Access'!$F$7:$BF$318,29,FALSE)),"",VLOOKUP($B153,'[1]1718  Prog Access'!$F$7:$BF$318,29,FALSE))</f>
        <v>0</v>
      </c>
      <c r="AW153" s="135">
        <f>IF(ISNA(VLOOKUP($B153,'[1]1718  Prog Access'!$F$7:$BF$318,30,FALSE)),"",VLOOKUP($B153,'[1]1718  Prog Access'!$F$7:$BF$318,30,FALSE))</f>
        <v>0</v>
      </c>
      <c r="AX153" s="135">
        <f>IF(ISNA(VLOOKUP($B153,'[1]1718  Prog Access'!$F$7:$BF$318,31,FALSE)),"",VLOOKUP($B153,'[1]1718  Prog Access'!$F$7:$BF$318,31,FALSE))</f>
        <v>0</v>
      </c>
      <c r="AY153" s="135">
        <f>IF(ISNA(VLOOKUP($B153,'[1]1718  Prog Access'!$F$7:$BF$318,32,FALSE)),"",VLOOKUP($B153,'[1]1718  Prog Access'!$F$7:$BF$318,32,FALSE))</f>
        <v>0</v>
      </c>
      <c r="AZ153" s="135">
        <f>IF(ISNA(VLOOKUP($B153,'[1]1718  Prog Access'!$F$7:$BF$318,33,FALSE)),"",VLOOKUP($B153,'[1]1718  Prog Access'!$F$7:$BF$318,33,FALSE))</f>
        <v>0</v>
      </c>
      <c r="BA153" s="135">
        <f>IF(ISNA(VLOOKUP($B153,'[1]1718  Prog Access'!$F$7:$BF$318,34,FALSE)),"",VLOOKUP($B153,'[1]1718  Prog Access'!$F$7:$BF$318,34,FALSE))</f>
        <v>0</v>
      </c>
      <c r="BB153" s="135">
        <f>IF(ISNA(VLOOKUP($B153,'[1]1718  Prog Access'!$F$7:$BF$318,35,FALSE)),"",VLOOKUP($B153,'[1]1718  Prog Access'!$F$7:$BF$318,35,FALSE))</f>
        <v>0</v>
      </c>
      <c r="BC153" s="135">
        <f>IF(ISNA(VLOOKUP($B153,'[1]1718  Prog Access'!$F$7:$BF$318,36,FALSE)),"",VLOOKUP($B153,'[1]1718  Prog Access'!$F$7:$BF$318,36,FALSE))</f>
        <v>0</v>
      </c>
      <c r="BD153" s="135">
        <f>IF(ISNA(VLOOKUP($B153,'[1]1718  Prog Access'!$F$7:$BF$318,37,FALSE)),"",VLOOKUP($B153,'[1]1718  Prog Access'!$F$7:$BF$318,37,FALSE))</f>
        <v>0</v>
      </c>
      <c r="BE153" s="135">
        <f>IF(ISNA(VLOOKUP($B153,'[1]1718  Prog Access'!$F$7:$BF$318,38,FALSE)),"",VLOOKUP($B153,'[1]1718  Prog Access'!$F$7:$BF$318,38,FALSE))</f>
        <v>0</v>
      </c>
      <c r="BF153" s="134">
        <f t="shared" si="261"/>
        <v>69988.259999999995</v>
      </c>
      <c r="BG153" s="133">
        <f t="shared" si="262"/>
        <v>3.0946224294772222E-2</v>
      </c>
      <c r="BH153" s="137">
        <f t="shared" si="263"/>
        <v>1442.1648464867089</v>
      </c>
      <c r="BI153" s="140">
        <f>IF(ISNA(VLOOKUP($B153,'[1]1718  Prog Access'!$F$7:$BF$318,39,FALSE)),"",VLOOKUP($B153,'[1]1718  Prog Access'!$F$7:$BF$318,39,FALSE))</f>
        <v>0</v>
      </c>
      <c r="BJ153" s="135">
        <f>IF(ISNA(VLOOKUP($B153,'[1]1718  Prog Access'!$F$7:$BF$318,40,FALSE)),"",VLOOKUP($B153,'[1]1718  Prog Access'!$F$7:$BF$318,40,FALSE))</f>
        <v>0</v>
      </c>
      <c r="BK153" s="135">
        <f>IF(ISNA(VLOOKUP($B153,'[1]1718  Prog Access'!$F$7:$BF$318,41,FALSE)),"",VLOOKUP($B153,'[1]1718  Prog Access'!$F$7:$BF$318,41,FALSE))</f>
        <v>0</v>
      </c>
      <c r="BL153" s="135">
        <f>IF(ISNA(VLOOKUP($B153,'[1]1718  Prog Access'!$F$7:$BF$318,42,FALSE)),"",VLOOKUP($B153,'[1]1718  Prog Access'!$F$7:$BF$318,42,FALSE))</f>
        <v>0</v>
      </c>
      <c r="BM153" s="135">
        <f>IF(ISNA(VLOOKUP($B153,'[1]1718  Prog Access'!$F$7:$BF$318,43,FALSE)),"",VLOOKUP($B153,'[1]1718  Prog Access'!$F$7:$BF$318,43,FALSE))</f>
        <v>0</v>
      </c>
      <c r="BN153" s="135">
        <f>IF(ISNA(VLOOKUP($B153,'[1]1718  Prog Access'!$F$7:$BF$318,44,FALSE)),"",VLOOKUP($B153,'[1]1718  Prog Access'!$F$7:$BF$318,44,FALSE))</f>
        <v>0</v>
      </c>
      <c r="BO153" s="135">
        <f>IF(ISNA(VLOOKUP($B153,'[1]1718  Prog Access'!$F$7:$BF$318,45,FALSE)),"",VLOOKUP($B153,'[1]1718  Prog Access'!$F$7:$BF$318,45,FALSE))</f>
        <v>25721.719999999998</v>
      </c>
      <c r="BP153" s="137">
        <f t="shared" si="264"/>
        <v>25721.719999999998</v>
      </c>
      <c r="BQ153" s="133">
        <f t="shared" si="265"/>
        <v>1.1373194823922305E-2</v>
      </c>
      <c r="BR153" s="134">
        <f t="shared" si="266"/>
        <v>530.01689676488752</v>
      </c>
      <c r="BS153" s="140">
        <f>IF(ISNA(VLOOKUP($B153,'[1]1718  Prog Access'!$F$7:$BF$318,46,FALSE)),"",VLOOKUP($B153,'[1]1718  Prog Access'!$F$7:$BF$318,46,FALSE))</f>
        <v>0</v>
      </c>
      <c r="BT153" s="135">
        <f>IF(ISNA(VLOOKUP($B153,'[1]1718  Prog Access'!$F$7:$BF$318,47,FALSE)),"",VLOOKUP($B153,'[1]1718  Prog Access'!$F$7:$BF$318,47,FALSE))</f>
        <v>0</v>
      </c>
      <c r="BU153" s="135">
        <f>IF(ISNA(VLOOKUP($B153,'[1]1718  Prog Access'!$F$7:$BF$318,48,FALSE)),"",VLOOKUP($B153,'[1]1718  Prog Access'!$F$7:$BF$318,48,FALSE))</f>
        <v>0</v>
      </c>
      <c r="BV153" s="135">
        <f>IF(ISNA(VLOOKUP($B153,'[1]1718  Prog Access'!$F$7:$BF$318,49,FALSE)),"",VLOOKUP($B153,'[1]1718  Prog Access'!$F$7:$BF$318,49,FALSE))</f>
        <v>2026.47</v>
      </c>
      <c r="BW153" s="137">
        <f t="shared" si="267"/>
        <v>2026.47</v>
      </c>
      <c r="BX153" s="133">
        <f t="shared" si="268"/>
        <v>8.960302077323692E-4</v>
      </c>
      <c r="BY153" s="134">
        <f t="shared" si="269"/>
        <v>41.757057490212233</v>
      </c>
      <c r="BZ153" s="135">
        <f>IF(ISNA(VLOOKUP($B153,'[1]1718  Prog Access'!$F$7:$BF$318,50,FALSE)),"",VLOOKUP($B153,'[1]1718  Prog Access'!$F$7:$BF$318,50,FALSE))</f>
        <v>722699.51000000013</v>
      </c>
      <c r="CA153" s="133">
        <f t="shared" si="270"/>
        <v>0.31955103804812385</v>
      </c>
      <c r="CB153" s="134">
        <f t="shared" si="271"/>
        <v>14891.809396249742</v>
      </c>
      <c r="CC153" s="135">
        <f>IF(ISNA(VLOOKUP($B153,'[1]1718  Prog Access'!$F$7:$BF$318,51,FALSE)),"",VLOOKUP($B153,'[1]1718  Prog Access'!$F$7:$BF$318,51,FALSE))</f>
        <v>100575.46</v>
      </c>
      <c r="CD153" s="133">
        <f t="shared" si="272"/>
        <v>4.4470754719575713E-2</v>
      </c>
      <c r="CE153" s="134">
        <f t="shared" si="273"/>
        <v>2072.4389037708634</v>
      </c>
      <c r="CF153" s="141">
        <f>IF(ISNA(VLOOKUP($B153,'[1]1718  Prog Access'!$F$7:$BF$318,52,FALSE)),"",VLOOKUP($B153,'[1]1718  Prog Access'!$F$7:$BF$318,52,FALSE))</f>
        <v>70172.26999999999</v>
      </c>
      <c r="CG153" s="88">
        <f t="shared" si="274"/>
        <v>3.1027586722306225E-2</v>
      </c>
      <c r="CH153" s="89">
        <f t="shared" si="275"/>
        <v>1445.95652173913</v>
      </c>
      <c r="CI153" s="90">
        <f t="shared" si="288"/>
        <v>2261609.02</v>
      </c>
      <c r="CJ153" s="73">
        <f t="shared" si="289"/>
        <v>0</v>
      </c>
    </row>
    <row r="154" spans="1:88" x14ac:dyDescent="0.3">
      <c r="A154" s="21"/>
      <c r="B154" s="84" t="s">
        <v>258</v>
      </c>
      <c r="C154" s="117" t="s">
        <v>259</v>
      </c>
      <c r="D154" s="85">
        <f>IF(ISNA(VLOOKUP($B154,'[1]1718 enrollment_Rev_Exp by size'!$A$6:$C$339,3,FALSE)),"",VLOOKUP($B154,'[1]1718 enrollment_Rev_Exp by size'!$A$6:$C$339,3,FALSE))</f>
        <v>20791.590000000004</v>
      </c>
      <c r="E154" s="86">
        <f>IF(ISNA(VLOOKUP($B154,'[1]1718 Enroll_Rev_Exp Access'!$A$6:$D$316,4,FALSE)),"",VLOOKUP($B154,'[1]1718 Enroll_Rev_Exp Access'!$A$6:$D$316,4,FALSE))</f>
        <v>283943865.35000002</v>
      </c>
      <c r="F154" s="87">
        <f>IF(ISNA(VLOOKUP($B154,'[1]1718  Prog Access'!$F$7:$BF$318,2,FALSE)),"",VLOOKUP($B154,'[1]1718  Prog Access'!$F$7:$BF$318,2,FALSE))</f>
        <v>163847610.40000004</v>
      </c>
      <c r="G154" s="87">
        <f>IF(ISNA(VLOOKUP($B154,'[1]1718  Prog Access'!$F$7:$BF$318,3,FALSE)),"",VLOOKUP($B154,'[1]1718  Prog Access'!$F$7:$BF$318,3,FALSE))</f>
        <v>0</v>
      </c>
      <c r="H154" s="87">
        <f>IF(ISNA(VLOOKUP($B154,'[1]1718  Prog Access'!$F$7:$BF$318,4,FALSE)),"",VLOOKUP($B154,'[1]1718  Prog Access'!$F$7:$BF$318,4,FALSE))</f>
        <v>141739.85</v>
      </c>
      <c r="I154" s="130">
        <f t="shared" si="276"/>
        <v>163989350.25000003</v>
      </c>
      <c r="J154" s="151">
        <f t="shared" si="277"/>
        <v>0.57754144484812342</v>
      </c>
      <c r="K154" s="152">
        <f t="shared" si="278"/>
        <v>7887.2924220802734</v>
      </c>
      <c r="L154" s="135">
        <f>IF(ISNA(VLOOKUP($B154,'[1]1718  Prog Access'!$F$7:$BF$318,5,FALSE)),"",VLOOKUP($B154,'[1]1718  Prog Access'!$F$7:$BF$318,5,FALSE))</f>
        <v>0</v>
      </c>
      <c r="M154" s="135">
        <f>IF(ISNA(VLOOKUP($B154,'[1]1718  Prog Access'!$F$7:$BF$318,6,FALSE)),"",VLOOKUP($B154,'[1]1718  Prog Access'!$F$7:$BF$318,6,FALSE))</f>
        <v>0</v>
      </c>
      <c r="N154" s="135">
        <f>IF(ISNA(VLOOKUP($B154,'[1]1718  Prog Access'!$F$7:$BF$318,7,FALSE)),"",VLOOKUP($B154,'[1]1718  Prog Access'!$F$7:$BF$318,7,FALSE))</f>
        <v>0</v>
      </c>
      <c r="O154" s="135">
        <f>IF(ISNA(VLOOKUP($B154,'[1]1718  Prog Access'!$F$7:$BF$318,8,FALSE)),"",VLOOKUP($B154,'[1]1718  Prog Access'!$F$7:$BF$318,8,FALSE))</f>
        <v>0</v>
      </c>
      <c r="P154" s="135">
        <f>IF(ISNA(VLOOKUP($B154,'[1]1718  Prog Access'!$F$7:$BF$318,9,FALSE)),"",VLOOKUP($B154,'[1]1718  Prog Access'!$F$7:$BF$318,9,FALSE))</f>
        <v>0</v>
      </c>
      <c r="Q154" s="135">
        <f>IF(ISNA(VLOOKUP($B154,'[1]1718  Prog Access'!$F$7:$BF$318,10,FALSE)),"",VLOOKUP($B154,'[1]1718  Prog Access'!$F$7:$BF$318,10,FALSE))</f>
        <v>0</v>
      </c>
      <c r="R154" s="128">
        <f t="shared" si="249"/>
        <v>0</v>
      </c>
      <c r="S154" s="136">
        <f t="shared" si="250"/>
        <v>0</v>
      </c>
      <c r="T154" s="137">
        <f t="shared" si="251"/>
        <v>0</v>
      </c>
      <c r="U154" s="135">
        <f>IF(ISNA(VLOOKUP($B154,'[1]1718  Prog Access'!$F$7:$BF$318,11,FALSE)),"",VLOOKUP($B154,'[1]1718  Prog Access'!$F$7:$BF$318,11,FALSE))</f>
        <v>32704468.890000004</v>
      </c>
      <c r="V154" s="135">
        <f>IF(ISNA(VLOOKUP($B154,'[1]1718  Prog Access'!$F$7:$BF$318,12,FALSE)),"",VLOOKUP($B154,'[1]1718  Prog Access'!$F$7:$BF$318,12,FALSE))</f>
        <v>1142901.6399999999</v>
      </c>
      <c r="W154" s="135">
        <f>IF(ISNA(VLOOKUP($B154,'[1]1718  Prog Access'!$F$7:$BF$318,13,FALSE)),"",VLOOKUP($B154,'[1]1718  Prog Access'!$F$7:$BF$318,13,FALSE))</f>
        <v>4269603.6700000009</v>
      </c>
      <c r="X154" s="135">
        <f>IF(ISNA(VLOOKUP($B154,'[1]1718  Prog Access'!$F$7:$BF$318,14,FALSE)),"",VLOOKUP($B154,'[1]1718  Prog Access'!$F$7:$BF$318,14,FALSE))</f>
        <v>0</v>
      </c>
      <c r="Y154" s="135">
        <f>IF(ISNA(VLOOKUP($B154,'[1]1718  Prog Access'!$F$7:$BF$318,15,FALSE)),"",VLOOKUP($B154,'[1]1718  Prog Access'!$F$7:$BF$318,15,FALSE))</f>
        <v>0</v>
      </c>
      <c r="Z154" s="135">
        <f>IF(ISNA(VLOOKUP($B154,'[1]1718  Prog Access'!$F$7:$BF$318,16,FALSE)),"",VLOOKUP($B154,'[1]1718  Prog Access'!$F$7:$BF$318,16,FALSE))</f>
        <v>0</v>
      </c>
      <c r="AA154" s="138">
        <f t="shared" si="252"/>
        <v>38116974.200000003</v>
      </c>
      <c r="AB154" s="133">
        <f t="shared" si="253"/>
        <v>0.13424123163575155</v>
      </c>
      <c r="AC154" s="134">
        <f t="shared" si="254"/>
        <v>1833.2880842686873</v>
      </c>
      <c r="AD154" s="135">
        <f>IF(ISNA(VLOOKUP($B154,'[1]1718  Prog Access'!$F$7:$BF$318,17,FALSE)),"",VLOOKUP($B154,'[1]1718  Prog Access'!$F$7:$BF$318,17,FALSE))</f>
        <v>5218635.4899999993</v>
      </c>
      <c r="AE154" s="135">
        <f>IF(ISNA(VLOOKUP($B154,'[1]1718  Prog Access'!$F$7:$BF$318,18,FALSE)),"",VLOOKUP($B154,'[1]1718  Prog Access'!$F$7:$BF$318,18,FALSE))</f>
        <v>1239372.4599999997</v>
      </c>
      <c r="AF154" s="135">
        <f>IF(ISNA(VLOOKUP($B154,'[1]1718  Prog Access'!$F$7:$BF$318,19,FALSE)),"",VLOOKUP($B154,'[1]1718  Prog Access'!$F$7:$BF$318,19,FALSE))</f>
        <v>63229.929999999993</v>
      </c>
      <c r="AG154" s="135">
        <f>IF(ISNA(VLOOKUP($B154,'[1]1718  Prog Access'!$F$7:$BF$318,20,FALSE)),"",VLOOKUP($B154,'[1]1718  Prog Access'!$F$7:$BF$318,20,FALSE))</f>
        <v>0</v>
      </c>
      <c r="AH154" s="134">
        <f t="shared" si="255"/>
        <v>6521237.879999999</v>
      </c>
      <c r="AI154" s="133">
        <f t="shared" si="256"/>
        <v>2.2966644734379708E-2</v>
      </c>
      <c r="AJ154" s="134">
        <f t="shared" si="257"/>
        <v>313.64786820055599</v>
      </c>
      <c r="AK154" s="135">
        <f>IF(ISNA(VLOOKUP($B154,'[1]1718  Prog Access'!$F$7:$BF$318,21,FALSE)),"",VLOOKUP($B154,'[1]1718  Prog Access'!$F$7:$BF$318,21,FALSE))</f>
        <v>0</v>
      </c>
      <c r="AL154" s="135">
        <f>IF(ISNA(VLOOKUP($B154,'[1]1718  Prog Access'!$F$7:$BF$318,22,FALSE)),"",VLOOKUP($B154,'[1]1718  Prog Access'!$F$7:$BF$318,22,FALSE))</f>
        <v>0</v>
      </c>
      <c r="AM154" s="138">
        <f t="shared" si="258"/>
        <v>0</v>
      </c>
      <c r="AN154" s="133">
        <f t="shared" si="259"/>
        <v>0</v>
      </c>
      <c r="AO154" s="139">
        <f t="shared" si="260"/>
        <v>0</v>
      </c>
      <c r="AP154" s="135">
        <f>IF(ISNA(VLOOKUP($B154,'[1]1718  Prog Access'!$F$7:$BF$318,23,FALSE)),"",VLOOKUP($B154,'[1]1718  Prog Access'!$F$7:$BF$318,23,FALSE))</f>
        <v>1388877.2799999996</v>
      </c>
      <c r="AQ154" s="135">
        <f>IF(ISNA(VLOOKUP($B154,'[1]1718  Prog Access'!$F$7:$BF$318,24,FALSE)),"",VLOOKUP($B154,'[1]1718  Prog Access'!$F$7:$BF$318,24,FALSE))</f>
        <v>358352.52999999997</v>
      </c>
      <c r="AR154" s="135">
        <f>IF(ISNA(VLOOKUP($B154,'[1]1718  Prog Access'!$F$7:$BF$318,25,FALSE)),"",VLOOKUP($B154,'[1]1718  Prog Access'!$F$7:$BF$318,25,FALSE))</f>
        <v>0</v>
      </c>
      <c r="AS154" s="135">
        <f>IF(ISNA(VLOOKUP($B154,'[1]1718  Prog Access'!$F$7:$BF$318,26,FALSE)),"",VLOOKUP($B154,'[1]1718  Prog Access'!$F$7:$BF$318,26,FALSE))</f>
        <v>0</v>
      </c>
      <c r="AT154" s="135">
        <f>IF(ISNA(VLOOKUP($B154,'[1]1718  Prog Access'!$F$7:$BF$318,27,FALSE)),"",VLOOKUP($B154,'[1]1718  Prog Access'!$F$7:$BF$318,27,FALSE))</f>
        <v>1964208.4800000002</v>
      </c>
      <c r="AU154" s="135">
        <f>IF(ISNA(VLOOKUP($B154,'[1]1718  Prog Access'!$F$7:$BF$318,28,FALSE)),"",VLOOKUP($B154,'[1]1718  Prog Access'!$F$7:$BF$318,28,FALSE))</f>
        <v>0</v>
      </c>
      <c r="AV154" s="135">
        <f>IF(ISNA(VLOOKUP($B154,'[1]1718  Prog Access'!$F$7:$BF$318,29,FALSE)),"",VLOOKUP($B154,'[1]1718  Prog Access'!$F$7:$BF$318,29,FALSE))</f>
        <v>0</v>
      </c>
      <c r="AW154" s="135">
        <f>IF(ISNA(VLOOKUP($B154,'[1]1718  Prog Access'!$F$7:$BF$318,30,FALSE)),"",VLOOKUP($B154,'[1]1718  Prog Access'!$F$7:$BF$318,30,FALSE))</f>
        <v>2698885.38</v>
      </c>
      <c r="AX154" s="135">
        <f>IF(ISNA(VLOOKUP($B154,'[1]1718  Prog Access'!$F$7:$BF$318,31,FALSE)),"",VLOOKUP($B154,'[1]1718  Prog Access'!$F$7:$BF$318,31,FALSE))</f>
        <v>0</v>
      </c>
      <c r="AY154" s="135">
        <f>IF(ISNA(VLOOKUP($B154,'[1]1718  Prog Access'!$F$7:$BF$318,32,FALSE)),"",VLOOKUP($B154,'[1]1718  Prog Access'!$F$7:$BF$318,32,FALSE))</f>
        <v>0</v>
      </c>
      <c r="AZ154" s="135">
        <f>IF(ISNA(VLOOKUP($B154,'[1]1718  Prog Access'!$F$7:$BF$318,33,FALSE)),"",VLOOKUP($B154,'[1]1718  Prog Access'!$F$7:$BF$318,33,FALSE))</f>
        <v>0</v>
      </c>
      <c r="BA154" s="135">
        <f>IF(ISNA(VLOOKUP($B154,'[1]1718  Prog Access'!$F$7:$BF$318,34,FALSE)),"",VLOOKUP($B154,'[1]1718  Prog Access'!$F$7:$BF$318,34,FALSE))</f>
        <v>358889.93999999994</v>
      </c>
      <c r="BB154" s="135">
        <f>IF(ISNA(VLOOKUP($B154,'[1]1718  Prog Access'!$F$7:$BF$318,35,FALSE)),"",VLOOKUP($B154,'[1]1718  Prog Access'!$F$7:$BF$318,35,FALSE))</f>
        <v>3329439.48</v>
      </c>
      <c r="BC154" s="135">
        <f>IF(ISNA(VLOOKUP($B154,'[1]1718  Prog Access'!$F$7:$BF$318,36,FALSE)),"",VLOOKUP($B154,'[1]1718  Prog Access'!$F$7:$BF$318,36,FALSE))</f>
        <v>0</v>
      </c>
      <c r="BD154" s="135">
        <f>IF(ISNA(VLOOKUP($B154,'[1]1718  Prog Access'!$F$7:$BF$318,37,FALSE)),"",VLOOKUP($B154,'[1]1718  Prog Access'!$F$7:$BF$318,37,FALSE))</f>
        <v>0</v>
      </c>
      <c r="BE154" s="135">
        <f>IF(ISNA(VLOOKUP($B154,'[1]1718  Prog Access'!$F$7:$BF$318,38,FALSE)),"",VLOOKUP($B154,'[1]1718  Prog Access'!$F$7:$BF$318,38,FALSE))</f>
        <v>0</v>
      </c>
      <c r="BF154" s="134">
        <f t="shared" si="261"/>
        <v>10098653.09</v>
      </c>
      <c r="BG154" s="133">
        <f t="shared" si="262"/>
        <v>3.5565667451740911E-2</v>
      </c>
      <c r="BH154" s="137">
        <f t="shared" si="263"/>
        <v>485.70855283314063</v>
      </c>
      <c r="BI154" s="140">
        <f>IF(ISNA(VLOOKUP($B154,'[1]1718  Prog Access'!$F$7:$BF$318,39,FALSE)),"",VLOOKUP($B154,'[1]1718  Prog Access'!$F$7:$BF$318,39,FALSE))</f>
        <v>0</v>
      </c>
      <c r="BJ154" s="135">
        <f>IF(ISNA(VLOOKUP($B154,'[1]1718  Prog Access'!$F$7:$BF$318,40,FALSE)),"",VLOOKUP($B154,'[1]1718  Prog Access'!$F$7:$BF$318,40,FALSE))</f>
        <v>808284.81</v>
      </c>
      <c r="BK154" s="135">
        <f>IF(ISNA(VLOOKUP($B154,'[1]1718  Prog Access'!$F$7:$BF$318,41,FALSE)),"",VLOOKUP($B154,'[1]1718  Prog Access'!$F$7:$BF$318,41,FALSE))</f>
        <v>952765.47000000009</v>
      </c>
      <c r="BL154" s="135">
        <f>IF(ISNA(VLOOKUP($B154,'[1]1718  Prog Access'!$F$7:$BF$318,42,FALSE)),"",VLOOKUP($B154,'[1]1718  Prog Access'!$F$7:$BF$318,42,FALSE))</f>
        <v>0</v>
      </c>
      <c r="BM154" s="135">
        <f>IF(ISNA(VLOOKUP($B154,'[1]1718  Prog Access'!$F$7:$BF$318,43,FALSE)),"",VLOOKUP($B154,'[1]1718  Prog Access'!$F$7:$BF$318,43,FALSE))</f>
        <v>0</v>
      </c>
      <c r="BN154" s="135">
        <f>IF(ISNA(VLOOKUP($B154,'[1]1718  Prog Access'!$F$7:$BF$318,44,FALSE)),"",VLOOKUP($B154,'[1]1718  Prog Access'!$F$7:$BF$318,44,FALSE))</f>
        <v>0</v>
      </c>
      <c r="BO154" s="135">
        <f>IF(ISNA(VLOOKUP($B154,'[1]1718  Prog Access'!$F$7:$BF$318,45,FALSE)),"",VLOOKUP($B154,'[1]1718  Prog Access'!$F$7:$BF$318,45,FALSE))</f>
        <v>1780046.0300000003</v>
      </c>
      <c r="BP154" s="137">
        <f t="shared" si="264"/>
        <v>3541096.3100000005</v>
      </c>
      <c r="BQ154" s="133">
        <f t="shared" si="265"/>
        <v>1.2471113984572657E-2</v>
      </c>
      <c r="BR154" s="134">
        <f t="shared" si="266"/>
        <v>170.3138773898485</v>
      </c>
      <c r="BS154" s="140">
        <f>IF(ISNA(VLOOKUP($B154,'[1]1718  Prog Access'!$F$7:$BF$318,46,FALSE)),"",VLOOKUP($B154,'[1]1718  Prog Access'!$F$7:$BF$318,46,FALSE))</f>
        <v>0</v>
      </c>
      <c r="BT154" s="135">
        <f>IF(ISNA(VLOOKUP($B154,'[1]1718  Prog Access'!$F$7:$BF$318,47,FALSE)),"",VLOOKUP($B154,'[1]1718  Prog Access'!$F$7:$BF$318,47,FALSE))</f>
        <v>0</v>
      </c>
      <c r="BU154" s="135">
        <f>IF(ISNA(VLOOKUP($B154,'[1]1718  Prog Access'!$F$7:$BF$318,48,FALSE)),"",VLOOKUP($B154,'[1]1718  Prog Access'!$F$7:$BF$318,48,FALSE))</f>
        <v>10462139.049999999</v>
      </c>
      <c r="BV154" s="135">
        <f>IF(ISNA(VLOOKUP($B154,'[1]1718  Prog Access'!$F$7:$BF$318,49,FALSE)),"",VLOOKUP($B154,'[1]1718  Prog Access'!$F$7:$BF$318,49,FALSE))</f>
        <v>1149932.53</v>
      </c>
      <c r="BW154" s="137">
        <f t="shared" si="267"/>
        <v>11612071.579999998</v>
      </c>
      <c r="BX154" s="133">
        <f t="shared" si="268"/>
        <v>4.0895659308175285E-2</v>
      </c>
      <c r="BY154" s="134">
        <f t="shared" si="269"/>
        <v>558.49848809061723</v>
      </c>
      <c r="BZ154" s="135">
        <f>IF(ISNA(VLOOKUP($B154,'[1]1718  Prog Access'!$F$7:$BF$318,50,FALSE)),"",VLOOKUP($B154,'[1]1718  Prog Access'!$F$7:$BF$318,50,FALSE))</f>
        <v>35766713.039999992</v>
      </c>
      <c r="CA154" s="133">
        <f t="shared" si="270"/>
        <v>0.12596402812194085</v>
      </c>
      <c r="CB154" s="134">
        <f t="shared" si="271"/>
        <v>1720.2490545456112</v>
      </c>
      <c r="CC154" s="135">
        <f>IF(ISNA(VLOOKUP($B154,'[1]1718  Prog Access'!$F$7:$BF$318,51,FALSE)),"",VLOOKUP($B154,'[1]1718  Prog Access'!$F$7:$BF$318,51,FALSE))</f>
        <v>6221227.4100000001</v>
      </c>
      <c r="CD154" s="133">
        <f t="shared" si="272"/>
        <v>2.1910060998611394E-2</v>
      </c>
      <c r="CE154" s="134">
        <f t="shared" si="273"/>
        <v>299.2184537113323</v>
      </c>
      <c r="CF154" s="141">
        <f>IF(ISNA(VLOOKUP($B154,'[1]1718  Prog Access'!$F$7:$BF$318,52,FALSE)),"",VLOOKUP($B154,'[1]1718  Prog Access'!$F$7:$BF$318,52,FALSE))</f>
        <v>8076541.5900000017</v>
      </c>
      <c r="CG154" s="88">
        <f t="shared" si="274"/>
        <v>2.8444148916704184E-2</v>
      </c>
      <c r="CH154" s="89">
        <f t="shared" si="275"/>
        <v>388.45233048554729</v>
      </c>
      <c r="CI154" s="90">
        <f t="shared" si="288"/>
        <v>283943865.35000002</v>
      </c>
      <c r="CJ154" s="73">
        <f t="shared" si="289"/>
        <v>0</v>
      </c>
    </row>
    <row r="155" spans="1:88" x14ac:dyDescent="0.3">
      <c r="A155" s="21"/>
      <c r="B155" s="84" t="s">
        <v>260</v>
      </c>
      <c r="C155" s="117" t="s">
        <v>261</v>
      </c>
      <c r="D155" s="85">
        <f>IF(ISNA(VLOOKUP($B155,'[1]1718 enrollment_Rev_Exp by size'!$A$6:$C$339,3,FALSE)),"",VLOOKUP($B155,'[1]1718 enrollment_Rev_Exp by size'!$A$6:$C$339,3,FALSE))</f>
        <v>2907.65</v>
      </c>
      <c r="E155" s="86">
        <f>IF(ISNA(VLOOKUP($B155,'[1]1718 Enroll_Rev_Exp Access'!$A$6:$D$316,4,FALSE)),"",VLOOKUP($B155,'[1]1718 Enroll_Rev_Exp Access'!$A$6:$D$316,4,FALSE))</f>
        <v>44566759.130000003</v>
      </c>
      <c r="F155" s="87">
        <f>IF(ISNA(VLOOKUP($B155,'[1]1718  Prog Access'!$F$7:$BF$318,2,FALSE)),"",VLOOKUP($B155,'[1]1718  Prog Access'!$F$7:$BF$318,2,FALSE))</f>
        <v>22583593.809999999</v>
      </c>
      <c r="G155" s="87">
        <f>IF(ISNA(VLOOKUP($B155,'[1]1718  Prog Access'!$F$7:$BF$318,3,FALSE)),"",VLOOKUP($B155,'[1]1718  Prog Access'!$F$7:$BF$318,3,FALSE))</f>
        <v>0</v>
      </c>
      <c r="H155" s="87">
        <f>IF(ISNA(VLOOKUP($B155,'[1]1718  Prog Access'!$F$7:$BF$318,4,FALSE)),"",VLOOKUP($B155,'[1]1718  Prog Access'!$F$7:$BF$318,4,FALSE))</f>
        <v>0</v>
      </c>
      <c r="I155" s="130">
        <f t="shared" si="276"/>
        <v>22583593.809999999</v>
      </c>
      <c r="J155" s="151">
        <f t="shared" si="277"/>
        <v>0.50673628172343155</v>
      </c>
      <c r="K155" s="152">
        <f t="shared" si="278"/>
        <v>7766.9574432961317</v>
      </c>
      <c r="L155" s="135">
        <f>IF(ISNA(VLOOKUP($B155,'[1]1718  Prog Access'!$F$7:$BF$318,5,FALSE)),"",VLOOKUP($B155,'[1]1718  Prog Access'!$F$7:$BF$318,5,FALSE))</f>
        <v>403.73</v>
      </c>
      <c r="M155" s="135">
        <f>IF(ISNA(VLOOKUP($B155,'[1]1718  Prog Access'!$F$7:$BF$318,6,FALSE)),"",VLOOKUP($B155,'[1]1718  Prog Access'!$F$7:$BF$318,6,FALSE))</f>
        <v>0</v>
      </c>
      <c r="N155" s="135">
        <f>IF(ISNA(VLOOKUP($B155,'[1]1718  Prog Access'!$F$7:$BF$318,7,FALSE)),"",VLOOKUP($B155,'[1]1718  Prog Access'!$F$7:$BF$318,7,FALSE))</f>
        <v>0</v>
      </c>
      <c r="O155" s="135">
        <f>IF(ISNA(VLOOKUP($B155,'[1]1718  Prog Access'!$F$7:$BF$318,8,FALSE)),"",VLOOKUP($B155,'[1]1718  Prog Access'!$F$7:$BF$318,8,FALSE))</f>
        <v>0</v>
      </c>
      <c r="P155" s="135">
        <f>IF(ISNA(VLOOKUP($B155,'[1]1718  Prog Access'!$F$7:$BF$318,9,FALSE)),"",VLOOKUP($B155,'[1]1718  Prog Access'!$F$7:$BF$318,9,FALSE))</f>
        <v>9128.58</v>
      </c>
      <c r="Q155" s="135">
        <f>IF(ISNA(VLOOKUP($B155,'[1]1718  Prog Access'!$F$7:$BF$318,10,FALSE)),"",VLOOKUP($B155,'[1]1718  Prog Access'!$F$7:$BF$318,10,FALSE))</f>
        <v>0</v>
      </c>
      <c r="R155" s="128">
        <f t="shared" si="249"/>
        <v>9532.31</v>
      </c>
      <c r="S155" s="136">
        <f t="shared" si="250"/>
        <v>2.1388833709434682E-4</v>
      </c>
      <c r="T155" s="137">
        <f t="shared" si="251"/>
        <v>3.2783553728956369</v>
      </c>
      <c r="U155" s="135">
        <f>IF(ISNA(VLOOKUP($B155,'[1]1718  Prog Access'!$F$7:$BF$318,11,FALSE)),"",VLOOKUP($B155,'[1]1718  Prog Access'!$F$7:$BF$318,11,FALSE))</f>
        <v>4075203.63</v>
      </c>
      <c r="V155" s="135">
        <f>IF(ISNA(VLOOKUP($B155,'[1]1718  Prog Access'!$F$7:$BF$318,12,FALSE)),"",VLOOKUP($B155,'[1]1718  Prog Access'!$F$7:$BF$318,12,FALSE))</f>
        <v>146125.25</v>
      </c>
      <c r="W155" s="135">
        <f>IF(ISNA(VLOOKUP($B155,'[1]1718  Prog Access'!$F$7:$BF$318,13,FALSE)),"",VLOOKUP($B155,'[1]1718  Prog Access'!$F$7:$BF$318,13,FALSE))</f>
        <v>621346</v>
      </c>
      <c r="X155" s="135">
        <f>IF(ISNA(VLOOKUP($B155,'[1]1718  Prog Access'!$F$7:$BF$318,14,FALSE)),"",VLOOKUP($B155,'[1]1718  Prog Access'!$F$7:$BF$318,14,FALSE))</f>
        <v>0</v>
      </c>
      <c r="Y155" s="135">
        <f>IF(ISNA(VLOOKUP($B155,'[1]1718  Prog Access'!$F$7:$BF$318,15,FALSE)),"",VLOOKUP($B155,'[1]1718  Prog Access'!$F$7:$BF$318,15,FALSE))</f>
        <v>0</v>
      </c>
      <c r="Z155" s="135">
        <f>IF(ISNA(VLOOKUP($B155,'[1]1718  Prog Access'!$F$7:$BF$318,16,FALSE)),"",VLOOKUP($B155,'[1]1718  Prog Access'!$F$7:$BF$318,16,FALSE))</f>
        <v>0</v>
      </c>
      <c r="AA155" s="138">
        <f t="shared" si="252"/>
        <v>4842674.88</v>
      </c>
      <c r="AB155" s="133">
        <f t="shared" si="253"/>
        <v>0.10866114060199109</v>
      </c>
      <c r="AC155" s="134">
        <f t="shared" si="254"/>
        <v>1665.4944302099632</v>
      </c>
      <c r="AD155" s="135">
        <f>IF(ISNA(VLOOKUP($B155,'[1]1718  Prog Access'!$F$7:$BF$318,17,FALSE)),"",VLOOKUP($B155,'[1]1718  Prog Access'!$F$7:$BF$318,17,FALSE))</f>
        <v>443609.32</v>
      </c>
      <c r="AE155" s="135">
        <f>IF(ISNA(VLOOKUP($B155,'[1]1718  Prog Access'!$F$7:$BF$318,18,FALSE)),"",VLOOKUP($B155,'[1]1718  Prog Access'!$F$7:$BF$318,18,FALSE))</f>
        <v>0</v>
      </c>
      <c r="AF155" s="135">
        <f>IF(ISNA(VLOOKUP($B155,'[1]1718  Prog Access'!$F$7:$BF$318,19,FALSE)),"",VLOOKUP($B155,'[1]1718  Prog Access'!$F$7:$BF$318,19,FALSE))</f>
        <v>23001</v>
      </c>
      <c r="AG155" s="135">
        <f>IF(ISNA(VLOOKUP($B155,'[1]1718  Prog Access'!$F$7:$BF$318,20,FALSE)),"",VLOOKUP($B155,'[1]1718  Prog Access'!$F$7:$BF$318,20,FALSE))</f>
        <v>0</v>
      </c>
      <c r="AH155" s="134">
        <f t="shared" si="255"/>
        <v>466610.32</v>
      </c>
      <c r="AI155" s="133">
        <f t="shared" si="256"/>
        <v>1.0469918143226674E-2</v>
      </c>
      <c r="AJ155" s="134">
        <f t="shared" si="257"/>
        <v>160.47678365690507</v>
      </c>
      <c r="AK155" s="135">
        <f>IF(ISNA(VLOOKUP($B155,'[1]1718  Prog Access'!$F$7:$BF$318,21,FALSE)),"",VLOOKUP($B155,'[1]1718  Prog Access'!$F$7:$BF$318,21,FALSE))</f>
        <v>0</v>
      </c>
      <c r="AL155" s="135">
        <f>IF(ISNA(VLOOKUP($B155,'[1]1718  Prog Access'!$F$7:$BF$318,22,FALSE)),"",VLOOKUP($B155,'[1]1718  Prog Access'!$F$7:$BF$318,22,FALSE))</f>
        <v>0</v>
      </c>
      <c r="AM155" s="138">
        <f t="shared" si="258"/>
        <v>0</v>
      </c>
      <c r="AN155" s="133">
        <f t="shared" si="259"/>
        <v>0</v>
      </c>
      <c r="AO155" s="139">
        <f t="shared" si="260"/>
        <v>0</v>
      </c>
      <c r="AP155" s="135">
        <f>IF(ISNA(VLOOKUP($B155,'[1]1718  Prog Access'!$F$7:$BF$318,23,FALSE)),"",VLOOKUP($B155,'[1]1718  Prog Access'!$F$7:$BF$318,23,FALSE))</f>
        <v>1576841.29</v>
      </c>
      <c r="AQ155" s="135">
        <f>IF(ISNA(VLOOKUP($B155,'[1]1718  Prog Access'!$F$7:$BF$318,24,FALSE)),"",VLOOKUP($B155,'[1]1718  Prog Access'!$F$7:$BF$318,24,FALSE))</f>
        <v>260374.41</v>
      </c>
      <c r="AR155" s="135">
        <f>IF(ISNA(VLOOKUP($B155,'[1]1718  Prog Access'!$F$7:$BF$318,25,FALSE)),"",VLOOKUP($B155,'[1]1718  Prog Access'!$F$7:$BF$318,25,FALSE))</f>
        <v>0</v>
      </c>
      <c r="AS155" s="135">
        <f>IF(ISNA(VLOOKUP($B155,'[1]1718  Prog Access'!$F$7:$BF$318,26,FALSE)),"",VLOOKUP($B155,'[1]1718  Prog Access'!$F$7:$BF$318,26,FALSE))</f>
        <v>0</v>
      </c>
      <c r="AT155" s="135">
        <f>IF(ISNA(VLOOKUP($B155,'[1]1718  Prog Access'!$F$7:$BF$318,27,FALSE)),"",VLOOKUP($B155,'[1]1718  Prog Access'!$F$7:$BF$318,27,FALSE))</f>
        <v>1303131.9899999998</v>
      </c>
      <c r="AU155" s="135">
        <f>IF(ISNA(VLOOKUP($B155,'[1]1718  Prog Access'!$F$7:$BF$318,28,FALSE)),"",VLOOKUP($B155,'[1]1718  Prog Access'!$F$7:$BF$318,28,FALSE))</f>
        <v>0</v>
      </c>
      <c r="AV155" s="135">
        <f>IF(ISNA(VLOOKUP($B155,'[1]1718  Prog Access'!$F$7:$BF$318,29,FALSE)),"",VLOOKUP($B155,'[1]1718  Prog Access'!$F$7:$BF$318,29,FALSE))</f>
        <v>0</v>
      </c>
      <c r="AW155" s="135">
        <f>IF(ISNA(VLOOKUP($B155,'[1]1718  Prog Access'!$F$7:$BF$318,30,FALSE)),"",VLOOKUP($B155,'[1]1718  Prog Access'!$F$7:$BF$318,30,FALSE))</f>
        <v>968570.31999999983</v>
      </c>
      <c r="AX155" s="135">
        <f>IF(ISNA(VLOOKUP($B155,'[1]1718  Prog Access'!$F$7:$BF$318,31,FALSE)),"",VLOOKUP($B155,'[1]1718  Prog Access'!$F$7:$BF$318,31,FALSE))</f>
        <v>0</v>
      </c>
      <c r="AY155" s="135">
        <f>IF(ISNA(VLOOKUP($B155,'[1]1718  Prog Access'!$F$7:$BF$318,32,FALSE)),"",VLOOKUP($B155,'[1]1718  Prog Access'!$F$7:$BF$318,32,FALSE))</f>
        <v>268682.05000000005</v>
      </c>
      <c r="AZ155" s="135">
        <f>IF(ISNA(VLOOKUP($B155,'[1]1718  Prog Access'!$F$7:$BF$318,33,FALSE)),"",VLOOKUP($B155,'[1]1718  Prog Access'!$F$7:$BF$318,33,FALSE))</f>
        <v>0</v>
      </c>
      <c r="BA155" s="135">
        <f>IF(ISNA(VLOOKUP($B155,'[1]1718  Prog Access'!$F$7:$BF$318,34,FALSE)),"",VLOOKUP($B155,'[1]1718  Prog Access'!$F$7:$BF$318,34,FALSE))</f>
        <v>174041.53999999998</v>
      </c>
      <c r="BB155" s="135">
        <f>IF(ISNA(VLOOKUP($B155,'[1]1718  Prog Access'!$F$7:$BF$318,35,FALSE)),"",VLOOKUP($B155,'[1]1718  Prog Access'!$F$7:$BF$318,35,FALSE))</f>
        <v>1248654.1000000001</v>
      </c>
      <c r="BC155" s="135">
        <f>IF(ISNA(VLOOKUP($B155,'[1]1718  Prog Access'!$F$7:$BF$318,36,FALSE)),"",VLOOKUP($B155,'[1]1718  Prog Access'!$F$7:$BF$318,36,FALSE))</f>
        <v>0</v>
      </c>
      <c r="BD155" s="135">
        <f>IF(ISNA(VLOOKUP($B155,'[1]1718  Prog Access'!$F$7:$BF$318,37,FALSE)),"",VLOOKUP($B155,'[1]1718  Prog Access'!$F$7:$BF$318,37,FALSE))</f>
        <v>0</v>
      </c>
      <c r="BE155" s="135">
        <f>IF(ISNA(VLOOKUP($B155,'[1]1718  Prog Access'!$F$7:$BF$318,38,FALSE)),"",VLOOKUP($B155,'[1]1718  Prog Access'!$F$7:$BF$318,38,FALSE))</f>
        <v>74.87</v>
      </c>
      <c r="BF155" s="134">
        <f t="shared" si="261"/>
        <v>5800370.5699999994</v>
      </c>
      <c r="BG155" s="133">
        <f t="shared" si="262"/>
        <v>0.13015015413349845</v>
      </c>
      <c r="BH155" s="137">
        <f t="shared" si="263"/>
        <v>1994.8654652382506</v>
      </c>
      <c r="BI155" s="140">
        <f>IF(ISNA(VLOOKUP($B155,'[1]1718  Prog Access'!$F$7:$BF$318,39,FALSE)),"",VLOOKUP($B155,'[1]1718  Prog Access'!$F$7:$BF$318,39,FALSE))</f>
        <v>0</v>
      </c>
      <c r="BJ155" s="135">
        <f>IF(ISNA(VLOOKUP($B155,'[1]1718  Prog Access'!$F$7:$BF$318,40,FALSE)),"",VLOOKUP($B155,'[1]1718  Prog Access'!$F$7:$BF$318,40,FALSE))</f>
        <v>0</v>
      </c>
      <c r="BK155" s="135">
        <f>IF(ISNA(VLOOKUP($B155,'[1]1718  Prog Access'!$F$7:$BF$318,41,FALSE)),"",VLOOKUP($B155,'[1]1718  Prog Access'!$F$7:$BF$318,41,FALSE))</f>
        <v>35170.51</v>
      </c>
      <c r="BL155" s="135">
        <f>IF(ISNA(VLOOKUP($B155,'[1]1718  Prog Access'!$F$7:$BF$318,42,FALSE)),"",VLOOKUP($B155,'[1]1718  Prog Access'!$F$7:$BF$318,42,FALSE))</f>
        <v>0</v>
      </c>
      <c r="BM155" s="135">
        <f>IF(ISNA(VLOOKUP($B155,'[1]1718  Prog Access'!$F$7:$BF$318,43,FALSE)),"",VLOOKUP($B155,'[1]1718  Prog Access'!$F$7:$BF$318,43,FALSE))</f>
        <v>0</v>
      </c>
      <c r="BN155" s="135">
        <f>IF(ISNA(VLOOKUP($B155,'[1]1718  Prog Access'!$F$7:$BF$318,44,FALSE)),"",VLOOKUP($B155,'[1]1718  Prog Access'!$F$7:$BF$318,44,FALSE))</f>
        <v>0</v>
      </c>
      <c r="BO155" s="135">
        <f>IF(ISNA(VLOOKUP($B155,'[1]1718  Prog Access'!$F$7:$BF$318,45,FALSE)),"",VLOOKUP($B155,'[1]1718  Prog Access'!$F$7:$BF$318,45,FALSE))</f>
        <v>125815.62</v>
      </c>
      <c r="BP155" s="137">
        <f t="shared" si="264"/>
        <v>160986.13</v>
      </c>
      <c r="BQ155" s="133">
        <f t="shared" si="265"/>
        <v>3.6122467314800236E-3</v>
      </c>
      <c r="BR155" s="134">
        <f t="shared" si="266"/>
        <v>55.366405860402729</v>
      </c>
      <c r="BS155" s="140">
        <f>IF(ISNA(VLOOKUP($B155,'[1]1718  Prog Access'!$F$7:$BF$318,46,FALSE)),"",VLOOKUP($B155,'[1]1718  Prog Access'!$F$7:$BF$318,46,FALSE))</f>
        <v>0</v>
      </c>
      <c r="BT155" s="135">
        <f>IF(ISNA(VLOOKUP($B155,'[1]1718  Prog Access'!$F$7:$BF$318,47,FALSE)),"",VLOOKUP($B155,'[1]1718  Prog Access'!$F$7:$BF$318,47,FALSE))</f>
        <v>0</v>
      </c>
      <c r="BU155" s="135">
        <f>IF(ISNA(VLOOKUP($B155,'[1]1718  Prog Access'!$F$7:$BF$318,48,FALSE)),"",VLOOKUP($B155,'[1]1718  Prog Access'!$F$7:$BF$318,48,FALSE))</f>
        <v>0</v>
      </c>
      <c r="BV155" s="135">
        <f>IF(ISNA(VLOOKUP($B155,'[1]1718  Prog Access'!$F$7:$BF$318,49,FALSE)),"",VLOOKUP($B155,'[1]1718  Prog Access'!$F$7:$BF$318,49,FALSE))</f>
        <v>171011.25999999998</v>
      </c>
      <c r="BW155" s="137">
        <f t="shared" si="267"/>
        <v>171011.25999999998</v>
      </c>
      <c r="BX155" s="133">
        <f t="shared" si="268"/>
        <v>3.8371930860210154E-3</v>
      </c>
      <c r="BY155" s="134">
        <f t="shared" si="269"/>
        <v>58.814252059223072</v>
      </c>
      <c r="BZ155" s="135">
        <f>IF(ISNA(VLOOKUP($B155,'[1]1718  Prog Access'!$F$7:$BF$318,50,FALSE)),"",VLOOKUP($B155,'[1]1718  Prog Access'!$F$7:$BF$318,50,FALSE))</f>
        <v>7386565.4500000002</v>
      </c>
      <c r="CA155" s="133">
        <f t="shared" si="270"/>
        <v>0.1657415884438353</v>
      </c>
      <c r="CB155" s="134">
        <f t="shared" si="271"/>
        <v>2540.3901604388425</v>
      </c>
      <c r="CC155" s="135">
        <f>IF(ISNA(VLOOKUP($B155,'[1]1718  Prog Access'!$F$7:$BF$318,51,FALSE)),"",VLOOKUP($B155,'[1]1718  Prog Access'!$F$7:$BF$318,51,FALSE))</f>
        <v>1933091.3299999998</v>
      </c>
      <c r="CD155" s="133">
        <f t="shared" si="272"/>
        <v>4.3375182933118962E-2</v>
      </c>
      <c r="CE155" s="134">
        <f t="shared" si="273"/>
        <v>664.82944302099622</v>
      </c>
      <c r="CF155" s="141">
        <f>IF(ISNA(VLOOKUP($B155,'[1]1718  Prog Access'!$F$7:$BF$318,52,FALSE)),"",VLOOKUP($B155,'[1]1718  Prog Access'!$F$7:$BF$318,52,FALSE))</f>
        <v>1212323.0699999998</v>
      </c>
      <c r="CG155" s="88">
        <f t="shared" si="274"/>
        <v>2.7202405866302438E-2</v>
      </c>
      <c r="CH155" s="89">
        <f t="shared" si="275"/>
        <v>416.94257218028298</v>
      </c>
      <c r="CI155" s="90">
        <f t="shared" si="288"/>
        <v>44566759.129999995</v>
      </c>
      <c r="CJ155" s="73">
        <f t="shared" si="289"/>
        <v>0</v>
      </c>
    </row>
    <row r="156" spans="1:88" x14ac:dyDescent="0.3">
      <c r="A156" s="21"/>
      <c r="B156" s="84" t="s">
        <v>262</v>
      </c>
      <c r="C156" s="117" t="s">
        <v>263</v>
      </c>
      <c r="D156" s="85">
        <f>IF(ISNA(VLOOKUP($B156,'[1]1718 enrollment_Rev_Exp by size'!$A$6:$C$339,3,FALSE)),"",VLOOKUP($B156,'[1]1718 enrollment_Rev_Exp by size'!$A$6:$C$339,3,FALSE))</f>
        <v>3399.1700000000005</v>
      </c>
      <c r="E156" s="86">
        <f>IF(ISNA(VLOOKUP($B156,'[1]1718 Enroll_Rev_Exp Access'!$A$6:$D$316,4,FALSE)),"",VLOOKUP($B156,'[1]1718 Enroll_Rev_Exp Access'!$A$6:$D$316,4,FALSE))</f>
        <v>40632892.549999997</v>
      </c>
      <c r="F156" s="87">
        <f>IF(ISNA(VLOOKUP($B156,'[1]1718  Prog Access'!$F$7:$BF$318,2,FALSE)),"",VLOOKUP($B156,'[1]1718  Prog Access'!$F$7:$BF$318,2,FALSE))</f>
        <v>23504142.210000001</v>
      </c>
      <c r="G156" s="87">
        <f>IF(ISNA(VLOOKUP($B156,'[1]1718  Prog Access'!$F$7:$BF$318,3,FALSE)),"",VLOOKUP($B156,'[1]1718  Prog Access'!$F$7:$BF$318,3,FALSE))</f>
        <v>711608.07</v>
      </c>
      <c r="H156" s="87">
        <f>IF(ISNA(VLOOKUP($B156,'[1]1718  Prog Access'!$F$7:$BF$318,4,FALSE)),"",VLOOKUP($B156,'[1]1718  Prog Access'!$F$7:$BF$318,4,FALSE))</f>
        <v>0</v>
      </c>
      <c r="I156" s="130">
        <f t="shared" si="276"/>
        <v>24215750.280000001</v>
      </c>
      <c r="J156" s="151">
        <f t="shared" si="277"/>
        <v>0.59596422406309846</v>
      </c>
      <c r="K156" s="152">
        <f t="shared" si="278"/>
        <v>7124.0185927741177</v>
      </c>
      <c r="L156" s="135">
        <f>IF(ISNA(VLOOKUP($B156,'[1]1718  Prog Access'!$F$7:$BF$318,5,FALSE)),"",VLOOKUP($B156,'[1]1718  Prog Access'!$F$7:$BF$318,5,FALSE))</f>
        <v>0</v>
      </c>
      <c r="M156" s="135">
        <f>IF(ISNA(VLOOKUP($B156,'[1]1718  Prog Access'!$F$7:$BF$318,6,FALSE)),"",VLOOKUP($B156,'[1]1718  Prog Access'!$F$7:$BF$318,6,FALSE))</f>
        <v>0</v>
      </c>
      <c r="N156" s="135">
        <f>IF(ISNA(VLOOKUP($B156,'[1]1718  Prog Access'!$F$7:$BF$318,7,FALSE)),"",VLOOKUP($B156,'[1]1718  Prog Access'!$F$7:$BF$318,7,FALSE))</f>
        <v>0</v>
      </c>
      <c r="O156" s="135">
        <f>IF(ISNA(VLOOKUP($B156,'[1]1718  Prog Access'!$F$7:$BF$318,8,FALSE)),"",VLOOKUP($B156,'[1]1718  Prog Access'!$F$7:$BF$318,8,FALSE))</f>
        <v>0</v>
      </c>
      <c r="P156" s="135">
        <f>IF(ISNA(VLOOKUP($B156,'[1]1718  Prog Access'!$F$7:$BF$318,9,FALSE)),"",VLOOKUP($B156,'[1]1718  Prog Access'!$F$7:$BF$318,9,FALSE))</f>
        <v>0</v>
      </c>
      <c r="Q156" s="135">
        <f>IF(ISNA(VLOOKUP($B156,'[1]1718  Prog Access'!$F$7:$BF$318,10,FALSE)),"",VLOOKUP($B156,'[1]1718  Prog Access'!$F$7:$BF$318,10,FALSE))</f>
        <v>0</v>
      </c>
      <c r="R156" s="128">
        <f t="shared" si="249"/>
        <v>0</v>
      </c>
      <c r="S156" s="136">
        <f t="shared" si="250"/>
        <v>0</v>
      </c>
      <c r="T156" s="137">
        <f t="shared" si="251"/>
        <v>0</v>
      </c>
      <c r="U156" s="135">
        <f>IF(ISNA(VLOOKUP($B156,'[1]1718  Prog Access'!$F$7:$BF$318,11,FALSE)),"",VLOOKUP($B156,'[1]1718  Prog Access'!$F$7:$BF$318,11,FALSE))</f>
        <v>3462151.2800000003</v>
      </c>
      <c r="V156" s="135">
        <f>IF(ISNA(VLOOKUP($B156,'[1]1718  Prog Access'!$F$7:$BF$318,12,FALSE)),"",VLOOKUP($B156,'[1]1718  Prog Access'!$F$7:$BF$318,12,FALSE))</f>
        <v>271784.34999999998</v>
      </c>
      <c r="W156" s="135">
        <f>IF(ISNA(VLOOKUP($B156,'[1]1718  Prog Access'!$F$7:$BF$318,13,FALSE)),"",VLOOKUP($B156,'[1]1718  Prog Access'!$F$7:$BF$318,13,FALSE))</f>
        <v>758168.69000000006</v>
      </c>
      <c r="X156" s="135">
        <f>IF(ISNA(VLOOKUP($B156,'[1]1718  Prog Access'!$F$7:$BF$318,14,FALSE)),"",VLOOKUP($B156,'[1]1718  Prog Access'!$F$7:$BF$318,14,FALSE))</f>
        <v>0</v>
      </c>
      <c r="Y156" s="135">
        <f>IF(ISNA(VLOOKUP($B156,'[1]1718  Prog Access'!$F$7:$BF$318,15,FALSE)),"",VLOOKUP($B156,'[1]1718  Prog Access'!$F$7:$BF$318,15,FALSE))</f>
        <v>0</v>
      </c>
      <c r="Z156" s="135">
        <f>IF(ISNA(VLOOKUP($B156,'[1]1718  Prog Access'!$F$7:$BF$318,16,FALSE)),"",VLOOKUP($B156,'[1]1718  Prog Access'!$F$7:$BF$318,16,FALSE))</f>
        <v>0</v>
      </c>
      <c r="AA156" s="138">
        <f t="shared" si="252"/>
        <v>4492104.32</v>
      </c>
      <c r="AB156" s="133">
        <f t="shared" si="253"/>
        <v>0.11055339745927098</v>
      </c>
      <c r="AC156" s="134">
        <f t="shared" si="254"/>
        <v>1321.5297616771152</v>
      </c>
      <c r="AD156" s="135">
        <f>IF(ISNA(VLOOKUP($B156,'[1]1718  Prog Access'!$F$7:$BF$318,17,FALSE)),"",VLOOKUP($B156,'[1]1718  Prog Access'!$F$7:$BF$318,17,FALSE))</f>
        <v>1222433.81</v>
      </c>
      <c r="AE156" s="135">
        <f>IF(ISNA(VLOOKUP($B156,'[1]1718  Prog Access'!$F$7:$BF$318,18,FALSE)),"",VLOOKUP($B156,'[1]1718  Prog Access'!$F$7:$BF$318,18,FALSE))</f>
        <v>98658.870000000024</v>
      </c>
      <c r="AF156" s="135">
        <f>IF(ISNA(VLOOKUP($B156,'[1]1718  Prog Access'!$F$7:$BF$318,19,FALSE)),"",VLOOKUP($B156,'[1]1718  Prog Access'!$F$7:$BF$318,19,FALSE))</f>
        <v>13675</v>
      </c>
      <c r="AG156" s="135">
        <f>IF(ISNA(VLOOKUP($B156,'[1]1718  Prog Access'!$F$7:$BF$318,20,FALSE)),"",VLOOKUP($B156,'[1]1718  Prog Access'!$F$7:$BF$318,20,FALSE))</f>
        <v>0</v>
      </c>
      <c r="AH156" s="134">
        <f t="shared" si="255"/>
        <v>1334767.6800000002</v>
      </c>
      <c r="AI156" s="133">
        <f t="shared" si="256"/>
        <v>3.2849437887237008E-2</v>
      </c>
      <c r="AJ156" s="134">
        <f t="shared" si="257"/>
        <v>392.67458820829791</v>
      </c>
      <c r="AK156" s="135">
        <f>IF(ISNA(VLOOKUP($B156,'[1]1718  Prog Access'!$F$7:$BF$318,21,FALSE)),"",VLOOKUP($B156,'[1]1718  Prog Access'!$F$7:$BF$318,21,FALSE))</f>
        <v>0</v>
      </c>
      <c r="AL156" s="135">
        <f>IF(ISNA(VLOOKUP($B156,'[1]1718  Prog Access'!$F$7:$BF$318,22,FALSE)),"",VLOOKUP($B156,'[1]1718  Prog Access'!$F$7:$BF$318,22,FALSE))</f>
        <v>0</v>
      </c>
      <c r="AM156" s="138">
        <f t="shared" si="258"/>
        <v>0</v>
      </c>
      <c r="AN156" s="133">
        <f t="shared" si="259"/>
        <v>0</v>
      </c>
      <c r="AO156" s="139">
        <f t="shared" si="260"/>
        <v>0</v>
      </c>
      <c r="AP156" s="135">
        <f>IF(ISNA(VLOOKUP($B156,'[1]1718  Prog Access'!$F$7:$BF$318,23,FALSE)),"",VLOOKUP($B156,'[1]1718  Prog Access'!$F$7:$BF$318,23,FALSE))</f>
        <v>241501.8</v>
      </c>
      <c r="AQ156" s="135">
        <f>IF(ISNA(VLOOKUP($B156,'[1]1718  Prog Access'!$F$7:$BF$318,24,FALSE)),"",VLOOKUP($B156,'[1]1718  Prog Access'!$F$7:$BF$318,24,FALSE))</f>
        <v>36156.649999999994</v>
      </c>
      <c r="AR156" s="135">
        <f>IF(ISNA(VLOOKUP($B156,'[1]1718  Prog Access'!$F$7:$BF$318,25,FALSE)),"",VLOOKUP($B156,'[1]1718  Prog Access'!$F$7:$BF$318,25,FALSE))</f>
        <v>0</v>
      </c>
      <c r="AS156" s="135">
        <f>IF(ISNA(VLOOKUP($B156,'[1]1718  Prog Access'!$F$7:$BF$318,26,FALSE)),"",VLOOKUP($B156,'[1]1718  Prog Access'!$F$7:$BF$318,26,FALSE))</f>
        <v>0</v>
      </c>
      <c r="AT156" s="135">
        <f>IF(ISNA(VLOOKUP($B156,'[1]1718  Prog Access'!$F$7:$BF$318,27,FALSE)),"",VLOOKUP($B156,'[1]1718  Prog Access'!$F$7:$BF$318,27,FALSE))</f>
        <v>252129.68</v>
      </c>
      <c r="AU156" s="135">
        <f>IF(ISNA(VLOOKUP($B156,'[1]1718  Prog Access'!$F$7:$BF$318,28,FALSE)),"",VLOOKUP($B156,'[1]1718  Prog Access'!$F$7:$BF$318,28,FALSE))</f>
        <v>0</v>
      </c>
      <c r="AV156" s="135">
        <f>IF(ISNA(VLOOKUP($B156,'[1]1718  Prog Access'!$F$7:$BF$318,29,FALSE)),"",VLOOKUP($B156,'[1]1718  Prog Access'!$F$7:$BF$318,29,FALSE))</f>
        <v>0</v>
      </c>
      <c r="AW156" s="135">
        <f>IF(ISNA(VLOOKUP($B156,'[1]1718  Prog Access'!$F$7:$BF$318,30,FALSE)),"",VLOOKUP($B156,'[1]1718  Prog Access'!$F$7:$BF$318,30,FALSE))</f>
        <v>137055.87999999998</v>
      </c>
      <c r="AX156" s="135">
        <f>IF(ISNA(VLOOKUP($B156,'[1]1718  Prog Access'!$F$7:$BF$318,31,FALSE)),"",VLOOKUP($B156,'[1]1718  Prog Access'!$F$7:$BF$318,31,FALSE))</f>
        <v>0</v>
      </c>
      <c r="AY156" s="135">
        <f>IF(ISNA(VLOOKUP($B156,'[1]1718  Prog Access'!$F$7:$BF$318,32,FALSE)),"",VLOOKUP($B156,'[1]1718  Prog Access'!$F$7:$BF$318,32,FALSE))</f>
        <v>0</v>
      </c>
      <c r="AZ156" s="135">
        <f>IF(ISNA(VLOOKUP($B156,'[1]1718  Prog Access'!$F$7:$BF$318,33,FALSE)),"",VLOOKUP($B156,'[1]1718  Prog Access'!$F$7:$BF$318,33,FALSE))</f>
        <v>0</v>
      </c>
      <c r="BA156" s="135">
        <f>IF(ISNA(VLOOKUP($B156,'[1]1718  Prog Access'!$F$7:$BF$318,34,FALSE)),"",VLOOKUP($B156,'[1]1718  Prog Access'!$F$7:$BF$318,34,FALSE))</f>
        <v>5835.14</v>
      </c>
      <c r="BB156" s="135">
        <f>IF(ISNA(VLOOKUP($B156,'[1]1718  Prog Access'!$F$7:$BF$318,35,FALSE)),"",VLOOKUP($B156,'[1]1718  Prog Access'!$F$7:$BF$318,35,FALSE))</f>
        <v>188240.94</v>
      </c>
      <c r="BC156" s="135">
        <f>IF(ISNA(VLOOKUP($B156,'[1]1718  Prog Access'!$F$7:$BF$318,36,FALSE)),"",VLOOKUP($B156,'[1]1718  Prog Access'!$F$7:$BF$318,36,FALSE))</f>
        <v>0</v>
      </c>
      <c r="BD156" s="135">
        <f>IF(ISNA(VLOOKUP($B156,'[1]1718  Prog Access'!$F$7:$BF$318,37,FALSE)),"",VLOOKUP($B156,'[1]1718  Prog Access'!$F$7:$BF$318,37,FALSE))</f>
        <v>0</v>
      </c>
      <c r="BE156" s="135">
        <f>IF(ISNA(VLOOKUP($B156,'[1]1718  Prog Access'!$F$7:$BF$318,38,FALSE)),"",VLOOKUP($B156,'[1]1718  Prog Access'!$F$7:$BF$318,38,FALSE))</f>
        <v>0</v>
      </c>
      <c r="BF156" s="134">
        <f t="shared" si="261"/>
        <v>860920.08999999985</v>
      </c>
      <c r="BG156" s="133">
        <f t="shared" si="262"/>
        <v>2.1187762819016926E-2</v>
      </c>
      <c r="BH156" s="137">
        <f t="shared" si="263"/>
        <v>253.27361973658267</v>
      </c>
      <c r="BI156" s="140">
        <f>IF(ISNA(VLOOKUP($B156,'[1]1718  Prog Access'!$F$7:$BF$318,39,FALSE)),"",VLOOKUP($B156,'[1]1718  Prog Access'!$F$7:$BF$318,39,FALSE))</f>
        <v>0</v>
      </c>
      <c r="BJ156" s="135">
        <f>IF(ISNA(VLOOKUP($B156,'[1]1718  Prog Access'!$F$7:$BF$318,40,FALSE)),"",VLOOKUP($B156,'[1]1718  Prog Access'!$F$7:$BF$318,40,FALSE))</f>
        <v>39136.720000000001</v>
      </c>
      <c r="BK156" s="135">
        <f>IF(ISNA(VLOOKUP($B156,'[1]1718  Prog Access'!$F$7:$BF$318,41,FALSE)),"",VLOOKUP($B156,'[1]1718  Prog Access'!$F$7:$BF$318,41,FALSE))</f>
        <v>75034.689999999988</v>
      </c>
      <c r="BL156" s="135">
        <f>IF(ISNA(VLOOKUP($B156,'[1]1718  Prog Access'!$F$7:$BF$318,42,FALSE)),"",VLOOKUP($B156,'[1]1718  Prog Access'!$F$7:$BF$318,42,FALSE))</f>
        <v>0</v>
      </c>
      <c r="BM156" s="135">
        <f>IF(ISNA(VLOOKUP($B156,'[1]1718  Prog Access'!$F$7:$BF$318,43,FALSE)),"",VLOOKUP($B156,'[1]1718  Prog Access'!$F$7:$BF$318,43,FALSE))</f>
        <v>0</v>
      </c>
      <c r="BN156" s="135">
        <f>IF(ISNA(VLOOKUP($B156,'[1]1718  Prog Access'!$F$7:$BF$318,44,FALSE)),"",VLOOKUP($B156,'[1]1718  Prog Access'!$F$7:$BF$318,44,FALSE))</f>
        <v>0</v>
      </c>
      <c r="BO156" s="135">
        <f>IF(ISNA(VLOOKUP($B156,'[1]1718  Prog Access'!$F$7:$BF$318,45,FALSE)),"",VLOOKUP($B156,'[1]1718  Prog Access'!$F$7:$BF$318,45,FALSE))</f>
        <v>0</v>
      </c>
      <c r="BP156" s="137">
        <f t="shared" si="264"/>
        <v>114171.40999999999</v>
      </c>
      <c r="BQ156" s="133">
        <f t="shared" si="265"/>
        <v>2.8098272811739561E-3</v>
      </c>
      <c r="BR156" s="134">
        <f t="shared" si="266"/>
        <v>33.588025900440392</v>
      </c>
      <c r="BS156" s="140">
        <f>IF(ISNA(VLOOKUP($B156,'[1]1718  Prog Access'!$F$7:$BF$318,46,FALSE)),"",VLOOKUP($B156,'[1]1718  Prog Access'!$F$7:$BF$318,46,FALSE))</f>
        <v>0</v>
      </c>
      <c r="BT156" s="135">
        <f>IF(ISNA(VLOOKUP($B156,'[1]1718  Prog Access'!$F$7:$BF$318,47,FALSE)),"",VLOOKUP($B156,'[1]1718  Prog Access'!$F$7:$BF$318,47,FALSE))</f>
        <v>0</v>
      </c>
      <c r="BU156" s="135">
        <f>IF(ISNA(VLOOKUP($B156,'[1]1718  Prog Access'!$F$7:$BF$318,48,FALSE)),"",VLOOKUP($B156,'[1]1718  Prog Access'!$F$7:$BF$318,48,FALSE))</f>
        <v>295762.2</v>
      </c>
      <c r="BV156" s="135">
        <f>IF(ISNA(VLOOKUP($B156,'[1]1718  Prog Access'!$F$7:$BF$318,49,FALSE)),"",VLOOKUP($B156,'[1]1718  Prog Access'!$F$7:$BF$318,49,FALSE))</f>
        <v>47934.92</v>
      </c>
      <c r="BW156" s="137">
        <f t="shared" si="267"/>
        <v>343697.12</v>
      </c>
      <c r="BX156" s="133">
        <f t="shared" si="268"/>
        <v>8.4585934800745569E-3</v>
      </c>
      <c r="BY156" s="134">
        <f t="shared" si="269"/>
        <v>101.11207147627213</v>
      </c>
      <c r="BZ156" s="135">
        <f>IF(ISNA(VLOOKUP($B156,'[1]1718  Prog Access'!$F$7:$BF$318,50,FALSE)),"",VLOOKUP($B156,'[1]1718  Prog Access'!$F$7:$BF$318,50,FALSE))</f>
        <v>6241580.8500000024</v>
      </c>
      <c r="CA156" s="133">
        <f t="shared" si="270"/>
        <v>0.15360907034416882</v>
      </c>
      <c r="CB156" s="134">
        <f t="shared" si="271"/>
        <v>1836.2073241408937</v>
      </c>
      <c r="CC156" s="135">
        <f>IF(ISNA(VLOOKUP($B156,'[1]1718  Prog Access'!$F$7:$BF$318,51,FALSE)),"",VLOOKUP($B156,'[1]1718  Prog Access'!$F$7:$BF$318,51,FALSE))</f>
        <v>995701.35999999987</v>
      </c>
      <c r="CD156" s="133">
        <f t="shared" si="272"/>
        <v>2.4504811188983393E-2</v>
      </c>
      <c r="CE156" s="134">
        <f t="shared" si="273"/>
        <v>292.92484930144701</v>
      </c>
      <c r="CF156" s="141">
        <f>IF(ISNA(VLOOKUP($B156,'[1]1718  Prog Access'!$F$7:$BF$318,52,FALSE)),"",VLOOKUP($B156,'[1]1718  Prog Access'!$F$7:$BF$318,52,FALSE))</f>
        <v>2034199.4400000004</v>
      </c>
      <c r="CG156" s="88">
        <f t="shared" si="274"/>
        <v>5.0062875476976118E-2</v>
      </c>
      <c r="CH156" s="89">
        <f t="shared" si="275"/>
        <v>598.44004271631013</v>
      </c>
      <c r="CI156" s="90">
        <f t="shared" si="288"/>
        <v>40632892.550000004</v>
      </c>
      <c r="CJ156" s="73">
        <f t="shared" si="289"/>
        <v>0</v>
      </c>
    </row>
    <row r="157" spans="1:88" x14ac:dyDescent="0.3">
      <c r="A157" s="21"/>
      <c r="B157" s="84" t="s">
        <v>264</v>
      </c>
      <c r="C157" s="117" t="s">
        <v>265</v>
      </c>
      <c r="D157" s="85">
        <f>IF(ISNA(VLOOKUP($B157,'[1]1718 enrollment_Rev_Exp by size'!$A$6:$C$339,3,FALSE)),"",VLOOKUP($B157,'[1]1718 enrollment_Rev_Exp by size'!$A$6:$C$339,3,FALSE))</f>
        <v>16721.53</v>
      </c>
      <c r="E157" s="86">
        <f>IF(ISNA(VLOOKUP($B157,'[1]1718 Enroll_Rev_Exp Access'!$A$6:$D$316,4,FALSE)),"",VLOOKUP($B157,'[1]1718 Enroll_Rev_Exp Access'!$A$6:$D$316,4,FALSE))</f>
        <v>215358325.28</v>
      </c>
      <c r="F157" s="87">
        <f>IF(ISNA(VLOOKUP($B157,'[1]1718  Prog Access'!$F$7:$BF$318,2,FALSE)),"",VLOOKUP($B157,'[1]1718  Prog Access'!$F$7:$BF$318,2,FALSE))</f>
        <v>123207295.42</v>
      </c>
      <c r="G157" s="87">
        <f>IF(ISNA(VLOOKUP($B157,'[1]1718  Prog Access'!$F$7:$BF$318,3,FALSE)),"",VLOOKUP($B157,'[1]1718  Prog Access'!$F$7:$BF$318,3,FALSE))</f>
        <v>122325.01999999999</v>
      </c>
      <c r="H157" s="87">
        <f>IF(ISNA(VLOOKUP($B157,'[1]1718  Prog Access'!$F$7:$BF$318,4,FALSE)),"",VLOOKUP($B157,'[1]1718  Prog Access'!$F$7:$BF$318,4,FALSE))</f>
        <v>171918.81</v>
      </c>
      <c r="I157" s="130">
        <f t="shared" si="276"/>
        <v>123501539.25</v>
      </c>
      <c r="J157" s="151">
        <f t="shared" si="277"/>
        <v>0.57347000209733423</v>
      </c>
      <c r="K157" s="152">
        <f t="shared" si="278"/>
        <v>7385.7798449065376</v>
      </c>
      <c r="L157" s="135">
        <f>IF(ISNA(VLOOKUP($B157,'[1]1718  Prog Access'!$F$7:$BF$318,5,FALSE)),"",VLOOKUP($B157,'[1]1718  Prog Access'!$F$7:$BF$318,5,FALSE))</f>
        <v>0</v>
      </c>
      <c r="M157" s="135">
        <f>IF(ISNA(VLOOKUP($B157,'[1]1718  Prog Access'!$F$7:$BF$318,6,FALSE)),"",VLOOKUP($B157,'[1]1718  Prog Access'!$F$7:$BF$318,6,FALSE))</f>
        <v>0</v>
      </c>
      <c r="N157" s="135">
        <f>IF(ISNA(VLOOKUP($B157,'[1]1718  Prog Access'!$F$7:$BF$318,7,FALSE)),"",VLOOKUP($B157,'[1]1718  Prog Access'!$F$7:$BF$318,7,FALSE))</f>
        <v>0</v>
      </c>
      <c r="O157" s="135">
        <f>IF(ISNA(VLOOKUP($B157,'[1]1718  Prog Access'!$F$7:$BF$318,8,FALSE)),"",VLOOKUP($B157,'[1]1718  Prog Access'!$F$7:$BF$318,8,FALSE))</f>
        <v>0</v>
      </c>
      <c r="P157" s="135">
        <f>IF(ISNA(VLOOKUP($B157,'[1]1718  Prog Access'!$F$7:$BF$318,9,FALSE)),"",VLOOKUP($B157,'[1]1718  Prog Access'!$F$7:$BF$318,9,FALSE))</f>
        <v>0</v>
      </c>
      <c r="Q157" s="135">
        <f>IF(ISNA(VLOOKUP($B157,'[1]1718  Prog Access'!$F$7:$BF$318,10,FALSE)),"",VLOOKUP($B157,'[1]1718  Prog Access'!$F$7:$BF$318,10,FALSE))</f>
        <v>0</v>
      </c>
      <c r="R157" s="128">
        <f t="shared" si="249"/>
        <v>0</v>
      </c>
      <c r="S157" s="136">
        <f t="shared" si="250"/>
        <v>0</v>
      </c>
      <c r="T157" s="137">
        <f t="shared" si="251"/>
        <v>0</v>
      </c>
      <c r="U157" s="135">
        <f>IF(ISNA(VLOOKUP($B157,'[1]1718  Prog Access'!$F$7:$BF$318,11,FALSE)),"",VLOOKUP($B157,'[1]1718  Prog Access'!$F$7:$BF$318,11,FALSE))</f>
        <v>23187874.510000002</v>
      </c>
      <c r="V157" s="135">
        <f>IF(ISNA(VLOOKUP($B157,'[1]1718  Prog Access'!$F$7:$BF$318,12,FALSE)),"",VLOOKUP($B157,'[1]1718  Prog Access'!$F$7:$BF$318,12,FALSE))</f>
        <v>802584.66</v>
      </c>
      <c r="W157" s="135">
        <f>IF(ISNA(VLOOKUP($B157,'[1]1718  Prog Access'!$F$7:$BF$318,13,FALSE)),"",VLOOKUP($B157,'[1]1718  Prog Access'!$F$7:$BF$318,13,FALSE))</f>
        <v>3394880.23</v>
      </c>
      <c r="X157" s="135">
        <f>IF(ISNA(VLOOKUP($B157,'[1]1718  Prog Access'!$F$7:$BF$318,14,FALSE)),"",VLOOKUP($B157,'[1]1718  Prog Access'!$F$7:$BF$318,14,FALSE))</f>
        <v>0</v>
      </c>
      <c r="Y157" s="135">
        <f>IF(ISNA(VLOOKUP($B157,'[1]1718  Prog Access'!$F$7:$BF$318,15,FALSE)),"",VLOOKUP($B157,'[1]1718  Prog Access'!$F$7:$BF$318,15,FALSE))</f>
        <v>0</v>
      </c>
      <c r="Z157" s="135">
        <f>IF(ISNA(VLOOKUP($B157,'[1]1718  Prog Access'!$F$7:$BF$318,16,FALSE)),"",VLOOKUP($B157,'[1]1718  Prog Access'!$F$7:$BF$318,16,FALSE))</f>
        <v>0</v>
      </c>
      <c r="AA157" s="138">
        <f t="shared" si="252"/>
        <v>27385339.400000002</v>
      </c>
      <c r="AB157" s="133">
        <f t="shared" si="253"/>
        <v>0.12716174015745485</v>
      </c>
      <c r="AC157" s="134">
        <f t="shared" si="254"/>
        <v>1637.7292867339295</v>
      </c>
      <c r="AD157" s="135">
        <f>IF(ISNA(VLOOKUP($B157,'[1]1718  Prog Access'!$F$7:$BF$318,17,FALSE)),"",VLOOKUP($B157,'[1]1718  Prog Access'!$F$7:$BF$318,17,FALSE))</f>
        <v>6080318.9199999999</v>
      </c>
      <c r="AE157" s="135">
        <f>IF(ISNA(VLOOKUP($B157,'[1]1718  Prog Access'!$F$7:$BF$318,18,FALSE)),"",VLOOKUP($B157,'[1]1718  Prog Access'!$F$7:$BF$318,18,FALSE))</f>
        <v>1037324.9700000001</v>
      </c>
      <c r="AF157" s="135">
        <f>IF(ISNA(VLOOKUP($B157,'[1]1718  Prog Access'!$F$7:$BF$318,19,FALSE)),"",VLOOKUP($B157,'[1]1718  Prog Access'!$F$7:$BF$318,19,FALSE))</f>
        <v>108589.65999999999</v>
      </c>
      <c r="AG157" s="135">
        <f>IF(ISNA(VLOOKUP($B157,'[1]1718  Prog Access'!$F$7:$BF$318,20,FALSE)),"",VLOOKUP($B157,'[1]1718  Prog Access'!$F$7:$BF$318,20,FALSE))</f>
        <v>0</v>
      </c>
      <c r="AH157" s="134">
        <f t="shared" si="255"/>
        <v>7226233.5499999998</v>
      </c>
      <c r="AI157" s="133">
        <f t="shared" si="256"/>
        <v>3.3554465751926464E-2</v>
      </c>
      <c r="AJ157" s="134">
        <f t="shared" si="257"/>
        <v>432.15145683439255</v>
      </c>
      <c r="AK157" s="135">
        <f>IF(ISNA(VLOOKUP($B157,'[1]1718  Prog Access'!$F$7:$BF$318,21,FALSE)),"",VLOOKUP($B157,'[1]1718  Prog Access'!$F$7:$BF$318,21,FALSE))</f>
        <v>0</v>
      </c>
      <c r="AL157" s="135">
        <f>IF(ISNA(VLOOKUP($B157,'[1]1718  Prog Access'!$F$7:$BF$318,22,FALSE)),"",VLOOKUP($B157,'[1]1718  Prog Access'!$F$7:$BF$318,22,FALSE))</f>
        <v>0</v>
      </c>
      <c r="AM157" s="138">
        <f t="shared" si="258"/>
        <v>0</v>
      </c>
      <c r="AN157" s="133">
        <f t="shared" si="259"/>
        <v>0</v>
      </c>
      <c r="AO157" s="139">
        <f t="shared" si="260"/>
        <v>0</v>
      </c>
      <c r="AP157" s="135">
        <f>IF(ISNA(VLOOKUP($B157,'[1]1718  Prog Access'!$F$7:$BF$318,23,FALSE)),"",VLOOKUP($B157,'[1]1718  Prog Access'!$F$7:$BF$318,23,FALSE))</f>
        <v>3662188.27</v>
      </c>
      <c r="AQ157" s="135">
        <f>IF(ISNA(VLOOKUP($B157,'[1]1718  Prog Access'!$F$7:$BF$318,24,FALSE)),"",VLOOKUP($B157,'[1]1718  Prog Access'!$F$7:$BF$318,24,FALSE))</f>
        <v>580939.82000000007</v>
      </c>
      <c r="AR157" s="135">
        <f>IF(ISNA(VLOOKUP($B157,'[1]1718  Prog Access'!$F$7:$BF$318,25,FALSE)),"",VLOOKUP($B157,'[1]1718  Prog Access'!$F$7:$BF$318,25,FALSE))</f>
        <v>0</v>
      </c>
      <c r="AS157" s="135">
        <f>IF(ISNA(VLOOKUP($B157,'[1]1718  Prog Access'!$F$7:$BF$318,26,FALSE)),"",VLOOKUP($B157,'[1]1718  Prog Access'!$F$7:$BF$318,26,FALSE))</f>
        <v>0</v>
      </c>
      <c r="AT157" s="135">
        <f>IF(ISNA(VLOOKUP($B157,'[1]1718  Prog Access'!$F$7:$BF$318,27,FALSE)),"",VLOOKUP($B157,'[1]1718  Prog Access'!$F$7:$BF$318,27,FALSE))</f>
        <v>5766378.0600000005</v>
      </c>
      <c r="AU157" s="135">
        <f>IF(ISNA(VLOOKUP($B157,'[1]1718  Prog Access'!$F$7:$BF$318,28,FALSE)),"",VLOOKUP($B157,'[1]1718  Prog Access'!$F$7:$BF$318,28,FALSE))</f>
        <v>0</v>
      </c>
      <c r="AV157" s="135">
        <f>IF(ISNA(VLOOKUP($B157,'[1]1718  Prog Access'!$F$7:$BF$318,29,FALSE)),"",VLOOKUP($B157,'[1]1718  Prog Access'!$F$7:$BF$318,29,FALSE))</f>
        <v>0</v>
      </c>
      <c r="AW157" s="135">
        <f>IF(ISNA(VLOOKUP($B157,'[1]1718  Prog Access'!$F$7:$BF$318,30,FALSE)),"",VLOOKUP($B157,'[1]1718  Prog Access'!$F$7:$BF$318,30,FALSE))</f>
        <v>1863386.0599999996</v>
      </c>
      <c r="AX157" s="135">
        <f>IF(ISNA(VLOOKUP($B157,'[1]1718  Prog Access'!$F$7:$BF$318,31,FALSE)),"",VLOOKUP($B157,'[1]1718  Prog Access'!$F$7:$BF$318,31,FALSE))</f>
        <v>0</v>
      </c>
      <c r="AY157" s="135">
        <f>IF(ISNA(VLOOKUP($B157,'[1]1718  Prog Access'!$F$7:$BF$318,32,FALSE)),"",VLOOKUP($B157,'[1]1718  Prog Access'!$F$7:$BF$318,32,FALSE))</f>
        <v>612043.23</v>
      </c>
      <c r="AZ157" s="135">
        <f>IF(ISNA(VLOOKUP($B157,'[1]1718  Prog Access'!$F$7:$BF$318,33,FALSE)),"",VLOOKUP($B157,'[1]1718  Prog Access'!$F$7:$BF$318,33,FALSE))</f>
        <v>0</v>
      </c>
      <c r="BA157" s="135">
        <f>IF(ISNA(VLOOKUP($B157,'[1]1718  Prog Access'!$F$7:$BF$318,34,FALSE)),"",VLOOKUP($B157,'[1]1718  Prog Access'!$F$7:$BF$318,34,FALSE))</f>
        <v>457394.63</v>
      </c>
      <c r="BB157" s="135">
        <f>IF(ISNA(VLOOKUP($B157,'[1]1718  Prog Access'!$F$7:$BF$318,35,FALSE)),"",VLOOKUP($B157,'[1]1718  Prog Access'!$F$7:$BF$318,35,FALSE))</f>
        <v>3442537.6699999995</v>
      </c>
      <c r="BC157" s="135">
        <f>IF(ISNA(VLOOKUP($B157,'[1]1718  Prog Access'!$F$7:$BF$318,36,FALSE)),"",VLOOKUP($B157,'[1]1718  Prog Access'!$F$7:$BF$318,36,FALSE))</f>
        <v>0</v>
      </c>
      <c r="BD157" s="135">
        <f>IF(ISNA(VLOOKUP($B157,'[1]1718  Prog Access'!$F$7:$BF$318,37,FALSE)),"",VLOOKUP($B157,'[1]1718  Prog Access'!$F$7:$BF$318,37,FALSE))</f>
        <v>28650.739999999998</v>
      </c>
      <c r="BE157" s="135">
        <f>IF(ISNA(VLOOKUP($B157,'[1]1718  Prog Access'!$F$7:$BF$318,38,FALSE)),"",VLOOKUP($B157,'[1]1718  Prog Access'!$F$7:$BF$318,38,FALSE))</f>
        <v>251574.77000000002</v>
      </c>
      <c r="BF157" s="134">
        <f t="shared" si="261"/>
        <v>16665093.250000002</v>
      </c>
      <c r="BG157" s="133">
        <f t="shared" si="262"/>
        <v>7.7383092705298182E-2</v>
      </c>
      <c r="BH157" s="137">
        <f t="shared" si="263"/>
        <v>996.62490513726937</v>
      </c>
      <c r="BI157" s="140">
        <f>IF(ISNA(VLOOKUP($B157,'[1]1718  Prog Access'!$F$7:$BF$318,39,FALSE)),"",VLOOKUP($B157,'[1]1718  Prog Access'!$F$7:$BF$318,39,FALSE))</f>
        <v>0</v>
      </c>
      <c r="BJ157" s="135">
        <f>IF(ISNA(VLOOKUP($B157,'[1]1718  Prog Access'!$F$7:$BF$318,40,FALSE)),"",VLOOKUP($B157,'[1]1718  Prog Access'!$F$7:$BF$318,40,FALSE))</f>
        <v>18351.439999999999</v>
      </c>
      <c r="BK157" s="135">
        <f>IF(ISNA(VLOOKUP($B157,'[1]1718  Prog Access'!$F$7:$BF$318,41,FALSE)),"",VLOOKUP($B157,'[1]1718  Prog Access'!$F$7:$BF$318,41,FALSE))</f>
        <v>322164.27</v>
      </c>
      <c r="BL157" s="135">
        <f>IF(ISNA(VLOOKUP($B157,'[1]1718  Prog Access'!$F$7:$BF$318,42,FALSE)),"",VLOOKUP($B157,'[1]1718  Prog Access'!$F$7:$BF$318,42,FALSE))</f>
        <v>0</v>
      </c>
      <c r="BM157" s="135">
        <f>IF(ISNA(VLOOKUP($B157,'[1]1718  Prog Access'!$F$7:$BF$318,43,FALSE)),"",VLOOKUP($B157,'[1]1718  Prog Access'!$F$7:$BF$318,43,FALSE))</f>
        <v>0</v>
      </c>
      <c r="BN157" s="135">
        <f>IF(ISNA(VLOOKUP($B157,'[1]1718  Prog Access'!$F$7:$BF$318,44,FALSE)),"",VLOOKUP($B157,'[1]1718  Prog Access'!$F$7:$BF$318,44,FALSE))</f>
        <v>0</v>
      </c>
      <c r="BO157" s="135">
        <f>IF(ISNA(VLOOKUP($B157,'[1]1718  Prog Access'!$F$7:$BF$318,45,FALSE)),"",VLOOKUP($B157,'[1]1718  Prog Access'!$F$7:$BF$318,45,FALSE))</f>
        <v>919208.64</v>
      </c>
      <c r="BP157" s="137">
        <f t="shared" si="264"/>
        <v>1259724.3500000001</v>
      </c>
      <c r="BQ157" s="133">
        <f t="shared" si="265"/>
        <v>5.8494341853845607E-3</v>
      </c>
      <c r="BR157" s="134">
        <f t="shared" si="266"/>
        <v>75.335471694276791</v>
      </c>
      <c r="BS157" s="140">
        <f>IF(ISNA(VLOOKUP($B157,'[1]1718  Prog Access'!$F$7:$BF$318,46,FALSE)),"",VLOOKUP($B157,'[1]1718  Prog Access'!$F$7:$BF$318,46,FALSE))</f>
        <v>0</v>
      </c>
      <c r="BT157" s="135">
        <f>IF(ISNA(VLOOKUP($B157,'[1]1718  Prog Access'!$F$7:$BF$318,47,FALSE)),"",VLOOKUP($B157,'[1]1718  Prog Access'!$F$7:$BF$318,47,FALSE))</f>
        <v>0</v>
      </c>
      <c r="BU157" s="135">
        <f>IF(ISNA(VLOOKUP($B157,'[1]1718  Prog Access'!$F$7:$BF$318,48,FALSE)),"",VLOOKUP($B157,'[1]1718  Prog Access'!$F$7:$BF$318,48,FALSE))</f>
        <v>0</v>
      </c>
      <c r="BV157" s="135">
        <f>IF(ISNA(VLOOKUP($B157,'[1]1718  Prog Access'!$F$7:$BF$318,49,FALSE)),"",VLOOKUP($B157,'[1]1718  Prog Access'!$F$7:$BF$318,49,FALSE))</f>
        <v>1182640.1200000001</v>
      </c>
      <c r="BW157" s="137">
        <f t="shared" si="267"/>
        <v>1182640.1200000001</v>
      </c>
      <c r="BX157" s="133">
        <f t="shared" si="268"/>
        <v>5.4914994275813587E-3</v>
      </c>
      <c r="BY157" s="134">
        <f t="shared" si="269"/>
        <v>70.72559269397</v>
      </c>
      <c r="BZ157" s="135">
        <f>IF(ISNA(VLOOKUP($B157,'[1]1718  Prog Access'!$F$7:$BF$318,50,FALSE)),"",VLOOKUP($B157,'[1]1718  Prog Access'!$F$7:$BF$318,50,FALSE))</f>
        <v>23252520.93</v>
      </c>
      <c r="CA157" s="133">
        <f t="shared" si="270"/>
        <v>0.10797131199719366</v>
      </c>
      <c r="CB157" s="134">
        <f t="shared" si="271"/>
        <v>1390.5737650801093</v>
      </c>
      <c r="CC157" s="135">
        <f>IF(ISNA(VLOOKUP($B157,'[1]1718  Prog Access'!$F$7:$BF$318,51,FALSE)),"",VLOOKUP($B157,'[1]1718  Prog Access'!$F$7:$BF$318,51,FALSE))</f>
        <v>7083559.1199999992</v>
      </c>
      <c r="CD157" s="133">
        <f t="shared" si="272"/>
        <v>3.2891967890213897E-2</v>
      </c>
      <c r="CE157" s="134">
        <f t="shared" si="273"/>
        <v>423.6190779193052</v>
      </c>
      <c r="CF157" s="141">
        <f>IF(ISNA(VLOOKUP($B157,'[1]1718  Prog Access'!$F$7:$BF$318,52,FALSE)),"",VLOOKUP($B157,'[1]1718  Prog Access'!$F$7:$BF$318,52,FALSE))</f>
        <v>7801675.3099999987</v>
      </c>
      <c r="CG157" s="88">
        <f t="shared" si="274"/>
        <v>3.6226485787612728E-2</v>
      </c>
      <c r="CH157" s="89">
        <f t="shared" si="275"/>
        <v>466.56468098313968</v>
      </c>
      <c r="CI157" s="90">
        <f t="shared" si="288"/>
        <v>215358325.28</v>
      </c>
      <c r="CJ157" s="73">
        <f t="shared" si="289"/>
        <v>0</v>
      </c>
    </row>
    <row r="158" spans="1:88" x14ac:dyDescent="0.3">
      <c r="A158" s="21"/>
      <c r="B158" s="84" t="s">
        <v>266</v>
      </c>
      <c r="C158" s="117" t="s">
        <v>267</v>
      </c>
      <c r="D158" s="85">
        <f>IF(ISNA(VLOOKUP($B158,'[1]1718 enrollment_Rev_Exp by size'!$A$6:$C$339,3,FALSE)),"",VLOOKUP($B158,'[1]1718 enrollment_Rev_Exp by size'!$A$6:$C$339,3,FALSE))</f>
        <v>8572.3499999999985</v>
      </c>
      <c r="E158" s="86">
        <f>IF(ISNA(VLOOKUP($B158,'[1]1718 Enroll_Rev_Exp Access'!$A$6:$D$316,4,FALSE)),"",VLOOKUP($B158,'[1]1718 Enroll_Rev_Exp Access'!$A$6:$D$316,4,FALSE))</f>
        <v>96451634.799999997</v>
      </c>
      <c r="F158" s="87">
        <f>IF(ISNA(VLOOKUP($B158,'[1]1718  Prog Access'!$F$7:$BF$318,2,FALSE)),"",VLOOKUP($B158,'[1]1718  Prog Access'!$F$7:$BF$318,2,FALSE))</f>
        <v>55802838.660000011</v>
      </c>
      <c r="G158" s="87">
        <f>IF(ISNA(VLOOKUP($B158,'[1]1718  Prog Access'!$F$7:$BF$318,3,FALSE)),"",VLOOKUP($B158,'[1]1718  Prog Access'!$F$7:$BF$318,3,FALSE))</f>
        <v>0</v>
      </c>
      <c r="H158" s="87">
        <f>IF(ISNA(VLOOKUP($B158,'[1]1718  Prog Access'!$F$7:$BF$318,4,FALSE)),"",VLOOKUP($B158,'[1]1718  Prog Access'!$F$7:$BF$318,4,FALSE))</f>
        <v>0</v>
      </c>
      <c r="I158" s="130">
        <f t="shared" si="276"/>
        <v>55802838.660000011</v>
      </c>
      <c r="J158" s="151">
        <f t="shared" si="277"/>
        <v>0.57855772767057356</v>
      </c>
      <c r="K158" s="152">
        <f t="shared" si="278"/>
        <v>6509.631391625403</v>
      </c>
      <c r="L158" s="135">
        <f>IF(ISNA(VLOOKUP($B158,'[1]1718  Prog Access'!$F$7:$BF$318,5,FALSE)),"",VLOOKUP($B158,'[1]1718  Prog Access'!$F$7:$BF$318,5,FALSE))</f>
        <v>0</v>
      </c>
      <c r="M158" s="135">
        <f>IF(ISNA(VLOOKUP($B158,'[1]1718  Prog Access'!$F$7:$BF$318,6,FALSE)),"",VLOOKUP($B158,'[1]1718  Prog Access'!$F$7:$BF$318,6,FALSE))</f>
        <v>0</v>
      </c>
      <c r="N158" s="135">
        <f>IF(ISNA(VLOOKUP($B158,'[1]1718  Prog Access'!$F$7:$BF$318,7,FALSE)),"",VLOOKUP($B158,'[1]1718  Prog Access'!$F$7:$BF$318,7,FALSE))</f>
        <v>0</v>
      </c>
      <c r="O158" s="135">
        <f>IF(ISNA(VLOOKUP($B158,'[1]1718  Prog Access'!$F$7:$BF$318,8,FALSE)),"",VLOOKUP($B158,'[1]1718  Prog Access'!$F$7:$BF$318,8,FALSE))</f>
        <v>0</v>
      </c>
      <c r="P158" s="135">
        <f>IF(ISNA(VLOOKUP($B158,'[1]1718  Prog Access'!$F$7:$BF$318,9,FALSE)),"",VLOOKUP($B158,'[1]1718  Prog Access'!$F$7:$BF$318,9,FALSE))</f>
        <v>0</v>
      </c>
      <c r="Q158" s="135">
        <f>IF(ISNA(VLOOKUP($B158,'[1]1718  Prog Access'!$F$7:$BF$318,10,FALSE)),"",VLOOKUP($B158,'[1]1718  Prog Access'!$F$7:$BF$318,10,FALSE))</f>
        <v>0</v>
      </c>
      <c r="R158" s="128">
        <f t="shared" si="249"/>
        <v>0</v>
      </c>
      <c r="S158" s="136">
        <f t="shared" si="250"/>
        <v>0</v>
      </c>
      <c r="T158" s="137">
        <f t="shared" si="251"/>
        <v>0</v>
      </c>
      <c r="U158" s="135">
        <f>IF(ISNA(VLOOKUP($B158,'[1]1718  Prog Access'!$F$7:$BF$318,11,FALSE)),"",VLOOKUP($B158,'[1]1718  Prog Access'!$F$7:$BF$318,11,FALSE))</f>
        <v>10683372.669999998</v>
      </c>
      <c r="V158" s="135">
        <f>IF(ISNA(VLOOKUP($B158,'[1]1718  Prog Access'!$F$7:$BF$318,12,FALSE)),"",VLOOKUP($B158,'[1]1718  Prog Access'!$F$7:$BF$318,12,FALSE))</f>
        <v>490548.48000000004</v>
      </c>
      <c r="W158" s="135">
        <f>IF(ISNA(VLOOKUP($B158,'[1]1718  Prog Access'!$F$7:$BF$318,13,FALSE)),"",VLOOKUP($B158,'[1]1718  Prog Access'!$F$7:$BF$318,13,FALSE))</f>
        <v>2971197.42</v>
      </c>
      <c r="X158" s="135">
        <f>IF(ISNA(VLOOKUP($B158,'[1]1718  Prog Access'!$F$7:$BF$318,14,FALSE)),"",VLOOKUP($B158,'[1]1718  Prog Access'!$F$7:$BF$318,14,FALSE))</f>
        <v>0</v>
      </c>
      <c r="Y158" s="135">
        <f>IF(ISNA(VLOOKUP($B158,'[1]1718  Prog Access'!$F$7:$BF$318,15,FALSE)),"",VLOOKUP($B158,'[1]1718  Prog Access'!$F$7:$BF$318,15,FALSE))</f>
        <v>0</v>
      </c>
      <c r="Z158" s="135">
        <f>IF(ISNA(VLOOKUP($B158,'[1]1718  Prog Access'!$F$7:$BF$318,16,FALSE)),"",VLOOKUP($B158,'[1]1718  Prog Access'!$F$7:$BF$318,16,FALSE))</f>
        <v>0</v>
      </c>
      <c r="AA158" s="138">
        <f t="shared" si="252"/>
        <v>14145118.569999998</v>
      </c>
      <c r="AB158" s="133">
        <f t="shared" si="253"/>
        <v>0.1466550421807884</v>
      </c>
      <c r="AC158" s="134">
        <f t="shared" si="254"/>
        <v>1650.0864488734128</v>
      </c>
      <c r="AD158" s="135">
        <f>IF(ISNA(VLOOKUP($B158,'[1]1718  Prog Access'!$F$7:$BF$318,17,FALSE)),"",VLOOKUP($B158,'[1]1718  Prog Access'!$F$7:$BF$318,17,FALSE))</f>
        <v>2961859.3899999997</v>
      </c>
      <c r="AE158" s="135">
        <f>IF(ISNA(VLOOKUP($B158,'[1]1718  Prog Access'!$F$7:$BF$318,18,FALSE)),"",VLOOKUP($B158,'[1]1718  Prog Access'!$F$7:$BF$318,18,FALSE))</f>
        <v>203715.84</v>
      </c>
      <c r="AF158" s="135">
        <f>IF(ISNA(VLOOKUP($B158,'[1]1718  Prog Access'!$F$7:$BF$318,19,FALSE)),"",VLOOKUP($B158,'[1]1718  Prog Access'!$F$7:$BF$318,19,FALSE))</f>
        <v>25008.69</v>
      </c>
      <c r="AG158" s="135">
        <f>IF(ISNA(VLOOKUP($B158,'[1]1718  Prog Access'!$F$7:$BF$318,20,FALSE)),"",VLOOKUP($B158,'[1]1718  Prog Access'!$F$7:$BF$318,20,FALSE))</f>
        <v>0</v>
      </c>
      <c r="AH158" s="134">
        <f t="shared" si="255"/>
        <v>3190583.9199999995</v>
      </c>
      <c r="AI158" s="133">
        <f t="shared" si="256"/>
        <v>3.3079625105535269E-2</v>
      </c>
      <c r="AJ158" s="134">
        <f t="shared" si="257"/>
        <v>372.19477972784591</v>
      </c>
      <c r="AK158" s="135">
        <f>IF(ISNA(VLOOKUP($B158,'[1]1718  Prog Access'!$F$7:$BF$318,21,FALSE)),"",VLOOKUP($B158,'[1]1718  Prog Access'!$F$7:$BF$318,21,FALSE))</f>
        <v>0</v>
      </c>
      <c r="AL158" s="135">
        <f>IF(ISNA(VLOOKUP($B158,'[1]1718  Prog Access'!$F$7:$BF$318,22,FALSE)),"",VLOOKUP($B158,'[1]1718  Prog Access'!$F$7:$BF$318,22,FALSE))</f>
        <v>0</v>
      </c>
      <c r="AM158" s="138">
        <f t="shared" si="258"/>
        <v>0</v>
      </c>
      <c r="AN158" s="133">
        <f t="shared" si="259"/>
        <v>0</v>
      </c>
      <c r="AO158" s="139">
        <f t="shared" si="260"/>
        <v>0</v>
      </c>
      <c r="AP158" s="135">
        <f>IF(ISNA(VLOOKUP($B158,'[1]1718  Prog Access'!$F$7:$BF$318,23,FALSE)),"",VLOOKUP($B158,'[1]1718  Prog Access'!$F$7:$BF$318,23,FALSE))</f>
        <v>360323.12999999995</v>
      </c>
      <c r="AQ158" s="135">
        <f>IF(ISNA(VLOOKUP($B158,'[1]1718  Prog Access'!$F$7:$BF$318,24,FALSE)),"",VLOOKUP($B158,'[1]1718  Prog Access'!$F$7:$BF$318,24,FALSE))</f>
        <v>125175.67</v>
      </c>
      <c r="AR158" s="135">
        <f>IF(ISNA(VLOOKUP($B158,'[1]1718  Prog Access'!$F$7:$BF$318,25,FALSE)),"",VLOOKUP($B158,'[1]1718  Prog Access'!$F$7:$BF$318,25,FALSE))</f>
        <v>0</v>
      </c>
      <c r="AS158" s="135">
        <f>IF(ISNA(VLOOKUP($B158,'[1]1718  Prog Access'!$F$7:$BF$318,26,FALSE)),"",VLOOKUP($B158,'[1]1718  Prog Access'!$F$7:$BF$318,26,FALSE))</f>
        <v>0</v>
      </c>
      <c r="AT158" s="135">
        <f>IF(ISNA(VLOOKUP($B158,'[1]1718  Prog Access'!$F$7:$BF$318,27,FALSE)),"",VLOOKUP($B158,'[1]1718  Prog Access'!$F$7:$BF$318,27,FALSE))</f>
        <v>587030.55000000005</v>
      </c>
      <c r="AU158" s="135">
        <f>IF(ISNA(VLOOKUP($B158,'[1]1718  Prog Access'!$F$7:$BF$318,28,FALSE)),"",VLOOKUP($B158,'[1]1718  Prog Access'!$F$7:$BF$318,28,FALSE))</f>
        <v>0</v>
      </c>
      <c r="AV158" s="135">
        <f>IF(ISNA(VLOOKUP($B158,'[1]1718  Prog Access'!$F$7:$BF$318,29,FALSE)),"",VLOOKUP($B158,'[1]1718  Prog Access'!$F$7:$BF$318,29,FALSE))</f>
        <v>0</v>
      </c>
      <c r="AW158" s="135">
        <f>IF(ISNA(VLOOKUP($B158,'[1]1718  Prog Access'!$F$7:$BF$318,30,FALSE)),"",VLOOKUP($B158,'[1]1718  Prog Access'!$F$7:$BF$318,30,FALSE))</f>
        <v>484600.69</v>
      </c>
      <c r="AX158" s="135">
        <f>IF(ISNA(VLOOKUP($B158,'[1]1718  Prog Access'!$F$7:$BF$318,31,FALSE)),"",VLOOKUP($B158,'[1]1718  Prog Access'!$F$7:$BF$318,31,FALSE))</f>
        <v>0</v>
      </c>
      <c r="AY158" s="135">
        <f>IF(ISNA(VLOOKUP($B158,'[1]1718  Prog Access'!$F$7:$BF$318,32,FALSE)),"",VLOOKUP($B158,'[1]1718  Prog Access'!$F$7:$BF$318,32,FALSE))</f>
        <v>0</v>
      </c>
      <c r="AZ158" s="135">
        <f>IF(ISNA(VLOOKUP($B158,'[1]1718  Prog Access'!$F$7:$BF$318,33,FALSE)),"",VLOOKUP($B158,'[1]1718  Prog Access'!$F$7:$BF$318,33,FALSE))</f>
        <v>0</v>
      </c>
      <c r="BA158" s="135">
        <f>IF(ISNA(VLOOKUP($B158,'[1]1718  Prog Access'!$F$7:$BF$318,34,FALSE)),"",VLOOKUP($B158,'[1]1718  Prog Access'!$F$7:$BF$318,34,FALSE))</f>
        <v>30404.289999999997</v>
      </c>
      <c r="BB158" s="135">
        <f>IF(ISNA(VLOOKUP($B158,'[1]1718  Prog Access'!$F$7:$BF$318,35,FALSE)),"",VLOOKUP($B158,'[1]1718  Prog Access'!$F$7:$BF$318,35,FALSE))</f>
        <v>436229.94999999995</v>
      </c>
      <c r="BC158" s="135">
        <f>IF(ISNA(VLOOKUP($B158,'[1]1718  Prog Access'!$F$7:$BF$318,36,FALSE)),"",VLOOKUP($B158,'[1]1718  Prog Access'!$F$7:$BF$318,36,FALSE))</f>
        <v>0</v>
      </c>
      <c r="BD158" s="135">
        <f>IF(ISNA(VLOOKUP($B158,'[1]1718  Prog Access'!$F$7:$BF$318,37,FALSE)),"",VLOOKUP($B158,'[1]1718  Prog Access'!$F$7:$BF$318,37,FALSE))</f>
        <v>0</v>
      </c>
      <c r="BE158" s="135">
        <f>IF(ISNA(VLOOKUP($B158,'[1]1718  Prog Access'!$F$7:$BF$318,38,FALSE)),"",VLOOKUP($B158,'[1]1718  Prog Access'!$F$7:$BF$318,38,FALSE))</f>
        <v>89970.61</v>
      </c>
      <c r="BF158" s="134">
        <f t="shared" si="261"/>
        <v>2113734.89</v>
      </c>
      <c r="BG158" s="133">
        <f t="shared" si="262"/>
        <v>2.1914972145189605E-2</v>
      </c>
      <c r="BH158" s="137">
        <f t="shared" si="263"/>
        <v>246.57589692441402</v>
      </c>
      <c r="BI158" s="140">
        <f>IF(ISNA(VLOOKUP($B158,'[1]1718  Prog Access'!$F$7:$BF$318,39,FALSE)),"",VLOOKUP($B158,'[1]1718  Prog Access'!$F$7:$BF$318,39,FALSE))</f>
        <v>0</v>
      </c>
      <c r="BJ158" s="135">
        <f>IF(ISNA(VLOOKUP($B158,'[1]1718  Prog Access'!$F$7:$BF$318,40,FALSE)),"",VLOOKUP($B158,'[1]1718  Prog Access'!$F$7:$BF$318,40,FALSE))</f>
        <v>15697.92</v>
      </c>
      <c r="BK158" s="135">
        <f>IF(ISNA(VLOOKUP($B158,'[1]1718  Prog Access'!$F$7:$BF$318,41,FALSE)),"",VLOOKUP($B158,'[1]1718  Prog Access'!$F$7:$BF$318,41,FALSE))</f>
        <v>202868.44000000003</v>
      </c>
      <c r="BL158" s="135">
        <f>IF(ISNA(VLOOKUP($B158,'[1]1718  Prog Access'!$F$7:$BF$318,42,FALSE)),"",VLOOKUP($B158,'[1]1718  Prog Access'!$F$7:$BF$318,42,FALSE))</f>
        <v>0</v>
      </c>
      <c r="BM158" s="135">
        <f>IF(ISNA(VLOOKUP($B158,'[1]1718  Prog Access'!$F$7:$BF$318,43,FALSE)),"",VLOOKUP($B158,'[1]1718  Prog Access'!$F$7:$BF$318,43,FALSE))</f>
        <v>0</v>
      </c>
      <c r="BN158" s="135">
        <f>IF(ISNA(VLOOKUP($B158,'[1]1718  Prog Access'!$F$7:$BF$318,44,FALSE)),"",VLOOKUP($B158,'[1]1718  Prog Access'!$F$7:$BF$318,44,FALSE))</f>
        <v>0</v>
      </c>
      <c r="BO158" s="135">
        <f>IF(ISNA(VLOOKUP($B158,'[1]1718  Prog Access'!$F$7:$BF$318,45,FALSE)),"",VLOOKUP($B158,'[1]1718  Prog Access'!$F$7:$BF$318,45,FALSE))</f>
        <v>296188.27</v>
      </c>
      <c r="BP158" s="137">
        <f t="shared" si="264"/>
        <v>514754.63000000006</v>
      </c>
      <c r="BQ158" s="133">
        <f t="shared" si="265"/>
        <v>5.3369197014377619E-3</v>
      </c>
      <c r="BR158" s="134">
        <f t="shared" si="266"/>
        <v>60.048251646281379</v>
      </c>
      <c r="BS158" s="140">
        <f>IF(ISNA(VLOOKUP($B158,'[1]1718  Prog Access'!$F$7:$BF$318,46,FALSE)),"",VLOOKUP($B158,'[1]1718  Prog Access'!$F$7:$BF$318,46,FALSE))</f>
        <v>0</v>
      </c>
      <c r="BT158" s="135">
        <f>IF(ISNA(VLOOKUP($B158,'[1]1718  Prog Access'!$F$7:$BF$318,47,FALSE)),"",VLOOKUP($B158,'[1]1718  Prog Access'!$F$7:$BF$318,47,FALSE))</f>
        <v>46846.37</v>
      </c>
      <c r="BU158" s="135">
        <f>IF(ISNA(VLOOKUP($B158,'[1]1718  Prog Access'!$F$7:$BF$318,48,FALSE)),"",VLOOKUP($B158,'[1]1718  Prog Access'!$F$7:$BF$318,48,FALSE))</f>
        <v>961259.11</v>
      </c>
      <c r="BV158" s="135">
        <f>IF(ISNA(VLOOKUP($B158,'[1]1718  Prog Access'!$F$7:$BF$318,49,FALSE)),"",VLOOKUP($B158,'[1]1718  Prog Access'!$F$7:$BF$318,49,FALSE))</f>
        <v>86768.18</v>
      </c>
      <c r="BW158" s="137">
        <f t="shared" si="267"/>
        <v>1094873.6599999999</v>
      </c>
      <c r="BX158" s="133">
        <f t="shared" si="268"/>
        <v>1.1351530352702741E-2</v>
      </c>
      <c r="BY158" s="134">
        <f t="shared" si="269"/>
        <v>127.72153026882944</v>
      </c>
      <c r="BZ158" s="135">
        <f>IF(ISNA(VLOOKUP($B158,'[1]1718  Prog Access'!$F$7:$BF$318,50,FALSE)),"",VLOOKUP($B158,'[1]1718  Prog Access'!$F$7:$BF$318,50,FALSE))</f>
        <v>13639741.440000001</v>
      </c>
      <c r="CA158" s="133">
        <f t="shared" si="270"/>
        <v>0.14141534737366632</v>
      </c>
      <c r="CB158" s="134">
        <f t="shared" si="271"/>
        <v>1591.132121296961</v>
      </c>
      <c r="CC158" s="135">
        <f>IF(ISNA(VLOOKUP($B158,'[1]1718  Prog Access'!$F$7:$BF$318,51,FALSE)),"",VLOOKUP($B158,'[1]1718  Prog Access'!$F$7:$BF$318,51,FALSE))</f>
        <v>1671847.1000000003</v>
      </c>
      <c r="CD158" s="133">
        <f t="shared" si="272"/>
        <v>1.7333527870903441E-2</v>
      </c>
      <c r="CE158" s="134">
        <f t="shared" si="273"/>
        <v>195.02786283807831</v>
      </c>
      <c r="CF158" s="141">
        <f>IF(ISNA(VLOOKUP($B158,'[1]1718  Prog Access'!$F$7:$BF$318,52,FALSE)),"",VLOOKUP($B158,'[1]1718  Prog Access'!$F$7:$BF$318,52,FALSE))</f>
        <v>4278141.9300000006</v>
      </c>
      <c r="CG158" s="88">
        <f t="shared" si="274"/>
        <v>4.4355307599203087E-2</v>
      </c>
      <c r="CH158" s="89">
        <f t="shared" si="275"/>
        <v>499.06290923725714</v>
      </c>
      <c r="CI158" s="90">
        <f t="shared" si="288"/>
        <v>96451634.800000012</v>
      </c>
      <c r="CJ158" s="73">
        <f t="shared" si="289"/>
        <v>0</v>
      </c>
    </row>
    <row r="159" spans="1:88" x14ac:dyDescent="0.3">
      <c r="A159" s="21"/>
      <c r="B159" s="84" t="s">
        <v>268</v>
      </c>
      <c r="C159" s="117" t="s">
        <v>269</v>
      </c>
      <c r="D159" s="85">
        <f>IF(ISNA(VLOOKUP($B159,'[1]1718 enrollment_Rev_Exp by size'!$A$6:$C$339,3,FALSE)),"",VLOOKUP($B159,'[1]1718 enrollment_Rev_Exp by size'!$A$6:$C$339,3,FALSE))</f>
        <v>7133.9800000000005</v>
      </c>
      <c r="E159" s="86">
        <f>IF(ISNA(VLOOKUP($B159,'[1]1718 Enroll_Rev_Exp Access'!$A$6:$D$316,4,FALSE)),"",VLOOKUP($B159,'[1]1718 Enroll_Rev_Exp Access'!$A$6:$D$316,4,FALSE))</f>
        <v>81403131.629999995</v>
      </c>
      <c r="F159" s="87">
        <f>IF(ISNA(VLOOKUP($B159,'[1]1718  Prog Access'!$F$7:$BF$318,2,FALSE)),"",VLOOKUP($B159,'[1]1718  Prog Access'!$F$7:$BF$318,2,FALSE))</f>
        <v>46777713.639999993</v>
      </c>
      <c r="G159" s="87">
        <f>IF(ISNA(VLOOKUP($B159,'[1]1718  Prog Access'!$F$7:$BF$318,3,FALSE)),"",VLOOKUP($B159,'[1]1718  Prog Access'!$F$7:$BF$318,3,FALSE))</f>
        <v>1506509.25</v>
      </c>
      <c r="H159" s="87">
        <f>IF(ISNA(VLOOKUP($B159,'[1]1718  Prog Access'!$F$7:$BF$318,4,FALSE)),"",VLOOKUP($B159,'[1]1718  Prog Access'!$F$7:$BF$318,4,FALSE))</f>
        <v>127506.3</v>
      </c>
      <c r="I159" s="130">
        <f t="shared" si="276"/>
        <v>48411729.18999999</v>
      </c>
      <c r="J159" s="151">
        <f t="shared" si="277"/>
        <v>0.59471580786406153</v>
      </c>
      <c r="K159" s="152">
        <f t="shared" si="278"/>
        <v>6786.0758216311215</v>
      </c>
      <c r="L159" s="135">
        <f>IF(ISNA(VLOOKUP($B159,'[1]1718  Prog Access'!$F$7:$BF$318,5,FALSE)),"",VLOOKUP($B159,'[1]1718  Prog Access'!$F$7:$BF$318,5,FALSE))</f>
        <v>0</v>
      </c>
      <c r="M159" s="135">
        <f>IF(ISNA(VLOOKUP($B159,'[1]1718  Prog Access'!$F$7:$BF$318,6,FALSE)),"",VLOOKUP($B159,'[1]1718  Prog Access'!$F$7:$BF$318,6,FALSE))</f>
        <v>0</v>
      </c>
      <c r="N159" s="135">
        <f>IF(ISNA(VLOOKUP($B159,'[1]1718  Prog Access'!$F$7:$BF$318,7,FALSE)),"",VLOOKUP($B159,'[1]1718  Prog Access'!$F$7:$BF$318,7,FALSE))</f>
        <v>0</v>
      </c>
      <c r="O159" s="135">
        <f>IF(ISNA(VLOOKUP($B159,'[1]1718  Prog Access'!$F$7:$BF$318,8,FALSE)),"",VLOOKUP($B159,'[1]1718  Prog Access'!$F$7:$BF$318,8,FALSE))</f>
        <v>0</v>
      </c>
      <c r="P159" s="135">
        <f>IF(ISNA(VLOOKUP($B159,'[1]1718  Prog Access'!$F$7:$BF$318,9,FALSE)),"",VLOOKUP($B159,'[1]1718  Prog Access'!$F$7:$BF$318,9,FALSE))</f>
        <v>0</v>
      </c>
      <c r="Q159" s="135">
        <f>IF(ISNA(VLOOKUP($B159,'[1]1718  Prog Access'!$F$7:$BF$318,10,FALSE)),"",VLOOKUP($B159,'[1]1718  Prog Access'!$F$7:$BF$318,10,FALSE))</f>
        <v>0</v>
      </c>
      <c r="R159" s="128">
        <f t="shared" si="249"/>
        <v>0</v>
      </c>
      <c r="S159" s="136">
        <f t="shared" si="250"/>
        <v>0</v>
      </c>
      <c r="T159" s="137">
        <f t="shared" si="251"/>
        <v>0</v>
      </c>
      <c r="U159" s="135">
        <f>IF(ISNA(VLOOKUP($B159,'[1]1718  Prog Access'!$F$7:$BF$318,11,FALSE)),"",VLOOKUP($B159,'[1]1718  Prog Access'!$F$7:$BF$318,11,FALSE))</f>
        <v>9426114.6400000025</v>
      </c>
      <c r="V159" s="135">
        <f>IF(ISNA(VLOOKUP($B159,'[1]1718  Prog Access'!$F$7:$BF$318,12,FALSE)),"",VLOOKUP($B159,'[1]1718  Prog Access'!$F$7:$BF$318,12,FALSE))</f>
        <v>575982.93999999994</v>
      </c>
      <c r="W159" s="135">
        <f>IF(ISNA(VLOOKUP($B159,'[1]1718  Prog Access'!$F$7:$BF$318,13,FALSE)),"",VLOOKUP($B159,'[1]1718  Prog Access'!$F$7:$BF$318,13,FALSE))</f>
        <v>1337226.0400000003</v>
      </c>
      <c r="X159" s="135">
        <f>IF(ISNA(VLOOKUP($B159,'[1]1718  Prog Access'!$F$7:$BF$318,14,FALSE)),"",VLOOKUP($B159,'[1]1718  Prog Access'!$F$7:$BF$318,14,FALSE))</f>
        <v>0</v>
      </c>
      <c r="Y159" s="135">
        <f>IF(ISNA(VLOOKUP($B159,'[1]1718  Prog Access'!$F$7:$BF$318,15,FALSE)),"",VLOOKUP($B159,'[1]1718  Prog Access'!$F$7:$BF$318,15,FALSE))</f>
        <v>0</v>
      </c>
      <c r="Z159" s="135">
        <f>IF(ISNA(VLOOKUP($B159,'[1]1718  Prog Access'!$F$7:$BF$318,16,FALSE)),"",VLOOKUP($B159,'[1]1718  Prog Access'!$F$7:$BF$318,16,FALSE))</f>
        <v>0</v>
      </c>
      <c r="AA159" s="138">
        <f t="shared" si="252"/>
        <v>11339323.620000003</v>
      </c>
      <c r="AB159" s="133">
        <f t="shared" si="253"/>
        <v>0.13929837087276201</v>
      </c>
      <c r="AC159" s="134">
        <f t="shared" si="254"/>
        <v>1589.4807134306518</v>
      </c>
      <c r="AD159" s="135">
        <f>IF(ISNA(VLOOKUP($B159,'[1]1718  Prog Access'!$F$7:$BF$318,17,FALSE)),"",VLOOKUP($B159,'[1]1718  Prog Access'!$F$7:$BF$318,17,FALSE))</f>
        <v>1735668.2899999996</v>
      </c>
      <c r="AE159" s="135">
        <f>IF(ISNA(VLOOKUP($B159,'[1]1718  Prog Access'!$F$7:$BF$318,18,FALSE)),"",VLOOKUP($B159,'[1]1718  Prog Access'!$F$7:$BF$318,18,FALSE))</f>
        <v>185454.52</v>
      </c>
      <c r="AF159" s="135">
        <f>IF(ISNA(VLOOKUP($B159,'[1]1718  Prog Access'!$F$7:$BF$318,19,FALSE)),"",VLOOKUP($B159,'[1]1718  Prog Access'!$F$7:$BF$318,19,FALSE))</f>
        <v>21943.11</v>
      </c>
      <c r="AG159" s="135">
        <f>IF(ISNA(VLOOKUP($B159,'[1]1718  Prog Access'!$F$7:$BF$318,20,FALSE)),"",VLOOKUP($B159,'[1]1718  Prog Access'!$F$7:$BF$318,20,FALSE))</f>
        <v>0</v>
      </c>
      <c r="AH159" s="134">
        <f t="shared" si="255"/>
        <v>1943065.9199999997</v>
      </c>
      <c r="AI159" s="133">
        <f t="shared" si="256"/>
        <v>2.3869670381131993E-2</v>
      </c>
      <c r="AJ159" s="134">
        <f t="shared" si="257"/>
        <v>272.36772741162713</v>
      </c>
      <c r="AK159" s="135">
        <f>IF(ISNA(VLOOKUP($B159,'[1]1718  Prog Access'!$F$7:$BF$318,21,FALSE)),"",VLOOKUP($B159,'[1]1718  Prog Access'!$F$7:$BF$318,21,FALSE))</f>
        <v>0</v>
      </c>
      <c r="AL159" s="135">
        <f>IF(ISNA(VLOOKUP($B159,'[1]1718  Prog Access'!$F$7:$BF$318,22,FALSE)),"",VLOOKUP($B159,'[1]1718  Prog Access'!$F$7:$BF$318,22,FALSE))</f>
        <v>0</v>
      </c>
      <c r="AM159" s="138">
        <f t="shared" si="258"/>
        <v>0</v>
      </c>
      <c r="AN159" s="133">
        <f t="shared" si="259"/>
        <v>0</v>
      </c>
      <c r="AO159" s="139">
        <f t="shared" si="260"/>
        <v>0</v>
      </c>
      <c r="AP159" s="135">
        <f>IF(ISNA(VLOOKUP($B159,'[1]1718  Prog Access'!$F$7:$BF$318,23,FALSE)),"",VLOOKUP($B159,'[1]1718  Prog Access'!$F$7:$BF$318,23,FALSE))</f>
        <v>289470.88</v>
      </c>
      <c r="AQ159" s="135">
        <f>IF(ISNA(VLOOKUP($B159,'[1]1718  Prog Access'!$F$7:$BF$318,24,FALSE)),"",VLOOKUP($B159,'[1]1718  Prog Access'!$F$7:$BF$318,24,FALSE))</f>
        <v>109483.99</v>
      </c>
      <c r="AR159" s="135">
        <f>IF(ISNA(VLOOKUP($B159,'[1]1718  Prog Access'!$F$7:$BF$318,25,FALSE)),"",VLOOKUP($B159,'[1]1718  Prog Access'!$F$7:$BF$318,25,FALSE))</f>
        <v>0</v>
      </c>
      <c r="AS159" s="135">
        <f>IF(ISNA(VLOOKUP($B159,'[1]1718  Prog Access'!$F$7:$BF$318,26,FALSE)),"",VLOOKUP($B159,'[1]1718  Prog Access'!$F$7:$BF$318,26,FALSE))</f>
        <v>0</v>
      </c>
      <c r="AT159" s="135">
        <f>IF(ISNA(VLOOKUP($B159,'[1]1718  Prog Access'!$F$7:$BF$318,27,FALSE)),"",VLOOKUP($B159,'[1]1718  Prog Access'!$F$7:$BF$318,27,FALSE))</f>
        <v>366163.48999999993</v>
      </c>
      <c r="AU159" s="135">
        <f>IF(ISNA(VLOOKUP($B159,'[1]1718  Prog Access'!$F$7:$BF$318,28,FALSE)),"",VLOOKUP($B159,'[1]1718  Prog Access'!$F$7:$BF$318,28,FALSE))</f>
        <v>0</v>
      </c>
      <c r="AV159" s="135">
        <f>IF(ISNA(VLOOKUP($B159,'[1]1718  Prog Access'!$F$7:$BF$318,29,FALSE)),"",VLOOKUP($B159,'[1]1718  Prog Access'!$F$7:$BF$318,29,FALSE))</f>
        <v>0</v>
      </c>
      <c r="AW159" s="135">
        <f>IF(ISNA(VLOOKUP($B159,'[1]1718  Prog Access'!$F$7:$BF$318,30,FALSE)),"",VLOOKUP($B159,'[1]1718  Prog Access'!$F$7:$BF$318,30,FALSE))</f>
        <v>415309.01</v>
      </c>
      <c r="AX159" s="135">
        <f>IF(ISNA(VLOOKUP($B159,'[1]1718  Prog Access'!$F$7:$BF$318,31,FALSE)),"",VLOOKUP($B159,'[1]1718  Prog Access'!$F$7:$BF$318,31,FALSE))</f>
        <v>0</v>
      </c>
      <c r="AY159" s="135">
        <f>IF(ISNA(VLOOKUP($B159,'[1]1718  Prog Access'!$F$7:$BF$318,32,FALSE)),"",VLOOKUP($B159,'[1]1718  Prog Access'!$F$7:$BF$318,32,FALSE))</f>
        <v>0</v>
      </c>
      <c r="AZ159" s="135">
        <f>IF(ISNA(VLOOKUP($B159,'[1]1718  Prog Access'!$F$7:$BF$318,33,FALSE)),"",VLOOKUP($B159,'[1]1718  Prog Access'!$F$7:$BF$318,33,FALSE))</f>
        <v>0</v>
      </c>
      <c r="BA159" s="135">
        <f>IF(ISNA(VLOOKUP($B159,'[1]1718  Prog Access'!$F$7:$BF$318,34,FALSE)),"",VLOOKUP($B159,'[1]1718  Prog Access'!$F$7:$BF$318,34,FALSE))</f>
        <v>34693.78</v>
      </c>
      <c r="BB159" s="135">
        <f>IF(ISNA(VLOOKUP($B159,'[1]1718  Prog Access'!$F$7:$BF$318,35,FALSE)),"",VLOOKUP($B159,'[1]1718  Prog Access'!$F$7:$BF$318,35,FALSE))</f>
        <v>222339.59000000003</v>
      </c>
      <c r="BC159" s="135">
        <f>IF(ISNA(VLOOKUP($B159,'[1]1718  Prog Access'!$F$7:$BF$318,36,FALSE)),"",VLOOKUP($B159,'[1]1718  Prog Access'!$F$7:$BF$318,36,FALSE))</f>
        <v>0</v>
      </c>
      <c r="BD159" s="135">
        <f>IF(ISNA(VLOOKUP($B159,'[1]1718  Prog Access'!$F$7:$BF$318,37,FALSE)),"",VLOOKUP($B159,'[1]1718  Prog Access'!$F$7:$BF$318,37,FALSE))</f>
        <v>0</v>
      </c>
      <c r="BE159" s="135">
        <f>IF(ISNA(VLOOKUP($B159,'[1]1718  Prog Access'!$F$7:$BF$318,38,FALSE)),"",VLOOKUP($B159,'[1]1718  Prog Access'!$F$7:$BF$318,38,FALSE))</f>
        <v>0</v>
      </c>
      <c r="BF159" s="134">
        <f t="shared" si="261"/>
        <v>1437460.74</v>
      </c>
      <c r="BG159" s="133">
        <f t="shared" si="262"/>
        <v>1.7658543488641949E-2</v>
      </c>
      <c r="BH159" s="137">
        <f t="shared" si="263"/>
        <v>201.4949214884258</v>
      </c>
      <c r="BI159" s="140">
        <f>IF(ISNA(VLOOKUP($B159,'[1]1718  Prog Access'!$F$7:$BF$318,39,FALSE)),"",VLOOKUP($B159,'[1]1718  Prog Access'!$F$7:$BF$318,39,FALSE))</f>
        <v>57915.94</v>
      </c>
      <c r="BJ159" s="135">
        <f>IF(ISNA(VLOOKUP($B159,'[1]1718  Prog Access'!$F$7:$BF$318,40,FALSE)),"",VLOOKUP($B159,'[1]1718  Prog Access'!$F$7:$BF$318,40,FALSE))</f>
        <v>53401.909999999996</v>
      </c>
      <c r="BK159" s="135">
        <f>IF(ISNA(VLOOKUP($B159,'[1]1718  Prog Access'!$F$7:$BF$318,41,FALSE)),"",VLOOKUP($B159,'[1]1718  Prog Access'!$F$7:$BF$318,41,FALSE))</f>
        <v>465293.47000000009</v>
      </c>
      <c r="BL159" s="135">
        <f>IF(ISNA(VLOOKUP($B159,'[1]1718  Prog Access'!$F$7:$BF$318,42,FALSE)),"",VLOOKUP($B159,'[1]1718  Prog Access'!$F$7:$BF$318,42,FALSE))</f>
        <v>0</v>
      </c>
      <c r="BM159" s="135">
        <f>IF(ISNA(VLOOKUP($B159,'[1]1718  Prog Access'!$F$7:$BF$318,43,FALSE)),"",VLOOKUP($B159,'[1]1718  Prog Access'!$F$7:$BF$318,43,FALSE))</f>
        <v>0</v>
      </c>
      <c r="BN159" s="135">
        <f>IF(ISNA(VLOOKUP($B159,'[1]1718  Prog Access'!$F$7:$BF$318,44,FALSE)),"",VLOOKUP($B159,'[1]1718  Prog Access'!$F$7:$BF$318,44,FALSE))</f>
        <v>0</v>
      </c>
      <c r="BO159" s="135">
        <f>IF(ISNA(VLOOKUP($B159,'[1]1718  Prog Access'!$F$7:$BF$318,45,FALSE)),"",VLOOKUP($B159,'[1]1718  Prog Access'!$F$7:$BF$318,45,FALSE))</f>
        <v>354135.02</v>
      </c>
      <c r="BP159" s="137">
        <f t="shared" si="264"/>
        <v>930746.34000000008</v>
      </c>
      <c r="BQ159" s="133">
        <f t="shared" si="265"/>
        <v>1.1433790339056027E-2</v>
      </c>
      <c r="BR159" s="134">
        <f t="shared" si="266"/>
        <v>130.46663152966508</v>
      </c>
      <c r="BS159" s="140">
        <f>IF(ISNA(VLOOKUP($B159,'[1]1718  Prog Access'!$F$7:$BF$318,46,FALSE)),"",VLOOKUP($B159,'[1]1718  Prog Access'!$F$7:$BF$318,46,FALSE))</f>
        <v>0</v>
      </c>
      <c r="BT159" s="135">
        <f>IF(ISNA(VLOOKUP($B159,'[1]1718  Prog Access'!$F$7:$BF$318,47,FALSE)),"",VLOOKUP($B159,'[1]1718  Prog Access'!$F$7:$BF$318,47,FALSE))</f>
        <v>0</v>
      </c>
      <c r="BU159" s="135">
        <f>IF(ISNA(VLOOKUP($B159,'[1]1718  Prog Access'!$F$7:$BF$318,48,FALSE)),"",VLOOKUP($B159,'[1]1718  Prog Access'!$F$7:$BF$318,48,FALSE))</f>
        <v>71056.459999999992</v>
      </c>
      <c r="BV159" s="135">
        <f>IF(ISNA(VLOOKUP($B159,'[1]1718  Prog Access'!$F$7:$BF$318,49,FALSE)),"",VLOOKUP($B159,'[1]1718  Prog Access'!$F$7:$BF$318,49,FALSE))</f>
        <v>296359.63</v>
      </c>
      <c r="BW159" s="137">
        <f t="shared" si="267"/>
        <v>367416.08999999997</v>
      </c>
      <c r="BX159" s="133">
        <f t="shared" si="268"/>
        <v>4.5135375340350399E-3</v>
      </c>
      <c r="BY159" s="134">
        <f t="shared" si="269"/>
        <v>51.502259608241111</v>
      </c>
      <c r="BZ159" s="135">
        <f>IF(ISNA(VLOOKUP($B159,'[1]1718  Prog Access'!$F$7:$BF$318,50,FALSE)),"",VLOOKUP($B159,'[1]1718  Prog Access'!$F$7:$BF$318,50,FALSE))</f>
        <v>11478014.230000002</v>
      </c>
      <c r="CA159" s="133">
        <f t="shared" si="270"/>
        <v>0.14100212117355371</v>
      </c>
      <c r="CB159" s="134">
        <f t="shared" si="271"/>
        <v>1608.9215599146621</v>
      </c>
      <c r="CC159" s="135">
        <f>IF(ISNA(VLOOKUP($B159,'[1]1718  Prog Access'!$F$7:$BF$318,51,FALSE)),"",VLOOKUP($B159,'[1]1718  Prog Access'!$F$7:$BF$318,51,FALSE))</f>
        <v>1814661.4199999997</v>
      </c>
      <c r="CD159" s="133">
        <f t="shared" si="272"/>
        <v>2.2292280206714202E-2</v>
      </c>
      <c r="CE159" s="134">
        <f t="shared" si="273"/>
        <v>254.36872825547584</v>
      </c>
      <c r="CF159" s="141">
        <f>IF(ISNA(VLOOKUP($B159,'[1]1718  Prog Access'!$F$7:$BF$318,52,FALSE)),"",VLOOKUP($B159,'[1]1718  Prog Access'!$F$7:$BF$318,52,FALSE))</f>
        <v>3680714.08</v>
      </c>
      <c r="CG159" s="88">
        <f t="shared" si="274"/>
        <v>4.5215878140043499E-2</v>
      </c>
      <c r="CH159" s="89">
        <f t="shared" si="275"/>
        <v>515.94118290211077</v>
      </c>
      <c r="CI159" s="90">
        <f t="shared" si="288"/>
        <v>81403131.629999995</v>
      </c>
      <c r="CJ159" s="73">
        <f t="shared" si="289"/>
        <v>0</v>
      </c>
    </row>
    <row r="160" spans="1:88" x14ac:dyDescent="0.3">
      <c r="A160" s="21"/>
      <c r="B160" s="84" t="s">
        <v>270</v>
      </c>
      <c r="C160" s="117" t="s">
        <v>271</v>
      </c>
      <c r="D160" s="85">
        <f>IF(ISNA(VLOOKUP($B160,'[1]1718 enrollment_Rev_Exp by size'!$A$6:$C$339,3,FALSE)),"",VLOOKUP($B160,'[1]1718 enrollment_Rev_Exp by size'!$A$6:$C$339,3,FALSE))</f>
        <v>20914.23</v>
      </c>
      <c r="E160" s="86">
        <f>IF(ISNA(VLOOKUP($B160,'[1]1718 Enroll_Rev_Exp Access'!$A$6:$D$316,4,FALSE)),"",VLOOKUP($B160,'[1]1718 Enroll_Rev_Exp Access'!$A$6:$D$316,4,FALSE))</f>
        <v>245650861.22999999</v>
      </c>
      <c r="F160" s="87">
        <f>IF(ISNA(VLOOKUP($B160,'[1]1718  Prog Access'!$F$7:$BF$318,2,FALSE)),"",VLOOKUP($B160,'[1]1718  Prog Access'!$F$7:$BF$318,2,FALSE))</f>
        <v>149442485.97000003</v>
      </c>
      <c r="G160" s="87">
        <f>IF(ISNA(VLOOKUP($B160,'[1]1718  Prog Access'!$F$7:$BF$318,3,FALSE)),"",VLOOKUP($B160,'[1]1718  Prog Access'!$F$7:$BF$318,3,FALSE))</f>
        <v>0</v>
      </c>
      <c r="H160" s="87">
        <f>IF(ISNA(VLOOKUP($B160,'[1]1718  Prog Access'!$F$7:$BF$318,4,FALSE)),"",VLOOKUP($B160,'[1]1718  Prog Access'!$F$7:$BF$318,4,FALSE))</f>
        <v>0</v>
      </c>
      <c r="I160" s="130">
        <f t="shared" si="276"/>
        <v>149442485.97000003</v>
      </c>
      <c r="J160" s="151">
        <f t="shared" si="277"/>
        <v>0.60835319372269081</v>
      </c>
      <c r="K160" s="152">
        <f t="shared" si="278"/>
        <v>7145.4930910676621</v>
      </c>
      <c r="L160" s="135">
        <f>IF(ISNA(VLOOKUP($B160,'[1]1718  Prog Access'!$F$7:$BF$318,5,FALSE)),"",VLOOKUP($B160,'[1]1718  Prog Access'!$F$7:$BF$318,5,FALSE))</f>
        <v>0</v>
      </c>
      <c r="M160" s="135">
        <f>IF(ISNA(VLOOKUP($B160,'[1]1718  Prog Access'!$F$7:$BF$318,6,FALSE)),"",VLOOKUP($B160,'[1]1718  Prog Access'!$F$7:$BF$318,6,FALSE))</f>
        <v>0</v>
      </c>
      <c r="N160" s="135">
        <f>IF(ISNA(VLOOKUP($B160,'[1]1718  Prog Access'!$F$7:$BF$318,7,FALSE)),"",VLOOKUP($B160,'[1]1718  Prog Access'!$F$7:$BF$318,7,FALSE))</f>
        <v>0</v>
      </c>
      <c r="O160" s="135">
        <f>IF(ISNA(VLOOKUP($B160,'[1]1718  Prog Access'!$F$7:$BF$318,8,FALSE)),"",VLOOKUP($B160,'[1]1718  Prog Access'!$F$7:$BF$318,8,FALSE))</f>
        <v>0</v>
      </c>
      <c r="P160" s="135">
        <f>IF(ISNA(VLOOKUP($B160,'[1]1718  Prog Access'!$F$7:$BF$318,9,FALSE)),"",VLOOKUP($B160,'[1]1718  Prog Access'!$F$7:$BF$318,9,FALSE))</f>
        <v>0</v>
      </c>
      <c r="Q160" s="135">
        <f>IF(ISNA(VLOOKUP($B160,'[1]1718  Prog Access'!$F$7:$BF$318,10,FALSE)),"",VLOOKUP($B160,'[1]1718  Prog Access'!$F$7:$BF$318,10,FALSE))</f>
        <v>0</v>
      </c>
      <c r="R160" s="128">
        <f t="shared" si="249"/>
        <v>0</v>
      </c>
      <c r="S160" s="136">
        <f t="shared" si="250"/>
        <v>0</v>
      </c>
      <c r="T160" s="137">
        <f t="shared" si="251"/>
        <v>0</v>
      </c>
      <c r="U160" s="135">
        <f>IF(ISNA(VLOOKUP($B160,'[1]1718  Prog Access'!$F$7:$BF$318,11,FALSE)),"",VLOOKUP($B160,'[1]1718  Prog Access'!$F$7:$BF$318,11,FALSE))</f>
        <v>20055389.549999997</v>
      </c>
      <c r="V160" s="135">
        <f>IF(ISNA(VLOOKUP($B160,'[1]1718  Prog Access'!$F$7:$BF$318,12,FALSE)),"",VLOOKUP($B160,'[1]1718  Prog Access'!$F$7:$BF$318,12,FALSE))</f>
        <v>945014.1</v>
      </c>
      <c r="W160" s="135">
        <f>IF(ISNA(VLOOKUP($B160,'[1]1718  Prog Access'!$F$7:$BF$318,13,FALSE)),"",VLOOKUP($B160,'[1]1718  Prog Access'!$F$7:$BF$318,13,FALSE))</f>
        <v>4653809.16</v>
      </c>
      <c r="X160" s="135">
        <f>IF(ISNA(VLOOKUP($B160,'[1]1718  Prog Access'!$F$7:$BF$318,14,FALSE)),"",VLOOKUP($B160,'[1]1718  Prog Access'!$F$7:$BF$318,14,FALSE))</f>
        <v>0</v>
      </c>
      <c r="Y160" s="135">
        <f>IF(ISNA(VLOOKUP($B160,'[1]1718  Prog Access'!$F$7:$BF$318,15,FALSE)),"",VLOOKUP($B160,'[1]1718  Prog Access'!$F$7:$BF$318,15,FALSE))</f>
        <v>0</v>
      </c>
      <c r="Z160" s="135">
        <f>IF(ISNA(VLOOKUP($B160,'[1]1718  Prog Access'!$F$7:$BF$318,16,FALSE)),"",VLOOKUP($B160,'[1]1718  Prog Access'!$F$7:$BF$318,16,FALSE))</f>
        <v>0</v>
      </c>
      <c r="AA160" s="138">
        <f t="shared" si="252"/>
        <v>25654212.809999999</v>
      </c>
      <c r="AB160" s="133">
        <f t="shared" si="253"/>
        <v>0.1044336367539956</v>
      </c>
      <c r="AC160" s="134">
        <f t="shared" si="254"/>
        <v>1226.6391260878358</v>
      </c>
      <c r="AD160" s="135">
        <f>IF(ISNA(VLOOKUP($B160,'[1]1718  Prog Access'!$F$7:$BF$318,17,FALSE)),"",VLOOKUP($B160,'[1]1718  Prog Access'!$F$7:$BF$318,17,FALSE))</f>
        <v>5580620.6300000008</v>
      </c>
      <c r="AE160" s="135">
        <f>IF(ISNA(VLOOKUP($B160,'[1]1718  Prog Access'!$F$7:$BF$318,18,FALSE)),"",VLOOKUP($B160,'[1]1718  Prog Access'!$F$7:$BF$318,18,FALSE))</f>
        <v>360745.77</v>
      </c>
      <c r="AF160" s="135">
        <f>IF(ISNA(VLOOKUP($B160,'[1]1718  Prog Access'!$F$7:$BF$318,19,FALSE)),"",VLOOKUP($B160,'[1]1718  Prog Access'!$F$7:$BF$318,19,FALSE))</f>
        <v>91853.680000000008</v>
      </c>
      <c r="AG160" s="135">
        <f>IF(ISNA(VLOOKUP($B160,'[1]1718  Prog Access'!$F$7:$BF$318,20,FALSE)),"",VLOOKUP($B160,'[1]1718  Prog Access'!$F$7:$BF$318,20,FALSE))</f>
        <v>0</v>
      </c>
      <c r="AH160" s="134">
        <f t="shared" si="255"/>
        <v>6033220.0800000001</v>
      </c>
      <c r="AI160" s="133">
        <f t="shared" si="256"/>
        <v>2.4560142186316896E-2</v>
      </c>
      <c r="AJ160" s="134">
        <f t="shared" si="257"/>
        <v>288.47440618181975</v>
      </c>
      <c r="AK160" s="135">
        <f>IF(ISNA(VLOOKUP($B160,'[1]1718  Prog Access'!$F$7:$BF$318,21,FALSE)),"",VLOOKUP($B160,'[1]1718  Prog Access'!$F$7:$BF$318,21,FALSE))</f>
        <v>0</v>
      </c>
      <c r="AL160" s="135">
        <f>IF(ISNA(VLOOKUP($B160,'[1]1718  Prog Access'!$F$7:$BF$318,22,FALSE)),"",VLOOKUP($B160,'[1]1718  Prog Access'!$F$7:$BF$318,22,FALSE))</f>
        <v>0</v>
      </c>
      <c r="AM160" s="138">
        <f t="shared" si="258"/>
        <v>0</v>
      </c>
      <c r="AN160" s="133">
        <f t="shared" si="259"/>
        <v>0</v>
      </c>
      <c r="AO160" s="139">
        <f t="shared" si="260"/>
        <v>0</v>
      </c>
      <c r="AP160" s="135">
        <f>IF(ISNA(VLOOKUP($B160,'[1]1718  Prog Access'!$F$7:$BF$318,23,FALSE)),"",VLOOKUP($B160,'[1]1718  Prog Access'!$F$7:$BF$318,23,FALSE))</f>
        <v>653951.42999999993</v>
      </c>
      <c r="AQ160" s="135">
        <f>IF(ISNA(VLOOKUP($B160,'[1]1718  Prog Access'!$F$7:$BF$318,24,FALSE)),"",VLOOKUP($B160,'[1]1718  Prog Access'!$F$7:$BF$318,24,FALSE))</f>
        <v>357915.28</v>
      </c>
      <c r="AR160" s="135">
        <f>IF(ISNA(VLOOKUP($B160,'[1]1718  Prog Access'!$F$7:$BF$318,25,FALSE)),"",VLOOKUP($B160,'[1]1718  Prog Access'!$F$7:$BF$318,25,FALSE))</f>
        <v>0</v>
      </c>
      <c r="AS160" s="135">
        <f>IF(ISNA(VLOOKUP($B160,'[1]1718  Prog Access'!$F$7:$BF$318,26,FALSE)),"",VLOOKUP($B160,'[1]1718  Prog Access'!$F$7:$BF$318,26,FALSE))</f>
        <v>0</v>
      </c>
      <c r="AT160" s="135">
        <f>IF(ISNA(VLOOKUP($B160,'[1]1718  Prog Access'!$F$7:$BF$318,27,FALSE)),"",VLOOKUP($B160,'[1]1718  Prog Access'!$F$7:$BF$318,27,FALSE))</f>
        <v>1105409.6700000002</v>
      </c>
      <c r="AU160" s="135">
        <f>IF(ISNA(VLOOKUP($B160,'[1]1718  Prog Access'!$F$7:$BF$318,28,FALSE)),"",VLOOKUP($B160,'[1]1718  Prog Access'!$F$7:$BF$318,28,FALSE))</f>
        <v>1723340.9100000001</v>
      </c>
      <c r="AV160" s="135">
        <f>IF(ISNA(VLOOKUP($B160,'[1]1718  Prog Access'!$F$7:$BF$318,29,FALSE)),"",VLOOKUP($B160,'[1]1718  Prog Access'!$F$7:$BF$318,29,FALSE))</f>
        <v>363743.19</v>
      </c>
      <c r="AW160" s="135">
        <f>IF(ISNA(VLOOKUP($B160,'[1]1718  Prog Access'!$F$7:$BF$318,30,FALSE)),"",VLOOKUP($B160,'[1]1718  Prog Access'!$F$7:$BF$318,30,FALSE))</f>
        <v>1325493.7700000003</v>
      </c>
      <c r="AX160" s="135">
        <f>IF(ISNA(VLOOKUP($B160,'[1]1718  Prog Access'!$F$7:$BF$318,31,FALSE)),"",VLOOKUP($B160,'[1]1718  Prog Access'!$F$7:$BF$318,31,FALSE))</f>
        <v>0</v>
      </c>
      <c r="AY160" s="135">
        <f>IF(ISNA(VLOOKUP($B160,'[1]1718  Prog Access'!$F$7:$BF$318,32,FALSE)),"",VLOOKUP($B160,'[1]1718  Prog Access'!$F$7:$BF$318,32,FALSE))</f>
        <v>0</v>
      </c>
      <c r="AZ160" s="135">
        <f>IF(ISNA(VLOOKUP($B160,'[1]1718  Prog Access'!$F$7:$BF$318,33,FALSE)),"",VLOOKUP($B160,'[1]1718  Prog Access'!$F$7:$BF$318,33,FALSE))</f>
        <v>0</v>
      </c>
      <c r="BA160" s="135">
        <f>IF(ISNA(VLOOKUP($B160,'[1]1718  Prog Access'!$F$7:$BF$318,34,FALSE)),"",VLOOKUP($B160,'[1]1718  Prog Access'!$F$7:$BF$318,34,FALSE))</f>
        <v>168313.75</v>
      </c>
      <c r="BB160" s="135">
        <f>IF(ISNA(VLOOKUP($B160,'[1]1718  Prog Access'!$F$7:$BF$318,35,FALSE)),"",VLOOKUP($B160,'[1]1718  Prog Access'!$F$7:$BF$318,35,FALSE))</f>
        <v>2141906.5000000005</v>
      </c>
      <c r="BC160" s="135">
        <f>IF(ISNA(VLOOKUP($B160,'[1]1718  Prog Access'!$F$7:$BF$318,36,FALSE)),"",VLOOKUP($B160,'[1]1718  Prog Access'!$F$7:$BF$318,36,FALSE))</f>
        <v>0</v>
      </c>
      <c r="BD160" s="135">
        <f>IF(ISNA(VLOOKUP($B160,'[1]1718  Prog Access'!$F$7:$BF$318,37,FALSE)),"",VLOOKUP($B160,'[1]1718  Prog Access'!$F$7:$BF$318,37,FALSE))</f>
        <v>0</v>
      </c>
      <c r="BE160" s="135">
        <f>IF(ISNA(VLOOKUP($B160,'[1]1718  Prog Access'!$F$7:$BF$318,38,FALSE)),"",VLOOKUP($B160,'[1]1718  Prog Access'!$F$7:$BF$318,38,FALSE))</f>
        <v>213916.10000000003</v>
      </c>
      <c r="BF160" s="134">
        <f t="shared" si="261"/>
        <v>8053990.6000000015</v>
      </c>
      <c r="BG160" s="133">
        <f t="shared" si="262"/>
        <v>3.2786331623967505E-2</v>
      </c>
      <c r="BH160" s="137">
        <f t="shared" si="263"/>
        <v>385.09620483278616</v>
      </c>
      <c r="BI160" s="140">
        <f>IF(ISNA(VLOOKUP($B160,'[1]1718  Prog Access'!$F$7:$BF$318,39,FALSE)),"",VLOOKUP($B160,'[1]1718  Prog Access'!$F$7:$BF$318,39,FALSE))</f>
        <v>76235.55</v>
      </c>
      <c r="BJ160" s="135">
        <f>IF(ISNA(VLOOKUP($B160,'[1]1718  Prog Access'!$F$7:$BF$318,40,FALSE)),"",VLOOKUP($B160,'[1]1718  Prog Access'!$F$7:$BF$318,40,FALSE))</f>
        <v>194157.37000000002</v>
      </c>
      <c r="BK160" s="135">
        <f>IF(ISNA(VLOOKUP($B160,'[1]1718  Prog Access'!$F$7:$BF$318,41,FALSE)),"",VLOOKUP($B160,'[1]1718  Prog Access'!$F$7:$BF$318,41,FALSE))</f>
        <v>466998.71</v>
      </c>
      <c r="BL160" s="135">
        <f>IF(ISNA(VLOOKUP($B160,'[1]1718  Prog Access'!$F$7:$BF$318,42,FALSE)),"",VLOOKUP($B160,'[1]1718  Prog Access'!$F$7:$BF$318,42,FALSE))</f>
        <v>0</v>
      </c>
      <c r="BM160" s="135">
        <f>IF(ISNA(VLOOKUP($B160,'[1]1718  Prog Access'!$F$7:$BF$318,43,FALSE)),"",VLOOKUP($B160,'[1]1718  Prog Access'!$F$7:$BF$318,43,FALSE))</f>
        <v>0</v>
      </c>
      <c r="BN160" s="135">
        <f>IF(ISNA(VLOOKUP($B160,'[1]1718  Prog Access'!$F$7:$BF$318,44,FALSE)),"",VLOOKUP($B160,'[1]1718  Prog Access'!$F$7:$BF$318,44,FALSE))</f>
        <v>0</v>
      </c>
      <c r="BO160" s="135">
        <f>IF(ISNA(VLOOKUP($B160,'[1]1718  Prog Access'!$F$7:$BF$318,45,FALSE)),"",VLOOKUP($B160,'[1]1718  Prog Access'!$F$7:$BF$318,45,FALSE))</f>
        <v>2129769.8299999996</v>
      </c>
      <c r="BP160" s="137">
        <f t="shared" si="264"/>
        <v>2867161.46</v>
      </c>
      <c r="BQ160" s="133">
        <f t="shared" si="265"/>
        <v>1.167169309174744E-2</v>
      </c>
      <c r="BR160" s="134">
        <f t="shared" si="266"/>
        <v>137.09141861785014</v>
      </c>
      <c r="BS160" s="140">
        <f>IF(ISNA(VLOOKUP($B160,'[1]1718  Prog Access'!$F$7:$BF$318,46,FALSE)),"",VLOOKUP($B160,'[1]1718  Prog Access'!$F$7:$BF$318,46,FALSE))</f>
        <v>0</v>
      </c>
      <c r="BT160" s="135">
        <f>IF(ISNA(VLOOKUP($B160,'[1]1718  Prog Access'!$F$7:$BF$318,47,FALSE)),"",VLOOKUP($B160,'[1]1718  Prog Access'!$F$7:$BF$318,47,FALSE))</f>
        <v>0</v>
      </c>
      <c r="BU160" s="135">
        <f>IF(ISNA(VLOOKUP($B160,'[1]1718  Prog Access'!$F$7:$BF$318,48,FALSE)),"",VLOOKUP($B160,'[1]1718  Prog Access'!$F$7:$BF$318,48,FALSE))</f>
        <v>10253577.720000001</v>
      </c>
      <c r="BV160" s="135">
        <f>IF(ISNA(VLOOKUP($B160,'[1]1718  Prog Access'!$F$7:$BF$318,49,FALSE)),"",VLOOKUP($B160,'[1]1718  Prog Access'!$F$7:$BF$318,49,FALSE))</f>
        <v>0</v>
      </c>
      <c r="BW160" s="137">
        <f t="shared" si="267"/>
        <v>10253577.720000001</v>
      </c>
      <c r="BX160" s="133">
        <f t="shared" si="268"/>
        <v>4.1740450933732721E-2</v>
      </c>
      <c r="BY160" s="134">
        <f t="shared" si="269"/>
        <v>490.26800030409919</v>
      </c>
      <c r="BZ160" s="135">
        <f>IF(ISNA(VLOOKUP($B160,'[1]1718  Prog Access'!$F$7:$BF$318,50,FALSE)),"",VLOOKUP($B160,'[1]1718  Prog Access'!$F$7:$BF$318,50,FALSE))</f>
        <v>28651335.179999996</v>
      </c>
      <c r="CA160" s="133">
        <f t="shared" si="270"/>
        <v>0.11663437708518389</v>
      </c>
      <c r="CB160" s="134">
        <f t="shared" si="271"/>
        <v>1369.9445391965182</v>
      </c>
      <c r="CC160" s="135">
        <f>IF(ISNA(VLOOKUP($B160,'[1]1718  Prog Access'!$F$7:$BF$318,51,FALSE)),"",VLOOKUP($B160,'[1]1718  Prog Access'!$F$7:$BF$318,51,FALSE))</f>
        <v>4835605.3500000015</v>
      </c>
      <c r="CD160" s="133">
        <f t="shared" si="272"/>
        <v>1.9684870330955125E-2</v>
      </c>
      <c r="CE160" s="134">
        <f t="shared" si="273"/>
        <v>231.21125425129213</v>
      </c>
      <c r="CF160" s="141">
        <f>IF(ISNA(VLOOKUP($B160,'[1]1718  Prog Access'!$F$7:$BF$318,52,FALSE)),"",VLOOKUP($B160,'[1]1718  Prog Access'!$F$7:$BF$318,52,FALSE))</f>
        <v>9859272.0600000005</v>
      </c>
      <c r="CG160" s="88">
        <f t="shared" si="274"/>
        <v>4.0135304271410148E-2</v>
      </c>
      <c r="CH160" s="89">
        <f t="shared" si="275"/>
        <v>471.41453737479225</v>
      </c>
      <c r="CI160" s="90">
        <f t="shared" si="288"/>
        <v>245650861.23000002</v>
      </c>
      <c r="CJ160" s="73">
        <f t="shared" si="289"/>
        <v>0</v>
      </c>
    </row>
    <row r="161" spans="1:88" x14ac:dyDescent="0.3">
      <c r="A161" s="21"/>
      <c r="B161" s="102" t="s">
        <v>272</v>
      </c>
      <c r="C161" s="117" t="s">
        <v>273</v>
      </c>
      <c r="D161" s="85">
        <f>IF(ISNA(VLOOKUP($B161,'[1]1718 enrollment_Rev_Exp by size'!$A$6:$C$339,3,FALSE)),"",VLOOKUP($B161,'[1]1718 enrollment_Rev_Exp by size'!$A$6:$C$339,3,FALSE))</f>
        <v>9814.0299999999988</v>
      </c>
      <c r="E161" s="86">
        <f>IF(ISNA(VLOOKUP($B161,'[1]1718 Enroll_Rev_Exp Access'!$A$6:$D$316,4,FALSE)),"",VLOOKUP($B161,'[1]1718 Enroll_Rev_Exp Access'!$A$6:$D$316,4,FALSE))</f>
        <v>126848268.53</v>
      </c>
      <c r="F161" s="87">
        <f>IF(ISNA(VLOOKUP($B161,'[1]1718  Prog Access'!$F$7:$BF$318,2,FALSE)),"",VLOOKUP($B161,'[1]1718  Prog Access'!$F$7:$BF$318,2,FALSE))</f>
        <v>72464001.119999975</v>
      </c>
      <c r="G161" s="87">
        <f>IF(ISNA(VLOOKUP($B161,'[1]1718  Prog Access'!$F$7:$BF$318,3,FALSE)),"",VLOOKUP($B161,'[1]1718  Prog Access'!$F$7:$BF$318,3,FALSE))</f>
        <v>699317.20000000007</v>
      </c>
      <c r="H161" s="87">
        <f>IF(ISNA(VLOOKUP($B161,'[1]1718  Prog Access'!$F$7:$BF$318,4,FALSE)),"",VLOOKUP($B161,'[1]1718  Prog Access'!$F$7:$BF$318,4,FALSE))</f>
        <v>0</v>
      </c>
      <c r="I161" s="130">
        <f t="shared" si="276"/>
        <v>73163318.319999978</v>
      </c>
      <c r="J161" s="151">
        <f t="shared" si="277"/>
        <v>0.57677821832228349</v>
      </c>
      <c r="K161" s="152">
        <f t="shared" si="278"/>
        <v>7454.9719452661129</v>
      </c>
      <c r="L161" s="135">
        <f>IF(ISNA(VLOOKUP($B161,'[1]1718  Prog Access'!$F$7:$BF$318,5,FALSE)),"",VLOOKUP($B161,'[1]1718  Prog Access'!$F$7:$BF$318,5,FALSE))</f>
        <v>0</v>
      </c>
      <c r="M161" s="135">
        <f>IF(ISNA(VLOOKUP($B161,'[1]1718  Prog Access'!$F$7:$BF$318,6,FALSE)),"",VLOOKUP($B161,'[1]1718  Prog Access'!$F$7:$BF$318,6,FALSE))</f>
        <v>0</v>
      </c>
      <c r="N161" s="135">
        <f>IF(ISNA(VLOOKUP($B161,'[1]1718  Prog Access'!$F$7:$BF$318,7,FALSE)),"",VLOOKUP($B161,'[1]1718  Prog Access'!$F$7:$BF$318,7,FALSE))</f>
        <v>0</v>
      </c>
      <c r="O161" s="135">
        <f>IF(ISNA(VLOOKUP($B161,'[1]1718  Prog Access'!$F$7:$BF$318,8,FALSE)),"",VLOOKUP($B161,'[1]1718  Prog Access'!$F$7:$BF$318,8,FALSE))</f>
        <v>0</v>
      </c>
      <c r="P161" s="135">
        <f>IF(ISNA(VLOOKUP($B161,'[1]1718  Prog Access'!$F$7:$BF$318,9,FALSE)),"",VLOOKUP($B161,'[1]1718  Prog Access'!$F$7:$BF$318,9,FALSE))</f>
        <v>0</v>
      </c>
      <c r="Q161" s="135">
        <f>IF(ISNA(VLOOKUP($B161,'[1]1718  Prog Access'!$F$7:$BF$318,10,FALSE)),"",VLOOKUP($B161,'[1]1718  Prog Access'!$F$7:$BF$318,10,FALSE))</f>
        <v>0</v>
      </c>
      <c r="R161" s="128">
        <f t="shared" si="249"/>
        <v>0</v>
      </c>
      <c r="S161" s="136">
        <f t="shared" si="250"/>
        <v>0</v>
      </c>
      <c r="T161" s="137">
        <f t="shared" si="251"/>
        <v>0</v>
      </c>
      <c r="U161" s="135">
        <f>IF(ISNA(VLOOKUP($B161,'[1]1718  Prog Access'!$F$7:$BF$318,11,FALSE)),"",VLOOKUP($B161,'[1]1718  Prog Access'!$F$7:$BF$318,11,FALSE))</f>
        <v>16024291.709999999</v>
      </c>
      <c r="V161" s="135">
        <f>IF(ISNA(VLOOKUP($B161,'[1]1718  Prog Access'!$F$7:$BF$318,12,FALSE)),"",VLOOKUP($B161,'[1]1718  Prog Access'!$F$7:$BF$318,12,FALSE))</f>
        <v>721843.38</v>
      </c>
      <c r="W161" s="135">
        <f>IF(ISNA(VLOOKUP($B161,'[1]1718  Prog Access'!$F$7:$BF$318,13,FALSE)),"",VLOOKUP($B161,'[1]1718  Prog Access'!$F$7:$BF$318,13,FALSE))</f>
        <v>2230037.0699999998</v>
      </c>
      <c r="X161" s="135">
        <f>IF(ISNA(VLOOKUP($B161,'[1]1718  Prog Access'!$F$7:$BF$318,14,FALSE)),"",VLOOKUP($B161,'[1]1718  Prog Access'!$F$7:$BF$318,14,FALSE))</f>
        <v>0</v>
      </c>
      <c r="Y161" s="135">
        <f>IF(ISNA(VLOOKUP($B161,'[1]1718  Prog Access'!$F$7:$BF$318,15,FALSE)),"",VLOOKUP($B161,'[1]1718  Prog Access'!$F$7:$BF$318,15,FALSE))</f>
        <v>510464.59</v>
      </c>
      <c r="Z161" s="135">
        <f>IF(ISNA(VLOOKUP($B161,'[1]1718  Prog Access'!$F$7:$BF$318,16,FALSE)),"",VLOOKUP($B161,'[1]1718  Prog Access'!$F$7:$BF$318,16,FALSE))</f>
        <v>0</v>
      </c>
      <c r="AA161" s="138">
        <f t="shared" si="252"/>
        <v>19486636.75</v>
      </c>
      <c r="AB161" s="133">
        <f t="shared" si="253"/>
        <v>0.15362162192534265</v>
      </c>
      <c r="AC161" s="134">
        <f t="shared" si="254"/>
        <v>1985.5896863979428</v>
      </c>
      <c r="AD161" s="135">
        <f>IF(ISNA(VLOOKUP($B161,'[1]1718  Prog Access'!$F$7:$BF$318,17,FALSE)),"",VLOOKUP($B161,'[1]1718  Prog Access'!$F$7:$BF$318,17,FALSE))</f>
        <v>2539196.1499999994</v>
      </c>
      <c r="AE161" s="135">
        <f>IF(ISNA(VLOOKUP($B161,'[1]1718  Prog Access'!$F$7:$BF$318,18,FALSE)),"",VLOOKUP($B161,'[1]1718  Prog Access'!$F$7:$BF$318,18,FALSE))</f>
        <v>235725.66</v>
      </c>
      <c r="AF161" s="135">
        <f>IF(ISNA(VLOOKUP($B161,'[1]1718  Prog Access'!$F$7:$BF$318,19,FALSE)),"",VLOOKUP($B161,'[1]1718  Prog Access'!$F$7:$BF$318,19,FALSE))</f>
        <v>39110</v>
      </c>
      <c r="AG161" s="135">
        <f>IF(ISNA(VLOOKUP($B161,'[1]1718  Prog Access'!$F$7:$BF$318,20,FALSE)),"",VLOOKUP($B161,'[1]1718  Prog Access'!$F$7:$BF$318,20,FALSE))</f>
        <v>0</v>
      </c>
      <c r="AH161" s="134">
        <f t="shared" si="255"/>
        <v>2814031.8099999996</v>
      </c>
      <c r="AI161" s="133">
        <f t="shared" si="256"/>
        <v>2.2184235091348311E-2</v>
      </c>
      <c r="AJ161" s="134">
        <f t="shared" si="257"/>
        <v>286.73560300916137</v>
      </c>
      <c r="AK161" s="135">
        <f>IF(ISNA(VLOOKUP($B161,'[1]1718  Prog Access'!$F$7:$BF$318,21,FALSE)),"",VLOOKUP($B161,'[1]1718  Prog Access'!$F$7:$BF$318,21,FALSE))</f>
        <v>0</v>
      </c>
      <c r="AL161" s="135">
        <f>IF(ISNA(VLOOKUP($B161,'[1]1718  Prog Access'!$F$7:$BF$318,22,FALSE)),"",VLOOKUP($B161,'[1]1718  Prog Access'!$F$7:$BF$318,22,FALSE))</f>
        <v>0</v>
      </c>
      <c r="AM161" s="138">
        <f t="shared" si="258"/>
        <v>0</v>
      </c>
      <c r="AN161" s="133">
        <f t="shared" si="259"/>
        <v>0</v>
      </c>
      <c r="AO161" s="139">
        <f t="shared" si="260"/>
        <v>0</v>
      </c>
      <c r="AP161" s="135">
        <f>IF(ISNA(VLOOKUP($B161,'[1]1718  Prog Access'!$F$7:$BF$318,23,FALSE)),"",VLOOKUP($B161,'[1]1718  Prog Access'!$F$7:$BF$318,23,FALSE))</f>
        <v>799992.18000000017</v>
      </c>
      <c r="AQ161" s="135">
        <f>IF(ISNA(VLOOKUP($B161,'[1]1718  Prog Access'!$F$7:$BF$318,24,FALSE)),"",VLOOKUP($B161,'[1]1718  Prog Access'!$F$7:$BF$318,24,FALSE))</f>
        <v>188151.72</v>
      </c>
      <c r="AR161" s="135">
        <f>IF(ISNA(VLOOKUP($B161,'[1]1718  Prog Access'!$F$7:$BF$318,25,FALSE)),"",VLOOKUP($B161,'[1]1718  Prog Access'!$F$7:$BF$318,25,FALSE))</f>
        <v>0</v>
      </c>
      <c r="AS161" s="135">
        <f>IF(ISNA(VLOOKUP($B161,'[1]1718  Prog Access'!$F$7:$BF$318,26,FALSE)),"",VLOOKUP($B161,'[1]1718  Prog Access'!$F$7:$BF$318,26,FALSE))</f>
        <v>0</v>
      </c>
      <c r="AT161" s="135">
        <f>IF(ISNA(VLOOKUP($B161,'[1]1718  Prog Access'!$F$7:$BF$318,27,FALSE)),"",VLOOKUP($B161,'[1]1718  Prog Access'!$F$7:$BF$318,27,FALSE))</f>
        <v>1291176.3599999999</v>
      </c>
      <c r="AU161" s="135">
        <f>IF(ISNA(VLOOKUP($B161,'[1]1718  Prog Access'!$F$7:$BF$318,28,FALSE)),"",VLOOKUP($B161,'[1]1718  Prog Access'!$F$7:$BF$318,28,FALSE))</f>
        <v>0</v>
      </c>
      <c r="AV161" s="135">
        <f>IF(ISNA(VLOOKUP($B161,'[1]1718  Prog Access'!$F$7:$BF$318,29,FALSE)),"",VLOOKUP($B161,'[1]1718  Prog Access'!$F$7:$BF$318,29,FALSE))</f>
        <v>0</v>
      </c>
      <c r="AW161" s="135">
        <f>IF(ISNA(VLOOKUP($B161,'[1]1718  Prog Access'!$F$7:$BF$318,30,FALSE)),"",VLOOKUP($B161,'[1]1718  Prog Access'!$F$7:$BF$318,30,FALSE))</f>
        <v>833430.84</v>
      </c>
      <c r="AX161" s="135">
        <f>IF(ISNA(VLOOKUP($B161,'[1]1718  Prog Access'!$F$7:$BF$318,31,FALSE)),"",VLOOKUP($B161,'[1]1718  Prog Access'!$F$7:$BF$318,31,FALSE))</f>
        <v>0</v>
      </c>
      <c r="AY161" s="135">
        <f>IF(ISNA(VLOOKUP($B161,'[1]1718  Prog Access'!$F$7:$BF$318,32,FALSE)),"",VLOOKUP($B161,'[1]1718  Prog Access'!$F$7:$BF$318,32,FALSE))</f>
        <v>916864.4</v>
      </c>
      <c r="AZ161" s="135">
        <f>IF(ISNA(VLOOKUP($B161,'[1]1718  Prog Access'!$F$7:$BF$318,33,FALSE)),"",VLOOKUP($B161,'[1]1718  Prog Access'!$F$7:$BF$318,33,FALSE))</f>
        <v>0</v>
      </c>
      <c r="BA161" s="135">
        <f>IF(ISNA(VLOOKUP($B161,'[1]1718  Prog Access'!$F$7:$BF$318,34,FALSE)),"",VLOOKUP($B161,'[1]1718  Prog Access'!$F$7:$BF$318,34,FALSE))</f>
        <v>95740.2</v>
      </c>
      <c r="BB161" s="135">
        <f>IF(ISNA(VLOOKUP($B161,'[1]1718  Prog Access'!$F$7:$BF$318,35,FALSE)),"",VLOOKUP($B161,'[1]1718  Prog Access'!$F$7:$BF$318,35,FALSE))</f>
        <v>955452.94999999984</v>
      </c>
      <c r="BC161" s="135">
        <f>IF(ISNA(VLOOKUP($B161,'[1]1718  Prog Access'!$F$7:$BF$318,36,FALSE)),"",VLOOKUP($B161,'[1]1718  Prog Access'!$F$7:$BF$318,36,FALSE))</f>
        <v>0</v>
      </c>
      <c r="BD161" s="135">
        <f>IF(ISNA(VLOOKUP($B161,'[1]1718  Prog Access'!$F$7:$BF$318,37,FALSE)),"",VLOOKUP($B161,'[1]1718  Prog Access'!$F$7:$BF$318,37,FALSE))</f>
        <v>0</v>
      </c>
      <c r="BE161" s="135">
        <f>IF(ISNA(VLOOKUP($B161,'[1]1718  Prog Access'!$F$7:$BF$318,38,FALSE)),"",VLOOKUP($B161,'[1]1718  Prog Access'!$F$7:$BF$318,38,FALSE))</f>
        <v>0</v>
      </c>
      <c r="BF161" s="134">
        <f t="shared" si="261"/>
        <v>5080808.6499999994</v>
      </c>
      <c r="BG161" s="133">
        <f t="shared" si="262"/>
        <v>4.0054221542632822E-2</v>
      </c>
      <c r="BH161" s="137">
        <f t="shared" si="263"/>
        <v>517.70869357440313</v>
      </c>
      <c r="BI161" s="140">
        <f>IF(ISNA(VLOOKUP($B161,'[1]1718  Prog Access'!$F$7:$BF$318,39,FALSE)),"",VLOOKUP($B161,'[1]1718  Prog Access'!$F$7:$BF$318,39,FALSE))</f>
        <v>0</v>
      </c>
      <c r="BJ161" s="135">
        <f>IF(ISNA(VLOOKUP($B161,'[1]1718  Prog Access'!$F$7:$BF$318,40,FALSE)),"",VLOOKUP($B161,'[1]1718  Prog Access'!$F$7:$BF$318,40,FALSE))</f>
        <v>89411.83</v>
      </c>
      <c r="BK161" s="135">
        <f>IF(ISNA(VLOOKUP($B161,'[1]1718  Prog Access'!$F$7:$BF$318,41,FALSE)),"",VLOOKUP($B161,'[1]1718  Prog Access'!$F$7:$BF$318,41,FALSE))</f>
        <v>195617.54999999996</v>
      </c>
      <c r="BL161" s="135">
        <f>IF(ISNA(VLOOKUP($B161,'[1]1718  Prog Access'!$F$7:$BF$318,42,FALSE)),"",VLOOKUP($B161,'[1]1718  Prog Access'!$F$7:$BF$318,42,FALSE))</f>
        <v>0</v>
      </c>
      <c r="BM161" s="135">
        <f>IF(ISNA(VLOOKUP($B161,'[1]1718  Prog Access'!$F$7:$BF$318,43,FALSE)),"",VLOOKUP($B161,'[1]1718  Prog Access'!$F$7:$BF$318,43,FALSE))</f>
        <v>0</v>
      </c>
      <c r="BN161" s="135">
        <f>IF(ISNA(VLOOKUP($B161,'[1]1718  Prog Access'!$F$7:$BF$318,44,FALSE)),"",VLOOKUP($B161,'[1]1718  Prog Access'!$F$7:$BF$318,44,FALSE))</f>
        <v>0</v>
      </c>
      <c r="BO161" s="135">
        <f>IF(ISNA(VLOOKUP($B161,'[1]1718  Prog Access'!$F$7:$BF$318,45,FALSE)),"",VLOOKUP($B161,'[1]1718  Prog Access'!$F$7:$BF$318,45,FALSE))</f>
        <v>4358.18</v>
      </c>
      <c r="BP161" s="137">
        <f t="shared" si="264"/>
        <v>289387.55999999994</v>
      </c>
      <c r="BQ161" s="133">
        <f t="shared" si="265"/>
        <v>2.2813678369725554E-3</v>
      </c>
      <c r="BR161" s="134">
        <f t="shared" si="266"/>
        <v>29.487128121678857</v>
      </c>
      <c r="BS161" s="140">
        <f>IF(ISNA(VLOOKUP($B161,'[1]1718  Prog Access'!$F$7:$BF$318,46,FALSE)),"",VLOOKUP($B161,'[1]1718  Prog Access'!$F$7:$BF$318,46,FALSE))</f>
        <v>2750</v>
      </c>
      <c r="BT161" s="135">
        <f>IF(ISNA(VLOOKUP($B161,'[1]1718  Prog Access'!$F$7:$BF$318,47,FALSE)),"",VLOOKUP($B161,'[1]1718  Prog Access'!$F$7:$BF$318,47,FALSE))</f>
        <v>0</v>
      </c>
      <c r="BU161" s="135">
        <f>IF(ISNA(VLOOKUP($B161,'[1]1718  Prog Access'!$F$7:$BF$318,48,FALSE)),"",VLOOKUP($B161,'[1]1718  Prog Access'!$F$7:$BF$318,48,FALSE))</f>
        <v>3854599.3200000003</v>
      </c>
      <c r="BV161" s="135">
        <f>IF(ISNA(VLOOKUP($B161,'[1]1718  Prog Access'!$F$7:$BF$318,49,FALSE)),"",VLOOKUP($B161,'[1]1718  Prog Access'!$F$7:$BF$318,49,FALSE))</f>
        <v>708833.27999999991</v>
      </c>
      <c r="BW161" s="137">
        <f t="shared" si="267"/>
        <v>4566182.6000000006</v>
      </c>
      <c r="BX161" s="133">
        <f t="shared" si="268"/>
        <v>3.5997200851977607E-2</v>
      </c>
      <c r="BY161" s="134">
        <f t="shared" si="269"/>
        <v>465.27090298277068</v>
      </c>
      <c r="BZ161" s="135">
        <f>IF(ISNA(VLOOKUP($B161,'[1]1718  Prog Access'!$F$7:$BF$318,50,FALSE)),"",VLOOKUP($B161,'[1]1718  Prog Access'!$F$7:$BF$318,50,FALSE))</f>
        <v>14644909.919999996</v>
      </c>
      <c r="CA161" s="133">
        <f t="shared" si="270"/>
        <v>0.11545218621992015</v>
      </c>
      <c r="CB161" s="134">
        <f t="shared" si="271"/>
        <v>1492.2422205760527</v>
      </c>
      <c r="CC161" s="135">
        <f>IF(ISNA(VLOOKUP($B161,'[1]1718  Prog Access'!$F$7:$BF$318,51,FALSE)),"",VLOOKUP($B161,'[1]1718  Prog Access'!$F$7:$BF$318,51,FALSE))</f>
        <v>2551790.6</v>
      </c>
      <c r="CD161" s="133">
        <f t="shared" si="272"/>
        <v>2.011687372300627E-2</v>
      </c>
      <c r="CE161" s="134">
        <f t="shared" si="273"/>
        <v>260.01455059746104</v>
      </c>
      <c r="CF161" s="141">
        <f>IF(ISNA(VLOOKUP($B161,'[1]1718  Prog Access'!$F$7:$BF$318,52,FALSE)),"",VLOOKUP($B161,'[1]1718  Prog Access'!$F$7:$BF$318,52,FALSE))</f>
        <v>4251202.32</v>
      </c>
      <c r="CG161" s="88">
        <f t="shared" si="274"/>
        <v>3.3514074486515978E-2</v>
      </c>
      <c r="CH161" s="89">
        <f t="shared" si="275"/>
        <v>433.17600618706086</v>
      </c>
      <c r="CI161" s="90">
        <f t="shared" si="288"/>
        <v>126848268.52999997</v>
      </c>
      <c r="CJ161" s="73">
        <f t="shared" si="289"/>
        <v>0</v>
      </c>
    </row>
    <row r="162" spans="1:88" x14ac:dyDescent="0.3">
      <c r="A162" s="21"/>
      <c r="B162" s="105" t="s">
        <v>274</v>
      </c>
      <c r="C162" s="120" t="s">
        <v>275</v>
      </c>
      <c r="D162" s="85">
        <f>IF(ISNA(VLOOKUP($B162,'[1]1718 enrollment_Rev_Exp by size'!$A$6:$C$339,3,FALSE)),"",VLOOKUP($B162,'[1]1718 enrollment_Rev_Exp by size'!$A$6:$C$339,3,FALSE))</f>
        <v>30314.63</v>
      </c>
      <c r="E162" s="86">
        <f>IF(ISNA(VLOOKUP($B162,'[1]1718 Enroll_Rev_Exp Access'!$A$6:$D$316,4,FALSE)),"",VLOOKUP($B162,'[1]1718 Enroll_Rev_Exp Access'!$A$6:$D$316,4,FALSE))</f>
        <v>355527165.82999998</v>
      </c>
      <c r="F162" s="87">
        <f>IF(ISNA(VLOOKUP($B162,'[1]1718  Prog Access'!$F$7:$BF$318,2,FALSE)),"",VLOOKUP($B162,'[1]1718  Prog Access'!$F$7:$BF$318,2,FALSE))</f>
        <v>220072795.68000007</v>
      </c>
      <c r="G162" s="87">
        <f>IF(ISNA(VLOOKUP($B162,'[1]1718  Prog Access'!$F$7:$BF$318,3,FALSE)),"",VLOOKUP($B162,'[1]1718  Prog Access'!$F$7:$BF$318,3,FALSE))</f>
        <v>669110.91000000015</v>
      </c>
      <c r="H162" s="87">
        <f>IF(ISNA(VLOOKUP($B162,'[1]1718  Prog Access'!$F$7:$BF$318,4,FALSE)),"",VLOOKUP($B162,'[1]1718  Prog Access'!$F$7:$BF$318,4,FALSE))</f>
        <v>0</v>
      </c>
      <c r="I162" s="130">
        <f t="shared" si="276"/>
        <v>220741906.59000006</v>
      </c>
      <c r="J162" s="151">
        <f t="shared" si="277"/>
        <v>0.62088618762694137</v>
      </c>
      <c r="K162" s="152">
        <f t="shared" si="278"/>
        <v>7281.6955572276511</v>
      </c>
      <c r="L162" s="135">
        <f>IF(ISNA(VLOOKUP($B162,'[1]1718  Prog Access'!$F$7:$BF$318,5,FALSE)),"",VLOOKUP($B162,'[1]1718  Prog Access'!$F$7:$BF$318,5,FALSE))</f>
        <v>0</v>
      </c>
      <c r="M162" s="135">
        <f>IF(ISNA(VLOOKUP($B162,'[1]1718  Prog Access'!$F$7:$BF$318,6,FALSE)),"",VLOOKUP($B162,'[1]1718  Prog Access'!$F$7:$BF$318,6,FALSE))</f>
        <v>0</v>
      </c>
      <c r="N162" s="135">
        <f>IF(ISNA(VLOOKUP($B162,'[1]1718  Prog Access'!$F$7:$BF$318,7,FALSE)),"",VLOOKUP($B162,'[1]1718  Prog Access'!$F$7:$BF$318,7,FALSE))</f>
        <v>0</v>
      </c>
      <c r="O162" s="135">
        <f>IF(ISNA(VLOOKUP($B162,'[1]1718  Prog Access'!$F$7:$BF$318,8,FALSE)),"",VLOOKUP($B162,'[1]1718  Prog Access'!$F$7:$BF$318,8,FALSE))</f>
        <v>0</v>
      </c>
      <c r="P162" s="135">
        <f>IF(ISNA(VLOOKUP($B162,'[1]1718  Prog Access'!$F$7:$BF$318,9,FALSE)),"",VLOOKUP($B162,'[1]1718  Prog Access'!$F$7:$BF$318,9,FALSE))</f>
        <v>0</v>
      </c>
      <c r="Q162" s="135">
        <f>IF(ISNA(VLOOKUP($B162,'[1]1718  Prog Access'!$F$7:$BF$318,10,FALSE)),"",VLOOKUP($B162,'[1]1718  Prog Access'!$F$7:$BF$318,10,FALSE))</f>
        <v>0</v>
      </c>
      <c r="R162" s="128">
        <f t="shared" si="249"/>
        <v>0</v>
      </c>
      <c r="S162" s="136">
        <f t="shared" si="250"/>
        <v>0</v>
      </c>
      <c r="T162" s="137">
        <f t="shared" si="251"/>
        <v>0</v>
      </c>
      <c r="U162" s="135">
        <f>IF(ISNA(VLOOKUP($B162,'[1]1718  Prog Access'!$F$7:$BF$318,11,FALSE)),"",VLOOKUP($B162,'[1]1718  Prog Access'!$F$7:$BF$318,11,FALSE))</f>
        <v>42463214.409999996</v>
      </c>
      <c r="V162" s="135">
        <f>IF(ISNA(VLOOKUP($B162,'[1]1718  Prog Access'!$F$7:$BF$318,12,FALSE)),"",VLOOKUP($B162,'[1]1718  Prog Access'!$F$7:$BF$318,12,FALSE))</f>
        <v>2018895.48</v>
      </c>
      <c r="W162" s="135">
        <f>IF(ISNA(VLOOKUP($B162,'[1]1718  Prog Access'!$F$7:$BF$318,13,FALSE)),"",VLOOKUP($B162,'[1]1718  Prog Access'!$F$7:$BF$318,13,FALSE))</f>
        <v>6956295</v>
      </c>
      <c r="X162" s="135">
        <f>IF(ISNA(VLOOKUP($B162,'[1]1718  Prog Access'!$F$7:$BF$318,14,FALSE)),"",VLOOKUP($B162,'[1]1718  Prog Access'!$F$7:$BF$318,14,FALSE))</f>
        <v>0</v>
      </c>
      <c r="Y162" s="135">
        <f>IF(ISNA(VLOOKUP($B162,'[1]1718  Prog Access'!$F$7:$BF$318,15,FALSE)),"",VLOOKUP($B162,'[1]1718  Prog Access'!$F$7:$BF$318,15,FALSE))</f>
        <v>0</v>
      </c>
      <c r="Z162" s="135">
        <f>IF(ISNA(VLOOKUP($B162,'[1]1718  Prog Access'!$F$7:$BF$318,16,FALSE)),"",VLOOKUP($B162,'[1]1718  Prog Access'!$F$7:$BF$318,16,FALSE))</f>
        <v>0</v>
      </c>
      <c r="AA162" s="138">
        <f t="shared" si="252"/>
        <v>51438404.889999993</v>
      </c>
      <c r="AB162" s="133">
        <f t="shared" si="253"/>
        <v>0.14468206605229134</v>
      </c>
      <c r="AC162" s="134">
        <f t="shared" si="254"/>
        <v>1696.8178364703772</v>
      </c>
      <c r="AD162" s="135">
        <f>IF(ISNA(VLOOKUP($B162,'[1]1718  Prog Access'!$F$7:$BF$318,17,FALSE)),"",VLOOKUP($B162,'[1]1718  Prog Access'!$F$7:$BF$318,17,FALSE))</f>
        <v>6772496.8300000001</v>
      </c>
      <c r="AE162" s="135">
        <f>IF(ISNA(VLOOKUP($B162,'[1]1718  Prog Access'!$F$7:$BF$318,18,FALSE)),"",VLOOKUP($B162,'[1]1718  Prog Access'!$F$7:$BF$318,18,FALSE))</f>
        <v>1571149.5</v>
      </c>
      <c r="AF162" s="135">
        <f>IF(ISNA(VLOOKUP($B162,'[1]1718  Prog Access'!$F$7:$BF$318,19,FALSE)),"",VLOOKUP($B162,'[1]1718  Prog Access'!$F$7:$BF$318,19,FALSE))</f>
        <v>86513</v>
      </c>
      <c r="AG162" s="135">
        <f>IF(ISNA(VLOOKUP($B162,'[1]1718  Prog Access'!$F$7:$BF$318,20,FALSE)),"",VLOOKUP($B162,'[1]1718  Prog Access'!$F$7:$BF$318,20,FALSE))</f>
        <v>0</v>
      </c>
      <c r="AH162" s="134">
        <f t="shared" si="255"/>
        <v>8430159.3300000001</v>
      </c>
      <c r="AI162" s="133">
        <f t="shared" si="256"/>
        <v>2.3711716403778248E-2</v>
      </c>
      <c r="AJ162" s="134">
        <f t="shared" si="257"/>
        <v>278.0888082750804</v>
      </c>
      <c r="AK162" s="135">
        <f>IF(ISNA(VLOOKUP($B162,'[1]1718  Prog Access'!$F$7:$BF$318,21,FALSE)),"",VLOOKUP($B162,'[1]1718  Prog Access'!$F$7:$BF$318,21,FALSE))</f>
        <v>2824971.27</v>
      </c>
      <c r="AL162" s="135">
        <f>IF(ISNA(VLOOKUP($B162,'[1]1718  Prog Access'!$F$7:$BF$318,22,FALSE)),"",VLOOKUP($B162,'[1]1718  Prog Access'!$F$7:$BF$318,22,FALSE))</f>
        <v>24786</v>
      </c>
      <c r="AM162" s="138">
        <f t="shared" si="258"/>
        <v>2849757.27</v>
      </c>
      <c r="AN162" s="133">
        <f t="shared" si="259"/>
        <v>8.0155823348887194E-3</v>
      </c>
      <c r="AO162" s="139">
        <f t="shared" si="260"/>
        <v>94.006005351211613</v>
      </c>
      <c r="AP162" s="135">
        <f>IF(ISNA(VLOOKUP($B162,'[1]1718  Prog Access'!$F$7:$BF$318,23,FALSE)),"",VLOOKUP($B162,'[1]1718  Prog Access'!$F$7:$BF$318,23,FALSE))</f>
        <v>963875.78</v>
      </c>
      <c r="AQ162" s="135">
        <f>IF(ISNA(VLOOKUP($B162,'[1]1718  Prog Access'!$F$7:$BF$318,24,FALSE)),"",VLOOKUP($B162,'[1]1718  Prog Access'!$F$7:$BF$318,24,FALSE))</f>
        <v>365096</v>
      </c>
      <c r="AR162" s="135">
        <f>IF(ISNA(VLOOKUP($B162,'[1]1718  Prog Access'!$F$7:$BF$318,25,FALSE)),"",VLOOKUP($B162,'[1]1718  Prog Access'!$F$7:$BF$318,25,FALSE))</f>
        <v>0</v>
      </c>
      <c r="AS162" s="135">
        <f>IF(ISNA(VLOOKUP($B162,'[1]1718  Prog Access'!$F$7:$BF$318,26,FALSE)),"",VLOOKUP($B162,'[1]1718  Prog Access'!$F$7:$BF$318,26,FALSE))</f>
        <v>0</v>
      </c>
      <c r="AT162" s="135">
        <f>IF(ISNA(VLOOKUP($B162,'[1]1718  Prog Access'!$F$7:$BF$318,27,FALSE)),"",VLOOKUP($B162,'[1]1718  Prog Access'!$F$7:$BF$318,27,FALSE))</f>
        <v>1640564.95</v>
      </c>
      <c r="AU162" s="135">
        <f>IF(ISNA(VLOOKUP($B162,'[1]1718  Prog Access'!$F$7:$BF$318,28,FALSE)),"",VLOOKUP($B162,'[1]1718  Prog Access'!$F$7:$BF$318,28,FALSE))</f>
        <v>0</v>
      </c>
      <c r="AV162" s="135">
        <f>IF(ISNA(VLOOKUP($B162,'[1]1718  Prog Access'!$F$7:$BF$318,29,FALSE)),"",VLOOKUP($B162,'[1]1718  Prog Access'!$F$7:$BF$318,29,FALSE))</f>
        <v>0</v>
      </c>
      <c r="AW162" s="135">
        <f>IF(ISNA(VLOOKUP($B162,'[1]1718  Prog Access'!$F$7:$BF$318,30,FALSE)),"",VLOOKUP($B162,'[1]1718  Prog Access'!$F$7:$BF$318,30,FALSE))</f>
        <v>1602283.33</v>
      </c>
      <c r="AX162" s="135">
        <f>IF(ISNA(VLOOKUP($B162,'[1]1718  Prog Access'!$F$7:$BF$318,31,FALSE)),"",VLOOKUP($B162,'[1]1718  Prog Access'!$F$7:$BF$318,31,FALSE))</f>
        <v>0</v>
      </c>
      <c r="AY162" s="135">
        <f>IF(ISNA(VLOOKUP($B162,'[1]1718  Prog Access'!$F$7:$BF$318,32,FALSE)),"",VLOOKUP($B162,'[1]1718  Prog Access'!$F$7:$BF$318,32,FALSE))</f>
        <v>588650.00999999989</v>
      </c>
      <c r="AZ162" s="135">
        <f>IF(ISNA(VLOOKUP($B162,'[1]1718  Prog Access'!$F$7:$BF$318,33,FALSE)),"",VLOOKUP($B162,'[1]1718  Prog Access'!$F$7:$BF$318,33,FALSE))</f>
        <v>0</v>
      </c>
      <c r="BA162" s="135">
        <f>IF(ISNA(VLOOKUP($B162,'[1]1718  Prog Access'!$F$7:$BF$318,34,FALSE)),"",VLOOKUP($B162,'[1]1718  Prog Access'!$F$7:$BF$318,34,FALSE))</f>
        <v>337560.97</v>
      </c>
      <c r="BB162" s="135">
        <f>IF(ISNA(VLOOKUP($B162,'[1]1718  Prog Access'!$F$7:$BF$318,35,FALSE)),"",VLOOKUP($B162,'[1]1718  Prog Access'!$F$7:$BF$318,35,FALSE))</f>
        <v>5524975.25</v>
      </c>
      <c r="BC162" s="135">
        <f>IF(ISNA(VLOOKUP($B162,'[1]1718  Prog Access'!$F$7:$BF$318,36,FALSE)),"",VLOOKUP($B162,'[1]1718  Prog Access'!$F$7:$BF$318,36,FALSE))</f>
        <v>0</v>
      </c>
      <c r="BD162" s="135">
        <f>IF(ISNA(VLOOKUP($B162,'[1]1718  Prog Access'!$F$7:$BF$318,37,FALSE)),"",VLOOKUP($B162,'[1]1718  Prog Access'!$F$7:$BF$318,37,FALSE))</f>
        <v>74866.999999999985</v>
      </c>
      <c r="BE162" s="135">
        <f>IF(ISNA(VLOOKUP($B162,'[1]1718  Prog Access'!$F$7:$BF$318,38,FALSE)),"",VLOOKUP($B162,'[1]1718  Prog Access'!$F$7:$BF$318,38,FALSE))</f>
        <v>496517.35</v>
      </c>
      <c r="BF162" s="134">
        <f t="shared" si="261"/>
        <v>11594390.639999999</v>
      </c>
      <c r="BG162" s="133">
        <f t="shared" si="262"/>
        <v>3.2611827602349833E-2</v>
      </c>
      <c r="BH162" s="137">
        <f t="shared" si="263"/>
        <v>382.46848600824086</v>
      </c>
      <c r="BI162" s="140">
        <f>IF(ISNA(VLOOKUP($B162,'[1]1718  Prog Access'!$F$7:$BF$318,39,FALSE)),"",VLOOKUP($B162,'[1]1718  Prog Access'!$F$7:$BF$318,39,FALSE))</f>
        <v>0</v>
      </c>
      <c r="BJ162" s="135">
        <f>IF(ISNA(VLOOKUP($B162,'[1]1718  Prog Access'!$F$7:$BF$318,40,FALSE)),"",VLOOKUP($B162,'[1]1718  Prog Access'!$F$7:$BF$318,40,FALSE))</f>
        <v>242240.52000000002</v>
      </c>
      <c r="BK162" s="135">
        <f>IF(ISNA(VLOOKUP($B162,'[1]1718  Prog Access'!$F$7:$BF$318,41,FALSE)),"",VLOOKUP($B162,'[1]1718  Prog Access'!$F$7:$BF$318,41,FALSE))</f>
        <v>1349425.1199999999</v>
      </c>
      <c r="BL162" s="135">
        <f>IF(ISNA(VLOOKUP($B162,'[1]1718  Prog Access'!$F$7:$BF$318,42,FALSE)),"",VLOOKUP($B162,'[1]1718  Prog Access'!$F$7:$BF$318,42,FALSE))</f>
        <v>0</v>
      </c>
      <c r="BM162" s="135">
        <f>IF(ISNA(VLOOKUP($B162,'[1]1718  Prog Access'!$F$7:$BF$318,43,FALSE)),"",VLOOKUP($B162,'[1]1718  Prog Access'!$F$7:$BF$318,43,FALSE))</f>
        <v>0</v>
      </c>
      <c r="BN162" s="135">
        <f>IF(ISNA(VLOOKUP($B162,'[1]1718  Prog Access'!$F$7:$BF$318,44,FALSE)),"",VLOOKUP($B162,'[1]1718  Prog Access'!$F$7:$BF$318,44,FALSE))</f>
        <v>0</v>
      </c>
      <c r="BO162" s="135">
        <f>IF(ISNA(VLOOKUP($B162,'[1]1718  Prog Access'!$F$7:$BF$318,45,FALSE)),"",VLOOKUP($B162,'[1]1718  Prog Access'!$F$7:$BF$318,45,FALSE))</f>
        <v>1988262.9999999998</v>
      </c>
      <c r="BP162" s="137">
        <f t="shared" si="264"/>
        <v>3579928.6399999997</v>
      </c>
      <c r="BQ162" s="133">
        <f t="shared" si="265"/>
        <v>1.0069353298621884E-2</v>
      </c>
      <c r="BR162" s="134">
        <f t="shared" si="266"/>
        <v>118.09244051469537</v>
      </c>
      <c r="BS162" s="140">
        <f>IF(ISNA(VLOOKUP($B162,'[1]1718  Prog Access'!$F$7:$BF$318,46,FALSE)),"",VLOOKUP($B162,'[1]1718  Prog Access'!$F$7:$BF$318,46,FALSE))</f>
        <v>0</v>
      </c>
      <c r="BT162" s="135">
        <f>IF(ISNA(VLOOKUP($B162,'[1]1718  Prog Access'!$F$7:$BF$318,47,FALSE)),"",VLOOKUP($B162,'[1]1718  Prog Access'!$F$7:$BF$318,47,FALSE))</f>
        <v>0</v>
      </c>
      <c r="BU162" s="135">
        <f>IF(ISNA(VLOOKUP($B162,'[1]1718  Prog Access'!$F$7:$BF$318,48,FALSE)),"",VLOOKUP($B162,'[1]1718  Prog Access'!$F$7:$BF$318,48,FALSE))</f>
        <v>1236747.2</v>
      </c>
      <c r="BV162" s="135">
        <f>IF(ISNA(VLOOKUP($B162,'[1]1718  Prog Access'!$F$7:$BF$318,49,FALSE)),"",VLOOKUP($B162,'[1]1718  Prog Access'!$F$7:$BF$318,49,FALSE))</f>
        <v>1049133.23</v>
      </c>
      <c r="BW162" s="137">
        <f t="shared" si="267"/>
        <v>2285880.4299999997</v>
      </c>
      <c r="BX162" s="133">
        <f t="shared" si="268"/>
        <v>6.4295520840537508E-3</v>
      </c>
      <c r="BY162" s="134">
        <f t="shared" si="269"/>
        <v>75.405189837382139</v>
      </c>
      <c r="BZ162" s="135">
        <f>IF(ISNA(VLOOKUP($B162,'[1]1718  Prog Access'!$F$7:$BF$318,50,FALSE)),"",VLOOKUP($B162,'[1]1718  Prog Access'!$F$7:$BF$318,50,FALSE))</f>
        <v>35767843.170000024</v>
      </c>
      <c r="CA162" s="133">
        <f t="shared" si="270"/>
        <v>0.10060509184016304</v>
      </c>
      <c r="CB162" s="134">
        <f t="shared" si="271"/>
        <v>1179.8871755980535</v>
      </c>
      <c r="CC162" s="135">
        <f>IF(ISNA(VLOOKUP($B162,'[1]1718  Prog Access'!$F$7:$BF$318,51,FALSE)),"",VLOOKUP($B162,'[1]1718  Prog Access'!$F$7:$BF$318,51,FALSE))</f>
        <v>8956967.0099999998</v>
      </c>
      <c r="CD162" s="133">
        <f t="shared" si="272"/>
        <v>2.519348131693231E-2</v>
      </c>
      <c r="CE162" s="134">
        <f t="shared" si="273"/>
        <v>295.46680958995705</v>
      </c>
      <c r="CF162" s="141">
        <f>IF(ISNA(VLOOKUP($B162,'[1]1718  Prog Access'!$F$7:$BF$318,52,FALSE)),"",VLOOKUP($B162,'[1]1718  Prog Access'!$F$7:$BF$318,52,FALSE))</f>
        <v>9881927.8599999975</v>
      </c>
      <c r="CG162" s="88">
        <f t="shared" si="274"/>
        <v>2.7795141439979784E-2</v>
      </c>
      <c r="CH162" s="89">
        <f t="shared" si="275"/>
        <v>325.9788379406246</v>
      </c>
      <c r="CI162" s="90">
        <f t="shared" si="288"/>
        <v>355527165.83000004</v>
      </c>
      <c r="CJ162" s="73">
        <f t="shared" si="289"/>
        <v>0</v>
      </c>
    </row>
    <row r="163" spans="1:88" x14ac:dyDescent="0.3">
      <c r="A163" s="91"/>
      <c r="B163" s="105" t="s">
        <v>276</v>
      </c>
      <c r="C163" s="120" t="s">
        <v>277</v>
      </c>
      <c r="D163" s="85">
        <f>IF(ISNA(VLOOKUP($B163,'[1]1718 enrollment_Rev_Exp by size'!$A$6:$C$339,3,FALSE)),"",VLOOKUP($B163,'[1]1718 enrollment_Rev_Exp by size'!$A$6:$C$339,3,FALSE))</f>
        <v>27752.68</v>
      </c>
      <c r="E163" s="86">
        <f>IF(ISNA(VLOOKUP($B163,'[1]1718 Enroll_Rev_Exp Access'!$A$6:$D$316,4,FALSE)),"",VLOOKUP($B163,'[1]1718 Enroll_Rev_Exp Access'!$A$6:$D$316,4,FALSE))</f>
        <v>342170819.62</v>
      </c>
      <c r="F163" s="87">
        <f>IF(ISNA(VLOOKUP($B163,'[1]1718  Prog Access'!$F$7:$BF$318,2,FALSE)),"",VLOOKUP($B163,'[1]1718  Prog Access'!$F$7:$BF$318,2,FALSE))</f>
        <v>193515378.71000001</v>
      </c>
      <c r="G163" s="87">
        <f>IF(ISNA(VLOOKUP($B163,'[1]1718  Prog Access'!$F$7:$BF$318,3,FALSE)),"",VLOOKUP($B163,'[1]1718  Prog Access'!$F$7:$BF$318,3,FALSE))</f>
        <v>421641.01000000007</v>
      </c>
      <c r="H163" s="87">
        <f>IF(ISNA(VLOOKUP($B163,'[1]1718  Prog Access'!$F$7:$BF$318,4,FALSE)),"",VLOOKUP($B163,'[1]1718  Prog Access'!$F$7:$BF$318,4,FALSE))</f>
        <v>2310992.5799999996</v>
      </c>
      <c r="I163" s="130">
        <f t="shared" si="276"/>
        <v>196248012.30000001</v>
      </c>
      <c r="J163" s="151">
        <f t="shared" si="277"/>
        <v>0.57353813080245852</v>
      </c>
      <c r="K163" s="152">
        <f t="shared" si="278"/>
        <v>7071.3175196053144</v>
      </c>
      <c r="L163" s="135">
        <f>IF(ISNA(VLOOKUP($B163,'[1]1718  Prog Access'!$F$7:$BF$318,5,FALSE)),"",VLOOKUP($B163,'[1]1718  Prog Access'!$F$7:$BF$318,5,FALSE))</f>
        <v>0</v>
      </c>
      <c r="M163" s="135">
        <f>IF(ISNA(VLOOKUP($B163,'[1]1718  Prog Access'!$F$7:$BF$318,6,FALSE)),"",VLOOKUP($B163,'[1]1718  Prog Access'!$F$7:$BF$318,6,FALSE))</f>
        <v>0</v>
      </c>
      <c r="N163" s="135">
        <f>IF(ISNA(VLOOKUP($B163,'[1]1718  Prog Access'!$F$7:$BF$318,7,FALSE)),"",VLOOKUP($B163,'[1]1718  Prog Access'!$F$7:$BF$318,7,FALSE))</f>
        <v>0</v>
      </c>
      <c r="O163" s="135">
        <f>IF(ISNA(VLOOKUP($B163,'[1]1718  Prog Access'!$F$7:$BF$318,8,FALSE)),"",VLOOKUP($B163,'[1]1718  Prog Access'!$F$7:$BF$318,8,FALSE))</f>
        <v>0</v>
      </c>
      <c r="P163" s="135">
        <f>IF(ISNA(VLOOKUP($B163,'[1]1718  Prog Access'!$F$7:$BF$318,9,FALSE)),"",VLOOKUP($B163,'[1]1718  Prog Access'!$F$7:$BF$318,9,FALSE))</f>
        <v>56653.869999999995</v>
      </c>
      <c r="Q163" s="135">
        <f>IF(ISNA(VLOOKUP($B163,'[1]1718  Prog Access'!$F$7:$BF$318,10,FALSE)),"",VLOOKUP($B163,'[1]1718  Prog Access'!$F$7:$BF$318,10,FALSE))</f>
        <v>0</v>
      </c>
      <c r="R163" s="128">
        <f t="shared" si="249"/>
        <v>56653.869999999995</v>
      </c>
      <c r="S163" s="136">
        <f t="shared" si="250"/>
        <v>1.6557189202433251E-4</v>
      </c>
      <c r="T163" s="137">
        <f t="shared" si="251"/>
        <v>2.0413837510467454</v>
      </c>
      <c r="U163" s="135">
        <f>IF(ISNA(VLOOKUP($B163,'[1]1718  Prog Access'!$F$7:$BF$318,11,FALSE)),"",VLOOKUP($B163,'[1]1718  Prog Access'!$F$7:$BF$318,11,FALSE))</f>
        <v>40788584.599999987</v>
      </c>
      <c r="V163" s="135">
        <f>IF(ISNA(VLOOKUP($B163,'[1]1718  Prog Access'!$F$7:$BF$318,12,FALSE)),"",VLOOKUP($B163,'[1]1718  Prog Access'!$F$7:$BF$318,12,FALSE))</f>
        <v>1493113.1099999999</v>
      </c>
      <c r="W163" s="135">
        <f>IF(ISNA(VLOOKUP($B163,'[1]1718  Prog Access'!$F$7:$BF$318,13,FALSE)),"",VLOOKUP($B163,'[1]1718  Prog Access'!$F$7:$BF$318,13,FALSE))</f>
        <v>5504295.8900000006</v>
      </c>
      <c r="X163" s="135">
        <f>IF(ISNA(VLOOKUP($B163,'[1]1718  Prog Access'!$F$7:$BF$318,14,FALSE)),"",VLOOKUP($B163,'[1]1718  Prog Access'!$F$7:$BF$318,14,FALSE))</f>
        <v>0</v>
      </c>
      <c r="Y163" s="135">
        <f>IF(ISNA(VLOOKUP($B163,'[1]1718  Prog Access'!$F$7:$BF$318,15,FALSE)),"",VLOOKUP($B163,'[1]1718  Prog Access'!$F$7:$BF$318,15,FALSE))</f>
        <v>0</v>
      </c>
      <c r="Z163" s="135">
        <f>IF(ISNA(VLOOKUP($B163,'[1]1718  Prog Access'!$F$7:$BF$318,16,FALSE)),"",VLOOKUP($B163,'[1]1718  Prog Access'!$F$7:$BF$318,16,FALSE))</f>
        <v>0</v>
      </c>
      <c r="AA163" s="138">
        <f t="shared" si="252"/>
        <v>47785993.599999987</v>
      </c>
      <c r="AB163" s="133">
        <f t="shared" si="253"/>
        <v>0.13965537345665252</v>
      </c>
      <c r="AC163" s="134">
        <f t="shared" si="254"/>
        <v>1721.8514968644465</v>
      </c>
      <c r="AD163" s="135">
        <f>IF(ISNA(VLOOKUP($B163,'[1]1718  Prog Access'!$F$7:$BF$318,17,FALSE)),"",VLOOKUP($B163,'[1]1718  Prog Access'!$F$7:$BF$318,17,FALSE))</f>
        <v>9246874.3499999978</v>
      </c>
      <c r="AE163" s="135">
        <f>IF(ISNA(VLOOKUP($B163,'[1]1718  Prog Access'!$F$7:$BF$318,18,FALSE)),"",VLOOKUP($B163,'[1]1718  Prog Access'!$F$7:$BF$318,18,FALSE))</f>
        <v>1087441.2400000002</v>
      </c>
      <c r="AF163" s="135">
        <f>IF(ISNA(VLOOKUP($B163,'[1]1718  Prog Access'!$F$7:$BF$318,19,FALSE)),"",VLOOKUP($B163,'[1]1718  Prog Access'!$F$7:$BF$318,19,FALSE))</f>
        <v>164896.99999999997</v>
      </c>
      <c r="AG163" s="135">
        <f>IF(ISNA(VLOOKUP($B163,'[1]1718  Prog Access'!$F$7:$BF$318,20,FALSE)),"",VLOOKUP($B163,'[1]1718  Prog Access'!$F$7:$BF$318,20,FALSE))</f>
        <v>92558.730000000025</v>
      </c>
      <c r="AH163" s="134">
        <f t="shared" si="255"/>
        <v>10591771.319999998</v>
      </c>
      <c r="AI163" s="133">
        <f t="shared" si="256"/>
        <v>3.0954630589957257E-2</v>
      </c>
      <c r="AJ163" s="134">
        <f t="shared" si="257"/>
        <v>381.64859465824554</v>
      </c>
      <c r="AK163" s="135">
        <f>IF(ISNA(VLOOKUP($B163,'[1]1718  Prog Access'!$F$7:$BF$318,21,FALSE)),"",VLOOKUP($B163,'[1]1718  Prog Access'!$F$7:$BF$318,21,FALSE))</f>
        <v>0</v>
      </c>
      <c r="AL163" s="135">
        <f>IF(ISNA(VLOOKUP($B163,'[1]1718  Prog Access'!$F$7:$BF$318,22,FALSE)),"",VLOOKUP($B163,'[1]1718  Prog Access'!$F$7:$BF$318,22,FALSE))</f>
        <v>0</v>
      </c>
      <c r="AM163" s="138">
        <f t="shared" si="258"/>
        <v>0</v>
      </c>
      <c r="AN163" s="133">
        <f t="shared" si="259"/>
        <v>0</v>
      </c>
      <c r="AO163" s="139">
        <f t="shared" si="260"/>
        <v>0</v>
      </c>
      <c r="AP163" s="135">
        <f>IF(ISNA(VLOOKUP($B163,'[1]1718  Prog Access'!$F$7:$BF$318,23,FALSE)),"",VLOOKUP($B163,'[1]1718  Prog Access'!$F$7:$BF$318,23,FALSE))</f>
        <v>5669005.5599999996</v>
      </c>
      <c r="AQ163" s="135">
        <f>IF(ISNA(VLOOKUP($B163,'[1]1718  Prog Access'!$F$7:$BF$318,24,FALSE)),"",VLOOKUP($B163,'[1]1718  Prog Access'!$F$7:$BF$318,24,FALSE))</f>
        <v>715356.29</v>
      </c>
      <c r="AR163" s="135">
        <f>IF(ISNA(VLOOKUP($B163,'[1]1718  Prog Access'!$F$7:$BF$318,25,FALSE)),"",VLOOKUP($B163,'[1]1718  Prog Access'!$F$7:$BF$318,25,FALSE))</f>
        <v>0</v>
      </c>
      <c r="AS163" s="135">
        <f>IF(ISNA(VLOOKUP($B163,'[1]1718  Prog Access'!$F$7:$BF$318,26,FALSE)),"",VLOOKUP($B163,'[1]1718  Prog Access'!$F$7:$BF$318,26,FALSE))</f>
        <v>0</v>
      </c>
      <c r="AT163" s="135">
        <f>IF(ISNA(VLOOKUP($B163,'[1]1718  Prog Access'!$F$7:$BF$318,27,FALSE)),"",VLOOKUP($B163,'[1]1718  Prog Access'!$F$7:$BF$318,27,FALSE))</f>
        <v>8406304.040000001</v>
      </c>
      <c r="AU163" s="135">
        <f>IF(ISNA(VLOOKUP($B163,'[1]1718  Prog Access'!$F$7:$BF$318,28,FALSE)),"",VLOOKUP($B163,'[1]1718  Prog Access'!$F$7:$BF$318,28,FALSE))</f>
        <v>0</v>
      </c>
      <c r="AV163" s="135">
        <f>IF(ISNA(VLOOKUP($B163,'[1]1718  Prog Access'!$F$7:$BF$318,29,FALSE)),"",VLOOKUP($B163,'[1]1718  Prog Access'!$F$7:$BF$318,29,FALSE))</f>
        <v>0</v>
      </c>
      <c r="AW163" s="135">
        <f>IF(ISNA(VLOOKUP($B163,'[1]1718  Prog Access'!$F$7:$BF$318,30,FALSE)),"",VLOOKUP($B163,'[1]1718  Prog Access'!$F$7:$BF$318,30,FALSE))</f>
        <v>2326689.4800000004</v>
      </c>
      <c r="AX163" s="135">
        <f>IF(ISNA(VLOOKUP($B163,'[1]1718  Prog Access'!$F$7:$BF$318,31,FALSE)),"",VLOOKUP($B163,'[1]1718  Prog Access'!$F$7:$BF$318,31,FALSE))</f>
        <v>96368.83</v>
      </c>
      <c r="AY163" s="135">
        <f>IF(ISNA(VLOOKUP($B163,'[1]1718  Prog Access'!$F$7:$BF$318,32,FALSE)),"",VLOOKUP($B163,'[1]1718  Prog Access'!$F$7:$BF$318,32,FALSE))</f>
        <v>0</v>
      </c>
      <c r="AZ163" s="135">
        <f>IF(ISNA(VLOOKUP($B163,'[1]1718  Prog Access'!$F$7:$BF$318,33,FALSE)),"",VLOOKUP($B163,'[1]1718  Prog Access'!$F$7:$BF$318,33,FALSE))</f>
        <v>0</v>
      </c>
      <c r="BA163" s="135">
        <f>IF(ISNA(VLOOKUP($B163,'[1]1718  Prog Access'!$F$7:$BF$318,34,FALSE)),"",VLOOKUP($B163,'[1]1718  Prog Access'!$F$7:$BF$318,34,FALSE))</f>
        <v>835026.89999999991</v>
      </c>
      <c r="BB163" s="135">
        <f>IF(ISNA(VLOOKUP($B163,'[1]1718  Prog Access'!$F$7:$BF$318,35,FALSE)),"",VLOOKUP($B163,'[1]1718  Prog Access'!$F$7:$BF$318,35,FALSE))</f>
        <v>6590709.7999999998</v>
      </c>
      <c r="BC163" s="135">
        <f>IF(ISNA(VLOOKUP($B163,'[1]1718  Prog Access'!$F$7:$BF$318,36,FALSE)),"",VLOOKUP($B163,'[1]1718  Prog Access'!$F$7:$BF$318,36,FALSE))</f>
        <v>0</v>
      </c>
      <c r="BD163" s="135">
        <f>IF(ISNA(VLOOKUP($B163,'[1]1718  Prog Access'!$F$7:$BF$318,37,FALSE)),"",VLOOKUP($B163,'[1]1718  Prog Access'!$F$7:$BF$318,37,FALSE))</f>
        <v>70241.160000000018</v>
      </c>
      <c r="BE163" s="135">
        <f>IF(ISNA(VLOOKUP($B163,'[1]1718  Prog Access'!$F$7:$BF$318,38,FALSE)),"",VLOOKUP($B163,'[1]1718  Prog Access'!$F$7:$BF$318,38,FALSE))</f>
        <v>366291.13000000006</v>
      </c>
      <c r="BF163" s="134">
        <f t="shared" si="261"/>
        <v>25075993.189999998</v>
      </c>
      <c r="BG163" s="133">
        <f t="shared" si="262"/>
        <v>7.3285013660277357E-2</v>
      </c>
      <c r="BH163" s="137">
        <f t="shared" si="263"/>
        <v>903.5521322625417</v>
      </c>
      <c r="BI163" s="140">
        <f>IF(ISNA(VLOOKUP($B163,'[1]1718  Prog Access'!$F$7:$BF$318,39,FALSE)),"",VLOOKUP($B163,'[1]1718  Prog Access'!$F$7:$BF$318,39,FALSE))</f>
        <v>0</v>
      </c>
      <c r="BJ163" s="135">
        <f>IF(ISNA(VLOOKUP($B163,'[1]1718  Prog Access'!$F$7:$BF$318,40,FALSE)),"",VLOOKUP($B163,'[1]1718  Prog Access'!$F$7:$BF$318,40,FALSE))</f>
        <v>0</v>
      </c>
      <c r="BK163" s="135">
        <f>IF(ISNA(VLOOKUP($B163,'[1]1718  Prog Access'!$F$7:$BF$318,41,FALSE)),"",VLOOKUP($B163,'[1]1718  Prog Access'!$F$7:$BF$318,41,FALSE))</f>
        <v>577718.43999999983</v>
      </c>
      <c r="BL163" s="135">
        <f>IF(ISNA(VLOOKUP($B163,'[1]1718  Prog Access'!$F$7:$BF$318,42,FALSE)),"",VLOOKUP($B163,'[1]1718  Prog Access'!$F$7:$BF$318,42,FALSE))</f>
        <v>0</v>
      </c>
      <c r="BM163" s="135">
        <f>IF(ISNA(VLOOKUP($B163,'[1]1718  Prog Access'!$F$7:$BF$318,43,FALSE)),"",VLOOKUP($B163,'[1]1718  Prog Access'!$F$7:$BF$318,43,FALSE))</f>
        <v>0</v>
      </c>
      <c r="BN163" s="135">
        <f>IF(ISNA(VLOOKUP($B163,'[1]1718  Prog Access'!$F$7:$BF$318,44,FALSE)),"",VLOOKUP($B163,'[1]1718  Prog Access'!$F$7:$BF$318,44,FALSE))</f>
        <v>0</v>
      </c>
      <c r="BO163" s="135">
        <f>IF(ISNA(VLOOKUP($B163,'[1]1718  Prog Access'!$F$7:$BF$318,45,FALSE)),"",VLOOKUP($B163,'[1]1718  Prog Access'!$F$7:$BF$318,45,FALSE))</f>
        <v>426300.98000000004</v>
      </c>
      <c r="BP163" s="137">
        <f t="shared" si="264"/>
        <v>1004019.4199999999</v>
      </c>
      <c r="BQ163" s="133">
        <f t="shared" si="265"/>
        <v>2.9342637139982307E-3</v>
      </c>
      <c r="BR163" s="134">
        <f t="shared" si="266"/>
        <v>36.177386111899821</v>
      </c>
      <c r="BS163" s="140">
        <f>IF(ISNA(VLOOKUP($B163,'[1]1718  Prog Access'!$F$7:$BF$318,46,FALSE)),"",VLOOKUP($B163,'[1]1718  Prog Access'!$F$7:$BF$318,46,FALSE))</f>
        <v>0</v>
      </c>
      <c r="BT163" s="135">
        <f>IF(ISNA(VLOOKUP($B163,'[1]1718  Prog Access'!$F$7:$BF$318,47,FALSE)),"",VLOOKUP($B163,'[1]1718  Prog Access'!$F$7:$BF$318,47,FALSE))</f>
        <v>0</v>
      </c>
      <c r="BU163" s="135">
        <f>IF(ISNA(VLOOKUP($B163,'[1]1718  Prog Access'!$F$7:$BF$318,48,FALSE)),"",VLOOKUP($B163,'[1]1718  Prog Access'!$F$7:$BF$318,48,FALSE))</f>
        <v>0</v>
      </c>
      <c r="BV163" s="135">
        <f>IF(ISNA(VLOOKUP($B163,'[1]1718  Prog Access'!$F$7:$BF$318,49,FALSE)),"",VLOOKUP($B163,'[1]1718  Prog Access'!$F$7:$BF$318,49,FALSE))</f>
        <v>404306.76</v>
      </c>
      <c r="BW163" s="137">
        <f t="shared" si="267"/>
        <v>404306.76</v>
      </c>
      <c r="BX163" s="133">
        <f t="shared" si="268"/>
        <v>1.1815933353083862E-3</v>
      </c>
      <c r="BY163" s="134">
        <f t="shared" si="269"/>
        <v>14.568206025508168</v>
      </c>
      <c r="BZ163" s="135">
        <f>IF(ISNA(VLOOKUP($B163,'[1]1718  Prog Access'!$F$7:$BF$318,50,FALSE)),"",VLOOKUP($B163,'[1]1718  Prog Access'!$F$7:$BF$318,50,FALSE))</f>
        <v>39402670.529999986</v>
      </c>
      <c r="CA163" s="133">
        <f t="shared" si="270"/>
        <v>0.11515497018056325</v>
      </c>
      <c r="CB163" s="134">
        <f t="shared" si="271"/>
        <v>1419.7789377458316</v>
      </c>
      <c r="CC163" s="135">
        <f>IF(ISNA(VLOOKUP($B163,'[1]1718  Prog Access'!$F$7:$BF$318,51,FALSE)),"",VLOOKUP($B163,'[1]1718  Prog Access'!$F$7:$BF$318,51,FALSE))</f>
        <v>10170709.02</v>
      </c>
      <c r="CD163" s="133">
        <f t="shared" si="272"/>
        <v>2.9724068905978441E-2</v>
      </c>
      <c r="CE163" s="134">
        <f t="shared" si="273"/>
        <v>366.47664369711322</v>
      </c>
      <c r="CF163" s="141">
        <f>IF(ISNA(VLOOKUP($B163,'[1]1718  Prog Access'!$F$7:$BF$318,52,FALSE)),"",VLOOKUP($B163,'[1]1718  Prog Access'!$F$7:$BF$318,52,FALSE))</f>
        <v>11430689.610000001</v>
      </c>
      <c r="CG163" s="88">
        <f t="shared" si="274"/>
        <v>3.3406383462781623E-2</v>
      </c>
      <c r="CH163" s="89">
        <f t="shared" si="275"/>
        <v>411.87696503544885</v>
      </c>
      <c r="CI163" s="90">
        <f t="shared" si="288"/>
        <v>342170819.62</v>
      </c>
      <c r="CJ163" s="73">
        <f t="shared" si="289"/>
        <v>0</v>
      </c>
    </row>
    <row r="164" spans="1:88" x14ac:dyDescent="0.3">
      <c r="A164" s="21"/>
      <c r="B164" s="84" t="s">
        <v>278</v>
      </c>
      <c r="C164" s="117" t="s">
        <v>279</v>
      </c>
      <c r="D164" s="85">
        <f>IF(ISNA(VLOOKUP($B164,'[1]1718 enrollment_Rev_Exp by size'!$A$6:$C$339,3,FALSE)),"",VLOOKUP($B164,'[1]1718 enrollment_Rev_Exp by size'!$A$6:$C$339,3,FALSE))</f>
        <v>22600.620000000003</v>
      </c>
      <c r="E164" s="86">
        <f>IF(ISNA(VLOOKUP($B164,'[1]1718 Enroll_Rev_Exp Access'!$A$6:$D$316,4,FALSE)),"",VLOOKUP($B164,'[1]1718 Enroll_Rev_Exp Access'!$A$6:$D$316,4,FALSE))</f>
        <v>277183095.81</v>
      </c>
      <c r="F164" s="87">
        <f>IF(ISNA(VLOOKUP($B164,'[1]1718  Prog Access'!$F$7:$BF$318,2,FALSE)),"",VLOOKUP($B164,'[1]1718  Prog Access'!$F$7:$BF$318,2,FALSE))</f>
        <v>162979245.46000001</v>
      </c>
      <c r="G164" s="87">
        <f>IF(ISNA(VLOOKUP($B164,'[1]1718  Prog Access'!$F$7:$BF$318,3,FALSE)),"",VLOOKUP($B164,'[1]1718  Prog Access'!$F$7:$BF$318,3,FALSE))</f>
        <v>1055119.7</v>
      </c>
      <c r="H164" s="87">
        <f>IF(ISNA(VLOOKUP($B164,'[1]1718  Prog Access'!$F$7:$BF$318,4,FALSE)),"",VLOOKUP($B164,'[1]1718  Prog Access'!$F$7:$BF$318,4,FALSE))</f>
        <v>145155.95000000001</v>
      </c>
      <c r="I164" s="130">
        <f t="shared" si="276"/>
        <v>164179521.10999998</v>
      </c>
      <c r="J164" s="151">
        <f t="shared" si="277"/>
        <v>0.59231433515173559</v>
      </c>
      <c r="K164" s="152">
        <f t="shared" si="278"/>
        <v>7264.3812917521718</v>
      </c>
      <c r="L164" s="135">
        <f>IF(ISNA(VLOOKUP($B164,'[1]1718  Prog Access'!$F$7:$BF$318,5,FALSE)),"",VLOOKUP($B164,'[1]1718  Prog Access'!$F$7:$BF$318,5,FALSE))</f>
        <v>0</v>
      </c>
      <c r="M164" s="135">
        <f>IF(ISNA(VLOOKUP($B164,'[1]1718  Prog Access'!$F$7:$BF$318,6,FALSE)),"",VLOOKUP($B164,'[1]1718  Prog Access'!$F$7:$BF$318,6,FALSE))</f>
        <v>0</v>
      </c>
      <c r="N164" s="135">
        <f>IF(ISNA(VLOOKUP($B164,'[1]1718  Prog Access'!$F$7:$BF$318,7,FALSE)),"",VLOOKUP($B164,'[1]1718  Prog Access'!$F$7:$BF$318,7,FALSE))</f>
        <v>0</v>
      </c>
      <c r="O164" s="135">
        <f>IF(ISNA(VLOOKUP($B164,'[1]1718  Prog Access'!$F$7:$BF$318,8,FALSE)),"",VLOOKUP($B164,'[1]1718  Prog Access'!$F$7:$BF$318,8,FALSE))</f>
        <v>0</v>
      </c>
      <c r="P164" s="135">
        <f>IF(ISNA(VLOOKUP($B164,'[1]1718  Prog Access'!$F$7:$BF$318,9,FALSE)),"",VLOOKUP($B164,'[1]1718  Prog Access'!$F$7:$BF$318,9,FALSE))</f>
        <v>0</v>
      </c>
      <c r="Q164" s="135">
        <f>IF(ISNA(VLOOKUP($B164,'[1]1718  Prog Access'!$F$7:$BF$318,10,FALSE)),"",VLOOKUP($B164,'[1]1718  Prog Access'!$F$7:$BF$318,10,FALSE))</f>
        <v>0</v>
      </c>
      <c r="R164" s="128">
        <f t="shared" si="249"/>
        <v>0</v>
      </c>
      <c r="S164" s="136">
        <f t="shared" si="250"/>
        <v>0</v>
      </c>
      <c r="T164" s="137">
        <f t="shared" si="251"/>
        <v>0</v>
      </c>
      <c r="U164" s="135">
        <f>IF(ISNA(VLOOKUP($B164,'[1]1718  Prog Access'!$F$7:$BF$318,11,FALSE)),"",VLOOKUP($B164,'[1]1718  Prog Access'!$F$7:$BF$318,11,FALSE))</f>
        <v>39897639.119999997</v>
      </c>
      <c r="V164" s="135">
        <f>IF(ISNA(VLOOKUP($B164,'[1]1718  Prog Access'!$F$7:$BF$318,12,FALSE)),"",VLOOKUP($B164,'[1]1718  Prog Access'!$F$7:$BF$318,12,FALSE))</f>
        <v>1633557.52</v>
      </c>
      <c r="W164" s="135">
        <f>IF(ISNA(VLOOKUP($B164,'[1]1718  Prog Access'!$F$7:$BF$318,13,FALSE)),"",VLOOKUP($B164,'[1]1718  Prog Access'!$F$7:$BF$318,13,FALSE))</f>
        <v>5608977.5699999994</v>
      </c>
      <c r="X164" s="135">
        <f>IF(ISNA(VLOOKUP($B164,'[1]1718  Prog Access'!$F$7:$BF$318,14,FALSE)),"",VLOOKUP($B164,'[1]1718  Prog Access'!$F$7:$BF$318,14,FALSE))</f>
        <v>0</v>
      </c>
      <c r="Y164" s="135">
        <f>IF(ISNA(VLOOKUP($B164,'[1]1718  Prog Access'!$F$7:$BF$318,15,FALSE)),"",VLOOKUP($B164,'[1]1718  Prog Access'!$F$7:$BF$318,15,FALSE))</f>
        <v>0</v>
      </c>
      <c r="Z164" s="135">
        <f>IF(ISNA(VLOOKUP($B164,'[1]1718  Prog Access'!$F$7:$BF$318,16,FALSE)),"",VLOOKUP($B164,'[1]1718  Prog Access'!$F$7:$BF$318,16,FALSE))</f>
        <v>0</v>
      </c>
      <c r="AA164" s="138">
        <f t="shared" si="252"/>
        <v>47140174.210000001</v>
      </c>
      <c r="AB164" s="133">
        <f t="shared" si="253"/>
        <v>0.17006871963906867</v>
      </c>
      <c r="AC164" s="134">
        <f t="shared" si="254"/>
        <v>2085.7911955512723</v>
      </c>
      <c r="AD164" s="135">
        <f>IF(ISNA(VLOOKUP($B164,'[1]1718  Prog Access'!$F$7:$BF$318,17,FALSE)),"",VLOOKUP($B164,'[1]1718  Prog Access'!$F$7:$BF$318,17,FALSE))</f>
        <v>5123007.3100000005</v>
      </c>
      <c r="AE164" s="135">
        <f>IF(ISNA(VLOOKUP($B164,'[1]1718  Prog Access'!$F$7:$BF$318,18,FALSE)),"",VLOOKUP($B164,'[1]1718  Prog Access'!$F$7:$BF$318,18,FALSE))</f>
        <v>1452996.1500000001</v>
      </c>
      <c r="AF164" s="135">
        <f>IF(ISNA(VLOOKUP($B164,'[1]1718  Prog Access'!$F$7:$BF$318,19,FALSE)),"",VLOOKUP($B164,'[1]1718  Prog Access'!$F$7:$BF$318,19,FALSE))</f>
        <v>63244.630000000005</v>
      </c>
      <c r="AG164" s="135">
        <f>IF(ISNA(VLOOKUP($B164,'[1]1718  Prog Access'!$F$7:$BF$318,20,FALSE)),"",VLOOKUP($B164,'[1]1718  Prog Access'!$F$7:$BF$318,20,FALSE))</f>
        <v>0</v>
      </c>
      <c r="AH164" s="134">
        <f t="shared" si="255"/>
        <v>6639248.0900000008</v>
      </c>
      <c r="AI164" s="133">
        <f t="shared" si="256"/>
        <v>2.3952572109776093E-2</v>
      </c>
      <c r="AJ164" s="134">
        <f t="shared" si="257"/>
        <v>293.76398036868017</v>
      </c>
      <c r="AK164" s="135">
        <f>IF(ISNA(VLOOKUP($B164,'[1]1718  Prog Access'!$F$7:$BF$318,21,FALSE)),"",VLOOKUP($B164,'[1]1718  Prog Access'!$F$7:$BF$318,21,FALSE))</f>
        <v>0</v>
      </c>
      <c r="AL164" s="135">
        <f>IF(ISNA(VLOOKUP($B164,'[1]1718  Prog Access'!$F$7:$BF$318,22,FALSE)),"",VLOOKUP($B164,'[1]1718  Prog Access'!$F$7:$BF$318,22,FALSE))</f>
        <v>0</v>
      </c>
      <c r="AM164" s="138">
        <f t="shared" si="258"/>
        <v>0</v>
      </c>
      <c r="AN164" s="133">
        <f t="shared" si="259"/>
        <v>0</v>
      </c>
      <c r="AO164" s="139">
        <f t="shared" si="260"/>
        <v>0</v>
      </c>
      <c r="AP164" s="135">
        <f>IF(ISNA(VLOOKUP($B164,'[1]1718  Prog Access'!$F$7:$BF$318,23,FALSE)),"",VLOOKUP($B164,'[1]1718  Prog Access'!$F$7:$BF$318,23,FALSE))</f>
        <v>635595.62000000011</v>
      </c>
      <c r="AQ164" s="135">
        <f>IF(ISNA(VLOOKUP($B164,'[1]1718  Prog Access'!$F$7:$BF$318,24,FALSE)),"",VLOOKUP($B164,'[1]1718  Prog Access'!$F$7:$BF$318,24,FALSE))</f>
        <v>322212.94999999995</v>
      </c>
      <c r="AR164" s="135">
        <f>IF(ISNA(VLOOKUP($B164,'[1]1718  Prog Access'!$F$7:$BF$318,25,FALSE)),"",VLOOKUP($B164,'[1]1718  Prog Access'!$F$7:$BF$318,25,FALSE))</f>
        <v>0</v>
      </c>
      <c r="AS164" s="135">
        <f>IF(ISNA(VLOOKUP($B164,'[1]1718  Prog Access'!$F$7:$BF$318,26,FALSE)),"",VLOOKUP($B164,'[1]1718  Prog Access'!$F$7:$BF$318,26,FALSE))</f>
        <v>0</v>
      </c>
      <c r="AT164" s="135">
        <f>IF(ISNA(VLOOKUP($B164,'[1]1718  Prog Access'!$F$7:$BF$318,27,FALSE)),"",VLOOKUP($B164,'[1]1718  Prog Access'!$F$7:$BF$318,27,FALSE))</f>
        <v>1659430.1099999999</v>
      </c>
      <c r="AU164" s="135">
        <f>IF(ISNA(VLOOKUP($B164,'[1]1718  Prog Access'!$F$7:$BF$318,28,FALSE)),"",VLOOKUP($B164,'[1]1718  Prog Access'!$F$7:$BF$318,28,FALSE))</f>
        <v>179442.58999999997</v>
      </c>
      <c r="AV164" s="135">
        <f>IF(ISNA(VLOOKUP($B164,'[1]1718  Prog Access'!$F$7:$BF$318,29,FALSE)),"",VLOOKUP($B164,'[1]1718  Prog Access'!$F$7:$BF$318,29,FALSE))</f>
        <v>20829.54</v>
      </c>
      <c r="AW164" s="135">
        <f>IF(ISNA(VLOOKUP($B164,'[1]1718  Prog Access'!$F$7:$BF$318,30,FALSE)),"",VLOOKUP($B164,'[1]1718  Prog Access'!$F$7:$BF$318,30,FALSE))</f>
        <v>1333345.29</v>
      </c>
      <c r="AX164" s="135">
        <f>IF(ISNA(VLOOKUP($B164,'[1]1718  Prog Access'!$F$7:$BF$318,31,FALSE)),"",VLOOKUP($B164,'[1]1718  Prog Access'!$F$7:$BF$318,31,FALSE))</f>
        <v>0</v>
      </c>
      <c r="AY164" s="135">
        <f>IF(ISNA(VLOOKUP($B164,'[1]1718  Prog Access'!$F$7:$BF$318,32,FALSE)),"",VLOOKUP($B164,'[1]1718  Prog Access'!$F$7:$BF$318,32,FALSE))</f>
        <v>439179.93</v>
      </c>
      <c r="AZ164" s="135">
        <f>IF(ISNA(VLOOKUP($B164,'[1]1718  Prog Access'!$F$7:$BF$318,33,FALSE)),"",VLOOKUP($B164,'[1]1718  Prog Access'!$F$7:$BF$318,33,FALSE))</f>
        <v>0</v>
      </c>
      <c r="BA164" s="135">
        <f>IF(ISNA(VLOOKUP($B164,'[1]1718  Prog Access'!$F$7:$BF$318,34,FALSE)),"",VLOOKUP($B164,'[1]1718  Prog Access'!$F$7:$BF$318,34,FALSE))</f>
        <v>214936.2</v>
      </c>
      <c r="BB164" s="135">
        <f>IF(ISNA(VLOOKUP($B164,'[1]1718  Prog Access'!$F$7:$BF$318,35,FALSE)),"",VLOOKUP($B164,'[1]1718  Prog Access'!$F$7:$BF$318,35,FALSE))</f>
        <v>2735795.6499999994</v>
      </c>
      <c r="BC164" s="135">
        <f>IF(ISNA(VLOOKUP($B164,'[1]1718  Prog Access'!$F$7:$BF$318,36,FALSE)),"",VLOOKUP($B164,'[1]1718  Prog Access'!$F$7:$BF$318,36,FALSE))</f>
        <v>0</v>
      </c>
      <c r="BD164" s="135">
        <f>IF(ISNA(VLOOKUP($B164,'[1]1718  Prog Access'!$F$7:$BF$318,37,FALSE)),"",VLOOKUP($B164,'[1]1718  Prog Access'!$F$7:$BF$318,37,FALSE))</f>
        <v>0</v>
      </c>
      <c r="BE164" s="135">
        <f>IF(ISNA(VLOOKUP($B164,'[1]1718  Prog Access'!$F$7:$BF$318,38,FALSE)),"",VLOOKUP($B164,'[1]1718  Prog Access'!$F$7:$BF$318,38,FALSE))</f>
        <v>0</v>
      </c>
      <c r="BF164" s="134">
        <f t="shared" si="261"/>
        <v>7540767.879999999</v>
      </c>
      <c r="BG164" s="133">
        <f t="shared" si="262"/>
        <v>2.7205006344142104E-2</v>
      </c>
      <c r="BH164" s="137">
        <f t="shared" si="263"/>
        <v>333.65314225892911</v>
      </c>
      <c r="BI164" s="140">
        <f>IF(ISNA(VLOOKUP($B164,'[1]1718  Prog Access'!$F$7:$BF$318,39,FALSE)),"",VLOOKUP($B164,'[1]1718  Prog Access'!$F$7:$BF$318,39,FALSE))</f>
        <v>0</v>
      </c>
      <c r="BJ164" s="135">
        <f>IF(ISNA(VLOOKUP($B164,'[1]1718  Prog Access'!$F$7:$BF$318,40,FALSE)),"",VLOOKUP($B164,'[1]1718  Prog Access'!$F$7:$BF$318,40,FALSE))</f>
        <v>139590.27000000002</v>
      </c>
      <c r="BK164" s="135">
        <f>IF(ISNA(VLOOKUP($B164,'[1]1718  Prog Access'!$F$7:$BF$318,41,FALSE)),"",VLOOKUP($B164,'[1]1718  Prog Access'!$F$7:$BF$318,41,FALSE))</f>
        <v>523269.59</v>
      </c>
      <c r="BL164" s="135">
        <f>IF(ISNA(VLOOKUP($B164,'[1]1718  Prog Access'!$F$7:$BF$318,42,FALSE)),"",VLOOKUP($B164,'[1]1718  Prog Access'!$F$7:$BF$318,42,FALSE))</f>
        <v>0</v>
      </c>
      <c r="BM164" s="135">
        <f>IF(ISNA(VLOOKUP($B164,'[1]1718  Prog Access'!$F$7:$BF$318,43,FALSE)),"",VLOOKUP($B164,'[1]1718  Prog Access'!$F$7:$BF$318,43,FALSE))</f>
        <v>0</v>
      </c>
      <c r="BN164" s="135">
        <f>IF(ISNA(VLOOKUP($B164,'[1]1718  Prog Access'!$F$7:$BF$318,44,FALSE)),"",VLOOKUP($B164,'[1]1718  Prog Access'!$F$7:$BF$318,44,FALSE))</f>
        <v>0</v>
      </c>
      <c r="BO164" s="135">
        <f>IF(ISNA(VLOOKUP($B164,'[1]1718  Prog Access'!$F$7:$BF$318,45,FALSE)),"",VLOOKUP($B164,'[1]1718  Prog Access'!$F$7:$BF$318,45,FALSE))</f>
        <v>2272505.4999999995</v>
      </c>
      <c r="BP164" s="137">
        <f t="shared" si="264"/>
        <v>2935365.3599999994</v>
      </c>
      <c r="BQ164" s="133">
        <f t="shared" si="265"/>
        <v>1.0589986923344332E-2</v>
      </c>
      <c r="BR164" s="134">
        <f t="shared" si="266"/>
        <v>129.87985993304605</v>
      </c>
      <c r="BS164" s="140">
        <f>IF(ISNA(VLOOKUP($B164,'[1]1718  Prog Access'!$F$7:$BF$318,46,FALSE)),"",VLOOKUP($B164,'[1]1718  Prog Access'!$F$7:$BF$318,46,FALSE))</f>
        <v>0</v>
      </c>
      <c r="BT164" s="135">
        <f>IF(ISNA(VLOOKUP($B164,'[1]1718  Prog Access'!$F$7:$BF$318,47,FALSE)),"",VLOOKUP($B164,'[1]1718  Prog Access'!$F$7:$BF$318,47,FALSE))</f>
        <v>2307.35</v>
      </c>
      <c r="BU164" s="135">
        <f>IF(ISNA(VLOOKUP($B164,'[1]1718  Prog Access'!$F$7:$BF$318,48,FALSE)),"",VLOOKUP($B164,'[1]1718  Prog Access'!$F$7:$BF$318,48,FALSE))</f>
        <v>0</v>
      </c>
      <c r="BV164" s="135">
        <f>IF(ISNA(VLOOKUP($B164,'[1]1718  Prog Access'!$F$7:$BF$318,49,FALSE)),"",VLOOKUP($B164,'[1]1718  Prog Access'!$F$7:$BF$318,49,FALSE))</f>
        <v>885851.83000000007</v>
      </c>
      <c r="BW164" s="137">
        <f t="shared" si="267"/>
        <v>888159.18</v>
      </c>
      <c r="BX164" s="133">
        <f t="shared" si="268"/>
        <v>3.2042328461790626E-3</v>
      </c>
      <c r="BY164" s="134">
        <f t="shared" si="269"/>
        <v>39.298000674317784</v>
      </c>
      <c r="BZ164" s="135">
        <f>IF(ISNA(VLOOKUP($B164,'[1]1718  Prog Access'!$F$7:$BF$318,50,FALSE)),"",VLOOKUP($B164,'[1]1718  Prog Access'!$F$7:$BF$318,50,FALSE))</f>
        <v>30935446.559999995</v>
      </c>
      <c r="CA164" s="133">
        <f t="shared" si="270"/>
        <v>0.1116065410468077</v>
      </c>
      <c r="CB164" s="134">
        <f t="shared" si="271"/>
        <v>1368.7875182185264</v>
      </c>
      <c r="CC164" s="135">
        <f>IF(ISNA(VLOOKUP($B164,'[1]1718  Prog Access'!$F$7:$BF$318,51,FALSE)),"",VLOOKUP($B164,'[1]1718  Prog Access'!$F$7:$BF$318,51,FALSE))</f>
        <v>7056559.0499999998</v>
      </c>
      <c r="CD164" s="133">
        <f t="shared" si="272"/>
        <v>2.5458114714315198E-2</v>
      </c>
      <c r="CE164" s="134">
        <f t="shared" si="273"/>
        <v>312.22856054391423</v>
      </c>
      <c r="CF164" s="141">
        <f>IF(ISNA(VLOOKUP($B164,'[1]1718  Prog Access'!$F$7:$BF$318,52,FALSE)),"",VLOOKUP($B164,'[1]1718  Prog Access'!$F$7:$BF$318,52,FALSE))</f>
        <v>9867854.370000001</v>
      </c>
      <c r="CG164" s="88">
        <f t="shared" si="274"/>
        <v>3.5600491224631152E-2</v>
      </c>
      <c r="CH164" s="89">
        <f t="shared" si="275"/>
        <v>436.61874629988029</v>
      </c>
      <c r="CI164" s="90">
        <f t="shared" si="288"/>
        <v>277183095.80999994</v>
      </c>
      <c r="CJ164" s="73">
        <f t="shared" si="289"/>
        <v>0</v>
      </c>
    </row>
    <row r="165" spans="1:88" x14ac:dyDescent="0.3">
      <c r="A165" s="104"/>
      <c r="B165" s="102" t="s">
        <v>280</v>
      </c>
      <c r="C165" s="117" t="s">
        <v>281</v>
      </c>
      <c r="D165" s="85">
        <f>IF(ISNA(VLOOKUP($B165,'[1]1718 enrollment_Rev_Exp by size'!$A$6:$C$339,3,FALSE)),"",VLOOKUP($B165,'[1]1718 enrollment_Rev_Exp by size'!$A$6:$C$339,3,FALSE))</f>
        <v>295.58</v>
      </c>
      <c r="E165" s="86">
        <f>IF(ISNA(VLOOKUP($B165,'[1]1718 Enroll_Rev_Exp Access'!$A$6:$D$316,4,FALSE)),"",VLOOKUP($B165,'[1]1718 Enroll_Rev_Exp Access'!$A$6:$D$316,4,FALSE))</f>
        <v>4184177.6</v>
      </c>
      <c r="F165" s="87">
        <f>IF(ISNA(VLOOKUP($B165,'[1]1718  Prog Access'!$F$7:$BF$318,2,FALSE)),"",VLOOKUP($B165,'[1]1718  Prog Access'!$F$7:$BF$318,2,FALSE))</f>
        <v>2185286.31</v>
      </c>
      <c r="G165" s="87">
        <f>IF(ISNA(VLOOKUP($B165,'[1]1718  Prog Access'!$F$7:$BF$318,3,FALSE)),"",VLOOKUP($B165,'[1]1718  Prog Access'!$F$7:$BF$318,3,FALSE))</f>
        <v>0</v>
      </c>
      <c r="H165" s="87">
        <f>IF(ISNA(VLOOKUP($B165,'[1]1718  Prog Access'!$F$7:$BF$318,4,FALSE)),"",VLOOKUP($B165,'[1]1718  Prog Access'!$F$7:$BF$318,4,FALSE))</f>
        <v>0</v>
      </c>
      <c r="I165" s="130">
        <f t="shared" si="276"/>
        <v>2185286.31</v>
      </c>
      <c r="J165" s="151">
        <f t="shared" si="277"/>
        <v>0.52227379401868601</v>
      </c>
      <c r="K165" s="152">
        <f t="shared" si="278"/>
        <v>7393.2143920427643</v>
      </c>
      <c r="L165" s="135">
        <f>IF(ISNA(VLOOKUP($B165,'[1]1718  Prog Access'!$F$7:$BF$318,5,FALSE)),"",VLOOKUP($B165,'[1]1718  Prog Access'!$F$7:$BF$318,5,FALSE))</f>
        <v>0</v>
      </c>
      <c r="M165" s="135">
        <f>IF(ISNA(VLOOKUP($B165,'[1]1718  Prog Access'!$F$7:$BF$318,6,FALSE)),"",VLOOKUP($B165,'[1]1718  Prog Access'!$F$7:$BF$318,6,FALSE))</f>
        <v>0</v>
      </c>
      <c r="N165" s="135">
        <f>IF(ISNA(VLOOKUP($B165,'[1]1718  Prog Access'!$F$7:$BF$318,7,FALSE)),"",VLOOKUP($B165,'[1]1718  Prog Access'!$F$7:$BF$318,7,FALSE))</f>
        <v>0</v>
      </c>
      <c r="O165" s="135">
        <f>IF(ISNA(VLOOKUP($B165,'[1]1718  Prog Access'!$F$7:$BF$318,8,FALSE)),"",VLOOKUP($B165,'[1]1718  Prog Access'!$F$7:$BF$318,8,FALSE))</f>
        <v>0</v>
      </c>
      <c r="P165" s="135">
        <f>IF(ISNA(VLOOKUP($B165,'[1]1718  Prog Access'!$F$7:$BF$318,9,FALSE)),"",VLOOKUP($B165,'[1]1718  Prog Access'!$F$7:$BF$318,9,FALSE))</f>
        <v>0</v>
      </c>
      <c r="Q165" s="135">
        <f>IF(ISNA(VLOOKUP($B165,'[1]1718  Prog Access'!$F$7:$BF$318,10,FALSE)),"",VLOOKUP($B165,'[1]1718  Prog Access'!$F$7:$BF$318,10,FALSE))</f>
        <v>0</v>
      </c>
      <c r="R165" s="128">
        <f t="shared" si="249"/>
        <v>0</v>
      </c>
      <c r="S165" s="136">
        <f t="shared" si="250"/>
        <v>0</v>
      </c>
      <c r="T165" s="137">
        <f t="shared" si="251"/>
        <v>0</v>
      </c>
      <c r="U165" s="135">
        <f>IF(ISNA(VLOOKUP($B165,'[1]1718  Prog Access'!$F$7:$BF$318,11,FALSE)),"",VLOOKUP($B165,'[1]1718  Prog Access'!$F$7:$BF$318,11,FALSE))</f>
        <v>222581.52</v>
      </c>
      <c r="V165" s="135">
        <f>IF(ISNA(VLOOKUP($B165,'[1]1718  Prog Access'!$F$7:$BF$318,12,FALSE)),"",VLOOKUP($B165,'[1]1718  Prog Access'!$F$7:$BF$318,12,FALSE))</f>
        <v>0</v>
      </c>
      <c r="W165" s="135">
        <f>IF(ISNA(VLOOKUP($B165,'[1]1718  Prog Access'!$F$7:$BF$318,13,FALSE)),"",VLOOKUP($B165,'[1]1718  Prog Access'!$F$7:$BF$318,13,FALSE))</f>
        <v>30989</v>
      </c>
      <c r="X165" s="135">
        <f>IF(ISNA(VLOOKUP($B165,'[1]1718  Prog Access'!$F$7:$BF$318,14,FALSE)),"",VLOOKUP($B165,'[1]1718  Prog Access'!$F$7:$BF$318,14,FALSE))</f>
        <v>0</v>
      </c>
      <c r="Y165" s="135">
        <f>IF(ISNA(VLOOKUP($B165,'[1]1718  Prog Access'!$F$7:$BF$318,15,FALSE)),"",VLOOKUP($B165,'[1]1718  Prog Access'!$F$7:$BF$318,15,FALSE))</f>
        <v>0</v>
      </c>
      <c r="Z165" s="135">
        <f>IF(ISNA(VLOOKUP($B165,'[1]1718  Prog Access'!$F$7:$BF$318,16,FALSE)),"",VLOOKUP($B165,'[1]1718  Prog Access'!$F$7:$BF$318,16,FALSE))</f>
        <v>0</v>
      </c>
      <c r="AA165" s="138">
        <f t="shared" si="252"/>
        <v>253570.52</v>
      </c>
      <c r="AB165" s="133">
        <f t="shared" si="253"/>
        <v>6.0602236386906712E-2</v>
      </c>
      <c r="AC165" s="134">
        <f t="shared" si="254"/>
        <v>857.87441640165105</v>
      </c>
      <c r="AD165" s="135">
        <f>IF(ISNA(VLOOKUP($B165,'[1]1718  Prog Access'!$F$7:$BF$318,17,FALSE)),"",VLOOKUP($B165,'[1]1718  Prog Access'!$F$7:$BF$318,17,FALSE))</f>
        <v>0</v>
      </c>
      <c r="AE165" s="135">
        <f>IF(ISNA(VLOOKUP($B165,'[1]1718  Prog Access'!$F$7:$BF$318,18,FALSE)),"",VLOOKUP($B165,'[1]1718  Prog Access'!$F$7:$BF$318,18,FALSE))</f>
        <v>0</v>
      </c>
      <c r="AF165" s="135">
        <f>IF(ISNA(VLOOKUP($B165,'[1]1718  Prog Access'!$F$7:$BF$318,19,FALSE)),"",VLOOKUP($B165,'[1]1718  Prog Access'!$F$7:$BF$318,19,FALSE))</f>
        <v>0</v>
      </c>
      <c r="AG165" s="135">
        <f>IF(ISNA(VLOOKUP($B165,'[1]1718  Prog Access'!$F$7:$BF$318,20,FALSE)),"",VLOOKUP($B165,'[1]1718  Prog Access'!$F$7:$BF$318,20,FALSE))</f>
        <v>0</v>
      </c>
      <c r="AH165" s="134">
        <f t="shared" si="255"/>
        <v>0</v>
      </c>
      <c r="AI165" s="133">
        <f t="shared" si="256"/>
        <v>0</v>
      </c>
      <c r="AJ165" s="134">
        <f t="shared" si="257"/>
        <v>0</v>
      </c>
      <c r="AK165" s="135">
        <f>IF(ISNA(VLOOKUP($B165,'[1]1718  Prog Access'!$F$7:$BF$318,21,FALSE)),"",VLOOKUP($B165,'[1]1718  Prog Access'!$F$7:$BF$318,21,FALSE))</f>
        <v>0</v>
      </c>
      <c r="AL165" s="135">
        <f>IF(ISNA(VLOOKUP($B165,'[1]1718  Prog Access'!$F$7:$BF$318,22,FALSE)),"",VLOOKUP($B165,'[1]1718  Prog Access'!$F$7:$BF$318,22,FALSE))</f>
        <v>0</v>
      </c>
      <c r="AM165" s="138">
        <f t="shared" si="258"/>
        <v>0</v>
      </c>
      <c r="AN165" s="133">
        <f t="shared" si="259"/>
        <v>0</v>
      </c>
      <c r="AO165" s="139">
        <f t="shared" si="260"/>
        <v>0</v>
      </c>
      <c r="AP165" s="135">
        <f>IF(ISNA(VLOOKUP($B165,'[1]1718  Prog Access'!$F$7:$BF$318,23,FALSE)),"",VLOOKUP($B165,'[1]1718  Prog Access'!$F$7:$BF$318,23,FALSE))</f>
        <v>49403</v>
      </c>
      <c r="AQ165" s="135">
        <f>IF(ISNA(VLOOKUP($B165,'[1]1718  Prog Access'!$F$7:$BF$318,24,FALSE)),"",VLOOKUP($B165,'[1]1718  Prog Access'!$F$7:$BF$318,24,FALSE))</f>
        <v>0</v>
      </c>
      <c r="AR165" s="135">
        <f>IF(ISNA(VLOOKUP($B165,'[1]1718  Prog Access'!$F$7:$BF$318,25,FALSE)),"",VLOOKUP($B165,'[1]1718  Prog Access'!$F$7:$BF$318,25,FALSE))</f>
        <v>0</v>
      </c>
      <c r="AS165" s="135">
        <f>IF(ISNA(VLOOKUP($B165,'[1]1718  Prog Access'!$F$7:$BF$318,26,FALSE)),"",VLOOKUP($B165,'[1]1718  Prog Access'!$F$7:$BF$318,26,FALSE))</f>
        <v>0</v>
      </c>
      <c r="AT165" s="135">
        <f>IF(ISNA(VLOOKUP($B165,'[1]1718  Prog Access'!$F$7:$BF$318,27,FALSE)),"",VLOOKUP($B165,'[1]1718  Prog Access'!$F$7:$BF$318,27,FALSE))</f>
        <v>38245.83</v>
      </c>
      <c r="AU165" s="135">
        <f>IF(ISNA(VLOOKUP($B165,'[1]1718  Prog Access'!$F$7:$BF$318,28,FALSE)),"",VLOOKUP($B165,'[1]1718  Prog Access'!$F$7:$BF$318,28,FALSE))</f>
        <v>0</v>
      </c>
      <c r="AV165" s="135">
        <f>IF(ISNA(VLOOKUP($B165,'[1]1718  Prog Access'!$F$7:$BF$318,29,FALSE)),"",VLOOKUP($B165,'[1]1718  Prog Access'!$F$7:$BF$318,29,FALSE))</f>
        <v>0</v>
      </c>
      <c r="AW165" s="135">
        <f>IF(ISNA(VLOOKUP($B165,'[1]1718  Prog Access'!$F$7:$BF$318,30,FALSE)),"",VLOOKUP($B165,'[1]1718  Prog Access'!$F$7:$BF$318,30,FALSE))</f>
        <v>0</v>
      </c>
      <c r="AX165" s="135">
        <f>IF(ISNA(VLOOKUP($B165,'[1]1718  Prog Access'!$F$7:$BF$318,31,FALSE)),"",VLOOKUP($B165,'[1]1718  Prog Access'!$F$7:$BF$318,31,FALSE))</f>
        <v>0</v>
      </c>
      <c r="AY165" s="135">
        <f>IF(ISNA(VLOOKUP($B165,'[1]1718  Prog Access'!$F$7:$BF$318,32,FALSE)),"",VLOOKUP($B165,'[1]1718  Prog Access'!$F$7:$BF$318,32,FALSE))</f>
        <v>0</v>
      </c>
      <c r="AZ165" s="135">
        <f>IF(ISNA(VLOOKUP($B165,'[1]1718  Prog Access'!$F$7:$BF$318,33,FALSE)),"",VLOOKUP($B165,'[1]1718  Prog Access'!$F$7:$BF$318,33,FALSE))</f>
        <v>0</v>
      </c>
      <c r="BA165" s="135">
        <f>IF(ISNA(VLOOKUP($B165,'[1]1718  Prog Access'!$F$7:$BF$318,34,FALSE)),"",VLOOKUP($B165,'[1]1718  Prog Access'!$F$7:$BF$318,34,FALSE))</f>
        <v>0</v>
      </c>
      <c r="BB165" s="135">
        <f>IF(ISNA(VLOOKUP($B165,'[1]1718  Prog Access'!$F$7:$BF$318,35,FALSE)),"",VLOOKUP($B165,'[1]1718  Prog Access'!$F$7:$BF$318,35,FALSE))</f>
        <v>32250.55</v>
      </c>
      <c r="BC165" s="135">
        <f>IF(ISNA(VLOOKUP($B165,'[1]1718  Prog Access'!$F$7:$BF$318,36,FALSE)),"",VLOOKUP($B165,'[1]1718  Prog Access'!$F$7:$BF$318,36,FALSE))</f>
        <v>0</v>
      </c>
      <c r="BD165" s="135">
        <f>IF(ISNA(VLOOKUP($B165,'[1]1718  Prog Access'!$F$7:$BF$318,37,FALSE)),"",VLOOKUP($B165,'[1]1718  Prog Access'!$F$7:$BF$318,37,FALSE))</f>
        <v>0</v>
      </c>
      <c r="BE165" s="135">
        <f>IF(ISNA(VLOOKUP($B165,'[1]1718  Prog Access'!$F$7:$BF$318,38,FALSE)),"",VLOOKUP($B165,'[1]1718  Prog Access'!$F$7:$BF$318,38,FALSE))</f>
        <v>0</v>
      </c>
      <c r="BF165" s="134">
        <f t="shared" si="261"/>
        <v>119899.38</v>
      </c>
      <c r="BG165" s="133">
        <f t="shared" si="262"/>
        <v>2.865542323060092E-2</v>
      </c>
      <c r="BH165" s="137">
        <f t="shared" si="263"/>
        <v>405.64104472562423</v>
      </c>
      <c r="BI165" s="140">
        <f>IF(ISNA(VLOOKUP($B165,'[1]1718  Prog Access'!$F$7:$BF$318,39,FALSE)),"",VLOOKUP($B165,'[1]1718  Prog Access'!$F$7:$BF$318,39,FALSE))</f>
        <v>0</v>
      </c>
      <c r="BJ165" s="135">
        <f>IF(ISNA(VLOOKUP($B165,'[1]1718  Prog Access'!$F$7:$BF$318,40,FALSE)),"",VLOOKUP($B165,'[1]1718  Prog Access'!$F$7:$BF$318,40,FALSE))</f>
        <v>0</v>
      </c>
      <c r="BK165" s="135">
        <f>IF(ISNA(VLOOKUP($B165,'[1]1718  Prog Access'!$F$7:$BF$318,41,FALSE)),"",VLOOKUP($B165,'[1]1718  Prog Access'!$F$7:$BF$318,41,FALSE))</f>
        <v>6758.62</v>
      </c>
      <c r="BL165" s="135">
        <f>IF(ISNA(VLOOKUP($B165,'[1]1718  Prog Access'!$F$7:$BF$318,42,FALSE)),"",VLOOKUP($B165,'[1]1718  Prog Access'!$F$7:$BF$318,42,FALSE))</f>
        <v>0</v>
      </c>
      <c r="BM165" s="135">
        <f>IF(ISNA(VLOOKUP($B165,'[1]1718  Prog Access'!$F$7:$BF$318,43,FALSE)),"",VLOOKUP($B165,'[1]1718  Prog Access'!$F$7:$BF$318,43,FALSE))</f>
        <v>0</v>
      </c>
      <c r="BN165" s="135">
        <f>IF(ISNA(VLOOKUP($B165,'[1]1718  Prog Access'!$F$7:$BF$318,44,FALSE)),"",VLOOKUP($B165,'[1]1718  Prog Access'!$F$7:$BF$318,44,FALSE))</f>
        <v>0</v>
      </c>
      <c r="BO165" s="135">
        <f>IF(ISNA(VLOOKUP($B165,'[1]1718  Prog Access'!$F$7:$BF$318,45,FALSE)),"",VLOOKUP($B165,'[1]1718  Prog Access'!$F$7:$BF$318,45,FALSE))</f>
        <v>58202.459999999992</v>
      </c>
      <c r="BP165" s="137">
        <f t="shared" si="264"/>
        <v>64961.079999999994</v>
      </c>
      <c r="BQ165" s="133">
        <f t="shared" si="265"/>
        <v>1.5525411732045025E-2</v>
      </c>
      <c r="BR165" s="134">
        <f t="shared" si="266"/>
        <v>219.7749509439069</v>
      </c>
      <c r="BS165" s="140">
        <f>IF(ISNA(VLOOKUP($B165,'[1]1718  Prog Access'!$F$7:$BF$318,46,FALSE)),"",VLOOKUP($B165,'[1]1718  Prog Access'!$F$7:$BF$318,46,FALSE))</f>
        <v>0</v>
      </c>
      <c r="BT165" s="135">
        <f>IF(ISNA(VLOOKUP($B165,'[1]1718  Prog Access'!$F$7:$BF$318,47,FALSE)),"",VLOOKUP($B165,'[1]1718  Prog Access'!$F$7:$BF$318,47,FALSE))</f>
        <v>0</v>
      </c>
      <c r="BU165" s="135">
        <f>IF(ISNA(VLOOKUP($B165,'[1]1718  Prog Access'!$F$7:$BF$318,48,FALSE)),"",VLOOKUP($B165,'[1]1718  Prog Access'!$F$7:$BF$318,48,FALSE))</f>
        <v>0</v>
      </c>
      <c r="BV165" s="135">
        <f>IF(ISNA(VLOOKUP($B165,'[1]1718  Prog Access'!$F$7:$BF$318,49,FALSE)),"",VLOOKUP($B165,'[1]1718  Prog Access'!$F$7:$BF$318,49,FALSE))</f>
        <v>0</v>
      </c>
      <c r="BW165" s="137">
        <f t="shared" si="267"/>
        <v>0</v>
      </c>
      <c r="BX165" s="133">
        <f t="shared" si="268"/>
        <v>0</v>
      </c>
      <c r="BY165" s="134">
        <f t="shared" si="269"/>
        <v>0</v>
      </c>
      <c r="BZ165" s="135">
        <f>IF(ISNA(VLOOKUP($B165,'[1]1718  Prog Access'!$F$7:$BF$318,50,FALSE)),"",VLOOKUP($B165,'[1]1718  Prog Access'!$F$7:$BF$318,50,FALSE))</f>
        <v>1292842.98</v>
      </c>
      <c r="CA165" s="133">
        <f t="shared" si="270"/>
        <v>0.30898377258173743</v>
      </c>
      <c r="CB165" s="134">
        <f t="shared" si="271"/>
        <v>4373.9190066986939</v>
      </c>
      <c r="CC165" s="135">
        <f>IF(ISNA(VLOOKUP($B165,'[1]1718  Prog Access'!$F$7:$BF$318,51,FALSE)),"",VLOOKUP($B165,'[1]1718  Prog Access'!$F$7:$BF$318,51,FALSE))</f>
        <v>92749.93</v>
      </c>
      <c r="CD165" s="133">
        <f t="shared" si="272"/>
        <v>2.2166824371890905E-2</v>
      </c>
      <c r="CE165" s="134">
        <f t="shared" si="273"/>
        <v>313.78960010826171</v>
      </c>
      <c r="CF165" s="141">
        <f>IF(ISNA(VLOOKUP($B165,'[1]1718  Prog Access'!$F$7:$BF$318,52,FALSE)),"",VLOOKUP($B165,'[1]1718  Prog Access'!$F$7:$BF$318,52,FALSE))</f>
        <v>174867.4</v>
      </c>
      <c r="CG165" s="88">
        <f t="shared" si="274"/>
        <v>4.1792537678132971E-2</v>
      </c>
      <c r="CH165" s="89">
        <f t="shared" si="275"/>
        <v>591.60768658231279</v>
      </c>
      <c r="CI165" s="90">
        <f t="shared" si="288"/>
        <v>4184177.6</v>
      </c>
      <c r="CJ165" s="73">
        <f t="shared" si="289"/>
        <v>0</v>
      </c>
    </row>
    <row r="166" spans="1:88" x14ac:dyDescent="0.3">
      <c r="A166" s="21"/>
      <c r="B166" s="102" t="s">
        <v>282</v>
      </c>
      <c r="C166" s="117" t="s">
        <v>283</v>
      </c>
      <c r="D166" s="85">
        <f>IF(ISNA(VLOOKUP($B166,'[1]1718 enrollment_Rev_Exp by size'!$A$6:$C$339,3,FALSE)),"",VLOOKUP($B166,'[1]1718 enrollment_Rev_Exp by size'!$A$6:$C$339,3,FALSE))</f>
        <v>490.18</v>
      </c>
      <c r="E166" s="86">
        <f>IF(ISNA(VLOOKUP($B166,'[1]1718 Enroll_Rev_Exp Access'!$A$6:$D$316,4,FALSE)),"",VLOOKUP($B166,'[1]1718 Enroll_Rev_Exp Access'!$A$6:$D$316,4,FALSE))</f>
        <v>4482339.12</v>
      </c>
      <c r="F166" s="87">
        <f>IF(ISNA(VLOOKUP($B166,'[1]1718  Prog Access'!$F$7:$BF$318,2,FALSE)),"",VLOOKUP($B166,'[1]1718  Prog Access'!$F$7:$BF$318,2,FALSE))</f>
        <v>3824246.5800000005</v>
      </c>
      <c r="G166" s="87">
        <f>IF(ISNA(VLOOKUP($B166,'[1]1718  Prog Access'!$F$7:$BF$318,3,FALSE)),"",VLOOKUP($B166,'[1]1718  Prog Access'!$F$7:$BF$318,3,FALSE))</f>
        <v>0</v>
      </c>
      <c r="H166" s="87">
        <f>IF(ISNA(VLOOKUP($B166,'[1]1718  Prog Access'!$F$7:$BF$318,4,FALSE)),"",VLOOKUP($B166,'[1]1718  Prog Access'!$F$7:$BF$318,4,FALSE))</f>
        <v>0</v>
      </c>
      <c r="I166" s="130">
        <f t="shared" si="276"/>
        <v>3824246.5800000005</v>
      </c>
      <c r="J166" s="151">
        <f t="shared" si="277"/>
        <v>0.85318100161952948</v>
      </c>
      <c r="K166" s="152">
        <f t="shared" si="278"/>
        <v>7801.7189195805631</v>
      </c>
      <c r="L166" s="135">
        <f>IF(ISNA(VLOOKUP($B166,'[1]1718  Prog Access'!$F$7:$BF$318,5,FALSE)),"",VLOOKUP($B166,'[1]1718  Prog Access'!$F$7:$BF$318,5,FALSE))</f>
        <v>0</v>
      </c>
      <c r="M166" s="135">
        <f>IF(ISNA(VLOOKUP($B166,'[1]1718  Prog Access'!$F$7:$BF$318,6,FALSE)),"",VLOOKUP($B166,'[1]1718  Prog Access'!$F$7:$BF$318,6,FALSE))</f>
        <v>0</v>
      </c>
      <c r="N166" s="135">
        <f>IF(ISNA(VLOOKUP($B166,'[1]1718  Prog Access'!$F$7:$BF$318,7,FALSE)),"",VLOOKUP($B166,'[1]1718  Prog Access'!$F$7:$BF$318,7,FALSE))</f>
        <v>0</v>
      </c>
      <c r="O166" s="135">
        <f>IF(ISNA(VLOOKUP($B166,'[1]1718  Prog Access'!$F$7:$BF$318,8,FALSE)),"",VLOOKUP($B166,'[1]1718  Prog Access'!$F$7:$BF$318,8,FALSE))</f>
        <v>0</v>
      </c>
      <c r="P166" s="135">
        <f>IF(ISNA(VLOOKUP($B166,'[1]1718  Prog Access'!$F$7:$BF$318,9,FALSE)),"",VLOOKUP($B166,'[1]1718  Prog Access'!$F$7:$BF$318,9,FALSE))</f>
        <v>0</v>
      </c>
      <c r="Q166" s="135">
        <f>IF(ISNA(VLOOKUP($B166,'[1]1718  Prog Access'!$F$7:$BF$318,10,FALSE)),"",VLOOKUP($B166,'[1]1718  Prog Access'!$F$7:$BF$318,10,FALSE))</f>
        <v>0</v>
      </c>
      <c r="R166" s="128">
        <f t="shared" si="249"/>
        <v>0</v>
      </c>
      <c r="S166" s="136">
        <f t="shared" si="250"/>
        <v>0</v>
      </c>
      <c r="T166" s="137">
        <f t="shared" si="251"/>
        <v>0</v>
      </c>
      <c r="U166" s="135">
        <f>IF(ISNA(VLOOKUP($B166,'[1]1718  Prog Access'!$F$7:$BF$318,11,FALSE)),"",VLOOKUP($B166,'[1]1718  Prog Access'!$F$7:$BF$318,11,FALSE))</f>
        <v>0</v>
      </c>
      <c r="V166" s="135">
        <f>IF(ISNA(VLOOKUP($B166,'[1]1718  Prog Access'!$F$7:$BF$318,12,FALSE)),"",VLOOKUP($B166,'[1]1718  Prog Access'!$F$7:$BF$318,12,FALSE))</f>
        <v>0</v>
      </c>
      <c r="W166" s="135">
        <f>IF(ISNA(VLOOKUP($B166,'[1]1718  Prog Access'!$F$7:$BF$318,13,FALSE)),"",VLOOKUP($B166,'[1]1718  Prog Access'!$F$7:$BF$318,13,FALSE))</f>
        <v>0</v>
      </c>
      <c r="X166" s="135">
        <f>IF(ISNA(VLOOKUP($B166,'[1]1718  Prog Access'!$F$7:$BF$318,14,FALSE)),"",VLOOKUP($B166,'[1]1718  Prog Access'!$F$7:$BF$318,14,FALSE))</f>
        <v>0</v>
      </c>
      <c r="Y166" s="135">
        <f>IF(ISNA(VLOOKUP($B166,'[1]1718  Prog Access'!$F$7:$BF$318,15,FALSE)),"",VLOOKUP($B166,'[1]1718  Prog Access'!$F$7:$BF$318,15,FALSE))</f>
        <v>0</v>
      </c>
      <c r="Z166" s="135">
        <f>IF(ISNA(VLOOKUP($B166,'[1]1718  Prog Access'!$F$7:$BF$318,16,FALSE)),"",VLOOKUP($B166,'[1]1718  Prog Access'!$F$7:$BF$318,16,FALSE))</f>
        <v>0</v>
      </c>
      <c r="AA166" s="138">
        <f t="shared" si="252"/>
        <v>0</v>
      </c>
      <c r="AB166" s="133">
        <f t="shared" si="253"/>
        <v>0</v>
      </c>
      <c r="AC166" s="134">
        <f t="shared" si="254"/>
        <v>0</v>
      </c>
      <c r="AD166" s="135">
        <f>IF(ISNA(VLOOKUP($B166,'[1]1718  Prog Access'!$F$7:$BF$318,17,FALSE)),"",VLOOKUP($B166,'[1]1718  Prog Access'!$F$7:$BF$318,17,FALSE))</f>
        <v>114515.18999999999</v>
      </c>
      <c r="AE166" s="135">
        <f>IF(ISNA(VLOOKUP($B166,'[1]1718  Prog Access'!$F$7:$BF$318,18,FALSE)),"",VLOOKUP($B166,'[1]1718  Prog Access'!$F$7:$BF$318,18,FALSE))</f>
        <v>0</v>
      </c>
      <c r="AF166" s="135">
        <f>IF(ISNA(VLOOKUP($B166,'[1]1718  Prog Access'!$F$7:$BF$318,19,FALSE)),"",VLOOKUP($B166,'[1]1718  Prog Access'!$F$7:$BF$318,19,FALSE))</f>
        <v>0</v>
      </c>
      <c r="AG166" s="135">
        <f>IF(ISNA(VLOOKUP($B166,'[1]1718  Prog Access'!$F$7:$BF$318,20,FALSE)),"",VLOOKUP($B166,'[1]1718  Prog Access'!$F$7:$BF$318,20,FALSE))</f>
        <v>0</v>
      </c>
      <c r="AH166" s="134">
        <f t="shared" si="255"/>
        <v>114515.18999999999</v>
      </c>
      <c r="AI166" s="133">
        <f t="shared" si="256"/>
        <v>2.5548087044337687E-2</v>
      </c>
      <c r="AJ166" s="134">
        <f t="shared" si="257"/>
        <v>233.61865029172955</v>
      </c>
      <c r="AK166" s="135">
        <f>IF(ISNA(VLOOKUP($B166,'[1]1718  Prog Access'!$F$7:$BF$318,21,FALSE)),"",VLOOKUP($B166,'[1]1718  Prog Access'!$F$7:$BF$318,21,FALSE))</f>
        <v>0</v>
      </c>
      <c r="AL166" s="135">
        <f>IF(ISNA(VLOOKUP($B166,'[1]1718  Prog Access'!$F$7:$BF$318,22,FALSE)),"",VLOOKUP($B166,'[1]1718  Prog Access'!$F$7:$BF$318,22,FALSE))</f>
        <v>0</v>
      </c>
      <c r="AM166" s="138">
        <f t="shared" si="258"/>
        <v>0</v>
      </c>
      <c r="AN166" s="133">
        <f t="shared" si="259"/>
        <v>0</v>
      </c>
      <c r="AO166" s="139">
        <f t="shared" si="260"/>
        <v>0</v>
      </c>
      <c r="AP166" s="135">
        <f>IF(ISNA(VLOOKUP($B166,'[1]1718  Prog Access'!$F$7:$BF$318,23,FALSE)),"",VLOOKUP($B166,'[1]1718  Prog Access'!$F$7:$BF$318,23,FALSE))</f>
        <v>0</v>
      </c>
      <c r="AQ166" s="135">
        <f>IF(ISNA(VLOOKUP($B166,'[1]1718  Prog Access'!$F$7:$BF$318,24,FALSE)),"",VLOOKUP($B166,'[1]1718  Prog Access'!$F$7:$BF$318,24,FALSE))</f>
        <v>0</v>
      </c>
      <c r="AR166" s="135">
        <f>IF(ISNA(VLOOKUP($B166,'[1]1718  Prog Access'!$F$7:$BF$318,25,FALSE)),"",VLOOKUP($B166,'[1]1718  Prog Access'!$F$7:$BF$318,25,FALSE))</f>
        <v>0</v>
      </c>
      <c r="AS166" s="135">
        <f>IF(ISNA(VLOOKUP($B166,'[1]1718  Prog Access'!$F$7:$BF$318,26,FALSE)),"",VLOOKUP($B166,'[1]1718  Prog Access'!$F$7:$BF$318,26,FALSE))</f>
        <v>0</v>
      </c>
      <c r="AT166" s="135">
        <f>IF(ISNA(VLOOKUP($B166,'[1]1718  Prog Access'!$F$7:$BF$318,27,FALSE)),"",VLOOKUP($B166,'[1]1718  Prog Access'!$F$7:$BF$318,27,FALSE))</f>
        <v>289496.34999999998</v>
      </c>
      <c r="AU166" s="135">
        <f>IF(ISNA(VLOOKUP($B166,'[1]1718  Prog Access'!$F$7:$BF$318,28,FALSE)),"",VLOOKUP($B166,'[1]1718  Prog Access'!$F$7:$BF$318,28,FALSE))</f>
        <v>0</v>
      </c>
      <c r="AV166" s="135">
        <f>IF(ISNA(VLOOKUP($B166,'[1]1718  Prog Access'!$F$7:$BF$318,29,FALSE)),"",VLOOKUP($B166,'[1]1718  Prog Access'!$F$7:$BF$318,29,FALSE))</f>
        <v>0</v>
      </c>
      <c r="AW166" s="135">
        <f>IF(ISNA(VLOOKUP($B166,'[1]1718  Prog Access'!$F$7:$BF$318,30,FALSE)),"",VLOOKUP($B166,'[1]1718  Prog Access'!$F$7:$BF$318,30,FALSE))</f>
        <v>0</v>
      </c>
      <c r="AX166" s="135">
        <f>IF(ISNA(VLOOKUP($B166,'[1]1718  Prog Access'!$F$7:$BF$318,31,FALSE)),"",VLOOKUP($B166,'[1]1718  Prog Access'!$F$7:$BF$318,31,FALSE))</f>
        <v>0</v>
      </c>
      <c r="AY166" s="135">
        <f>IF(ISNA(VLOOKUP($B166,'[1]1718  Prog Access'!$F$7:$BF$318,32,FALSE)),"",VLOOKUP($B166,'[1]1718  Prog Access'!$F$7:$BF$318,32,FALSE))</f>
        <v>0</v>
      </c>
      <c r="AZ166" s="135">
        <f>IF(ISNA(VLOOKUP($B166,'[1]1718  Prog Access'!$F$7:$BF$318,33,FALSE)),"",VLOOKUP($B166,'[1]1718  Prog Access'!$F$7:$BF$318,33,FALSE))</f>
        <v>0</v>
      </c>
      <c r="BA166" s="135">
        <f>IF(ISNA(VLOOKUP($B166,'[1]1718  Prog Access'!$F$7:$BF$318,34,FALSE)),"",VLOOKUP($B166,'[1]1718  Prog Access'!$F$7:$BF$318,34,FALSE))</f>
        <v>0</v>
      </c>
      <c r="BB166" s="135">
        <f>IF(ISNA(VLOOKUP($B166,'[1]1718  Prog Access'!$F$7:$BF$318,35,FALSE)),"",VLOOKUP($B166,'[1]1718  Prog Access'!$F$7:$BF$318,35,FALSE))</f>
        <v>0</v>
      </c>
      <c r="BC166" s="135">
        <f>IF(ISNA(VLOOKUP($B166,'[1]1718  Prog Access'!$F$7:$BF$318,36,FALSE)),"",VLOOKUP($B166,'[1]1718  Prog Access'!$F$7:$BF$318,36,FALSE))</f>
        <v>0</v>
      </c>
      <c r="BD166" s="135">
        <f>IF(ISNA(VLOOKUP($B166,'[1]1718  Prog Access'!$F$7:$BF$318,37,FALSE)),"",VLOOKUP($B166,'[1]1718  Prog Access'!$F$7:$BF$318,37,FALSE))</f>
        <v>0</v>
      </c>
      <c r="BE166" s="135">
        <f>IF(ISNA(VLOOKUP($B166,'[1]1718  Prog Access'!$F$7:$BF$318,38,FALSE)),"",VLOOKUP($B166,'[1]1718  Prog Access'!$F$7:$BF$318,38,FALSE))</f>
        <v>0</v>
      </c>
      <c r="BF166" s="134">
        <f t="shared" si="261"/>
        <v>289496.34999999998</v>
      </c>
      <c r="BG166" s="133">
        <f t="shared" si="262"/>
        <v>6.4585999017405887E-2</v>
      </c>
      <c r="BH166" s="137">
        <f t="shared" si="263"/>
        <v>590.59192541515358</v>
      </c>
      <c r="BI166" s="140">
        <f>IF(ISNA(VLOOKUP($B166,'[1]1718  Prog Access'!$F$7:$BF$318,39,FALSE)),"",VLOOKUP($B166,'[1]1718  Prog Access'!$F$7:$BF$318,39,FALSE))</f>
        <v>0</v>
      </c>
      <c r="BJ166" s="135">
        <f>IF(ISNA(VLOOKUP($B166,'[1]1718  Prog Access'!$F$7:$BF$318,40,FALSE)),"",VLOOKUP($B166,'[1]1718  Prog Access'!$F$7:$BF$318,40,FALSE))</f>
        <v>0</v>
      </c>
      <c r="BK166" s="135">
        <f>IF(ISNA(VLOOKUP($B166,'[1]1718  Prog Access'!$F$7:$BF$318,41,FALSE)),"",VLOOKUP($B166,'[1]1718  Prog Access'!$F$7:$BF$318,41,FALSE))</f>
        <v>0</v>
      </c>
      <c r="BL166" s="135">
        <f>IF(ISNA(VLOOKUP($B166,'[1]1718  Prog Access'!$F$7:$BF$318,42,FALSE)),"",VLOOKUP($B166,'[1]1718  Prog Access'!$F$7:$BF$318,42,FALSE))</f>
        <v>0</v>
      </c>
      <c r="BM166" s="135">
        <f>IF(ISNA(VLOOKUP($B166,'[1]1718  Prog Access'!$F$7:$BF$318,43,FALSE)),"",VLOOKUP($B166,'[1]1718  Prog Access'!$F$7:$BF$318,43,FALSE))</f>
        <v>0</v>
      </c>
      <c r="BN166" s="135">
        <f>IF(ISNA(VLOOKUP($B166,'[1]1718  Prog Access'!$F$7:$BF$318,44,FALSE)),"",VLOOKUP($B166,'[1]1718  Prog Access'!$F$7:$BF$318,44,FALSE))</f>
        <v>0</v>
      </c>
      <c r="BO166" s="135">
        <f>IF(ISNA(VLOOKUP($B166,'[1]1718  Prog Access'!$F$7:$BF$318,45,FALSE)),"",VLOOKUP($B166,'[1]1718  Prog Access'!$F$7:$BF$318,45,FALSE))</f>
        <v>0</v>
      </c>
      <c r="BP166" s="137">
        <f t="shared" si="264"/>
        <v>0</v>
      </c>
      <c r="BQ166" s="133">
        <f t="shared" si="265"/>
        <v>0</v>
      </c>
      <c r="BR166" s="134">
        <f t="shared" si="266"/>
        <v>0</v>
      </c>
      <c r="BS166" s="140">
        <f>IF(ISNA(VLOOKUP($B166,'[1]1718  Prog Access'!$F$7:$BF$318,46,FALSE)),"",VLOOKUP($B166,'[1]1718  Prog Access'!$F$7:$BF$318,46,FALSE))</f>
        <v>0</v>
      </c>
      <c r="BT166" s="135">
        <f>IF(ISNA(VLOOKUP($B166,'[1]1718  Prog Access'!$F$7:$BF$318,47,FALSE)),"",VLOOKUP($B166,'[1]1718  Prog Access'!$F$7:$BF$318,47,FALSE))</f>
        <v>0</v>
      </c>
      <c r="BU166" s="135">
        <f>IF(ISNA(VLOOKUP($B166,'[1]1718  Prog Access'!$F$7:$BF$318,48,FALSE)),"",VLOOKUP($B166,'[1]1718  Prog Access'!$F$7:$BF$318,48,FALSE))</f>
        <v>0</v>
      </c>
      <c r="BV166" s="135">
        <f>IF(ISNA(VLOOKUP($B166,'[1]1718  Prog Access'!$F$7:$BF$318,49,FALSE)),"",VLOOKUP($B166,'[1]1718  Prog Access'!$F$7:$BF$318,49,FALSE))</f>
        <v>0</v>
      </c>
      <c r="BW166" s="137">
        <f t="shared" si="267"/>
        <v>0</v>
      </c>
      <c r="BX166" s="133">
        <f t="shared" si="268"/>
        <v>0</v>
      </c>
      <c r="BY166" s="134">
        <f t="shared" si="269"/>
        <v>0</v>
      </c>
      <c r="BZ166" s="135">
        <f>IF(ISNA(VLOOKUP($B166,'[1]1718  Prog Access'!$F$7:$BF$318,50,FALSE)),"",VLOOKUP($B166,'[1]1718  Prog Access'!$F$7:$BF$318,50,FALSE))</f>
        <v>0</v>
      </c>
      <c r="CA166" s="133">
        <f t="shared" si="270"/>
        <v>0</v>
      </c>
      <c r="CB166" s="134">
        <f t="shared" si="271"/>
        <v>0</v>
      </c>
      <c r="CC166" s="135">
        <f>IF(ISNA(VLOOKUP($B166,'[1]1718  Prog Access'!$F$7:$BF$318,51,FALSE)),"",VLOOKUP($B166,'[1]1718  Prog Access'!$F$7:$BF$318,51,FALSE))</f>
        <v>75745.41</v>
      </c>
      <c r="CD166" s="133">
        <f t="shared" si="272"/>
        <v>1.6898634389804938E-2</v>
      </c>
      <c r="CE166" s="134">
        <f t="shared" si="273"/>
        <v>154.52570484311886</v>
      </c>
      <c r="CF166" s="141">
        <f>IF(ISNA(VLOOKUP($B166,'[1]1718  Prog Access'!$F$7:$BF$318,52,FALSE)),"",VLOOKUP($B166,'[1]1718  Prog Access'!$F$7:$BF$318,52,FALSE))</f>
        <v>178335.59</v>
      </c>
      <c r="CG166" s="88">
        <f t="shared" si="274"/>
        <v>3.9786277928922073E-2</v>
      </c>
      <c r="CH166" s="89">
        <f t="shared" si="275"/>
        <v>363.81653678240644</v>
      </c>
      <c r="CI166" s="90">
        <f t="shared" si="288"/>
        <v>4482339.12</v>
      </c>
      <c r="CJ166" s="73">
        <f t="shared" si="289"/>
        <v>0</v>
      </c>
    </row>
    <row r="167" spans="1:88" x14ac:dyDescent="0.3">
      <c r="A167" s="21"/>
      <c r="B167" s="102" t="s">
        <v>284</v>
      </c>
      <c r="C167" s="117" t="s">
        <v>285</v>
      </c>
      <c r="D167" s="85">
        <f>IF(ISNA(VLOOKUP($B167,'[1]1718 enrollment_Rev_Exp by size'!$A$6:$C$339,3,FALSE)),"",VLOOKUP($B167,'[1]1718 enrollment_Rev_Exp by size'!$A$6:$C$339,3,FALSE))</f>
        <v>168.3</v>
      </c>
      <c r="E167" s="86">
        <f>IF(ISNA(VLOOKUP($B167,'[1]1718 Enroll_Rev_Exp Access'!$A$6:$D$316,4,FALSE)),"",VLOOKUP($B167,'[1]1718 Enroll_Rev_Exp Access'!$A$6:$D$316,4,FALSE))</f>
        <v>3846773.68</v>
      </c>
      <c r="F167" s="87">
        <f>IF(ISNA(VLOOKUP($B167,'[1]1718  Prog Access'!$F$7:$BF$318,2,FALSE)),"",VLOOKUP($B167,'[1]1718  Prog Access'!$F$7:$BF$318,2,FALSE))</f>
        <v>1575117.78</v>
      </c>
      <c r="G167" s="87">
        <f>IF(ISNA(VLOOKUP($B167,'[1]1718  Prog Access'!$F$7:$BF$318,3,FALSE)),"",VLOOKUP($B167,'[1]1718  Prog Access'!$F$7:$BF$318,3,FALSE))</f>
        <v>0</v>
      </c>
      <c r="H167" s="87">
        <f>IF(ISNA(VLOOKUP($B167,'[1]1718  Prog Access'!$F$7:$BF$318,4,FALSE)),"",VLOOKUP($B167,'[1]1718  Prog Access'!$F$7:$BF$318,4,FALSE))</f>
        <v>0</v>
      </c>
      <c r="I167" s="130">
        <f t="shared" si="276"/>
        <v>1575117.78</v>
      </c>
      <c r="J167" s="151">
        <f t="shared" si="277"/>
        <v>0.4094646347897441</v>
      </c>
      <c r="K167" s="152">
        <f t="shared" si="278"/>
        <v>9358.9885918003565</v>
      </c>
      <c r="L167" s="135">
        <f>IF(ISNA(VLOOKUP($B167,'[1]1718  Prog Access'!$F$7:$BF$318,5,FALSE)),"",VLOOKUP($B167,'[1]1718  Prog Access'!$F$7:$BF$318,5,FALSE))</f>
        <v>0</v>
      </c>
      <c r="M167" s="135">
        <f>IF(ISNA(VLOOKUP($B167,'[1]1718  Prog Access'!$F$7:$BF$318,6,FALSE)),"",VLOOKUP($B167,'[1]1718  Prog Access'!$F$7:$BF$318,6,FALSE))</f>
        <v>0</v>
      </c>
      <c r="N167" s="135">
        <f>IF(ISNA(VLOOKUP($B167,'[1]1718  Prog Access'!$F$7:$BF$318,7,FALSE)),"",VLOOKUP($B167,'[1]1718  Prog Access'!$F$7:$BF$318,7,FALSE))</f>
        <v>0</v>
      </c>
      <c r="O167" s="135">
        <f>IF(ISNA(VLOOKUP($B167,'[1]1718  Prog Access'!$F$7:$BF$318,8,FALSE)),"",VLOOKUP($B167,'[1]1718  Prog Access'!$F$7:$BF$318,8,FALSE))</f>
        <v>0</v>
      </c>
      <c r="P167" s="135">
        <f>IF(ISNA(VLOOKUP($B167,'[1]1718  Prog Access'!$F$7:$BF$318,9,FALSE)),"",VLOOKUP($B167,'[1]1718  Prog Access'!$F$7:$BF$318,9,FALSE))</f>
        <v>0</v>
      </c>
      <c r="Q167" s="135">
        <f>IF(ISNA(VLOOKUP($B167,'[1]1718  Prog Access'!$F$7:$BF$318,10,FALSE)),"",VLOOKUP($B167,'[1]1718  Prog Access'!$F$7:$BF$318,10,FALSE))</f>
        <v>0</v>
      </c>
      <c r="R167" s="128">
        <f t="shared" si="249"/>
        <v>0</v>
      </c>
      <c r="S167" s="136">
        <f t="shared" si="250"/>
        <v>0</v>
      </c>
      <c r="T167" s="137">
        <f t="shared" si="251"/>
        <v>0</v>
      </c>
      <c r="U167" s="135">
        <f>IF(ISNA(VLOOKUP($B167,'[1]1718  Prog Access'!$F$7:$BF$318,11,FALSE)),"",VLOOKUP($B167,'[1]1718  Prog Access'!$F$7:$BF$318,11,FALSE))</f>
        <v>220547.92</v>
      </c>
      <c r="V167" s="135">
        <f>IF(ISNA(VLOOKUP($B167,'[1]1718  Prog Access'!$F$7:$BF$318,12,FALSE)),"",VLOOKUP($B167,'[1]1718  Prog Access'!$F$7:$BF$318,12,FALSE))</f>
        <v>0</v>
      </c>
      <c r="W167" s="135">
        <f>IF(ISNA(VLOOKUP($B167,'[1]1718  Prog Access'!$F$7:$BF$318,13,FALSE)),"",VLOOKUP($B167,'[1]1718  Prog Access'!$F$7:$BF$318,13,FALSE))</f>
        <v>34243.990000000005</v>
      </c>
      <c r="X167" s="135">
        <f>IF(ISNA(VLOOKUP($B167,'[1]1718  Prog Access'!$F$7:$BF$318,14,FALSE)),"",VLOOKUP($B167,'[1]1718  Prog Access'!$F$7:$BF$318,14,FALSE))</f>
        <v>0</v>
      </c>
      <c r="Y167" s="135">
        <f>IF(ISNA(VLOOKUP($B167,'[1]1718  Prog Access'!$F$7:$BF$318,15,FALSE)),"",VLOOKUP($B167,'[1]1718  Prog Access'!$F$7:$BF$318,15,FALSE))</f>
        <v>0</v>
      </c>
      <c r="Z167" s="135">
        <f>IF(ISNA(VLOOKUP($B167,'[1]1718  Prog Access'!$F$7:$BF$318,16,FALSE)),"",VLOOKUP($B167,'[1]1718  Prog Access'!$F$7:$BF$318,16,FALSE))</f>
        <v>0</v>
      </c>
      <c r="AA167" s="138">
        <f t="shared" si="252"/>
        <v>254791.91000000003</v>
      </c>
      <c r="AB167" s="133">
        <f t="shared" si="253"/>
        <v>6.6235222343519834E-2</v>
      </c>
      <c r="AC167" s="134">
        <f t="shared" si="254"/>
        <v>1513.915092097445</v>
      </c>
      <c r="AD167" s="135">
        <f>IF(ISNA(VLOOKUP($B167,'[1]1718  Prog Access'!$F$7:$BF$318,17,FALSE)),"",VLOOKUP($B167,'[1]1718  Prog Access'!$F$7:$BF$318,17,FALSE))</f>
        <v>0</v>
      </c>
      <c r="AE167" s="135">
        <f>IF(ISNA(VLOOKUP($B167,'[1]1718  Prog Access'!$F$7:$BF$318,18,FALSE)),"",VLOOKUP($B167,'[1]1718  Prog Access'!$F$7:$BF$318,18,FALSE))</f>
        <v>0</v>
      </c>
      <c r="AF167" s="135">
        <f>IF(ISNA(VLOOKUP($B167,'[1]1718  Prog Access'!$F$7:$BF$318,19,FALSE)),"",VLOOKUP($B167,'[1]1718  Prog Access'!$F$7:$BF$318,19,FALSE))</f>
        <v>0</v>
      </c>
      <c r="AG167" s="135">
        <f>IF(ISNA(VLOOKUP($B167,'[1]1718  Prog Access'!$F$7:$BF$318,20,FALSE)),"",VLOOKUP($B167,'[1]1718  Prog Access'!$F$7:$BF$318,20,FALSE))</f>
        <v>0</v>
      </c>
      <c r="AH167" s="134">
        <f t="shared" si="255"/>
        <v>0</v>
      </c>
      <c r="AI167" s="133">
        <f t="shared" si="256"/>
        <v>0</v>
      </c>
      <c r="AJ167" s="134">
        <f t="shared" si="257"/>
        <v>0</v>
      </c>
      <c r="AK167" s="135">
        <f>IF(ISNA(VLOOKUP($B167,'[1]1718  Prog Access'!$F$7:$BF$318,21,FALSE)),"",VLOOKUP($B167,'[1]1718  Prog Access'!$F$7:$BF$318,21,FALSE))</f>
        <v>0</v>
      </c>
      <c r="AL167" s="135">
        <f>IF(ISNA(VLOOKUP($B167,'[1]1718  Prog Access'!$F$7:$BF$318,22,FALSE)),"",VLOOKUP($B167,'[1]1718  Prog Access'!$F$7:$BF$318,22,FALSE))</f>
        <v>0</v>
      </c>
      <c r="AM167" s="138">
        <f t="shared" si="258"/>
        <v>0</v>
      </c>
      <c r="AN167" s="133">
        <f t="shared" si="259"/>
        <v>0</v>
      </c>
      <c r="AO167" s="139">
        <f t="shared" si="260"/>
        <v>0</v>
      </c>
      <c r="AP167" s="135">
        <f>IF(ISNA(VLOOKUP($B167,'[1]1718  Prog Access'!$F$7:$BF$318,23,FALSE)),"",VLOOKUP($B167,'[1]1718  Prog Access'!$F$7:$BF$318,23,FALSE))</f>
        <v>47145</v>
      </c>
      <c r="AQ167" s="135">
        <f>IF(ISNA(VLOOKUP($B167,'[1]1718  Prog Access'!$F$7:$BF$318,24,FALSE)),"",VLOOKUP($B167,'[1]1718  Prog Access'!$F$7:$BF$318,24,FALSE))</f>
        <v>0</v>
      </c>
      <c r="AR167" s="135">
        <f>IF(ISNA(VLOOKUP($B167,'[1]1718  Prog Access'!$F$7:$BF$318,25,FALSE)),"",VLOOKUP($B167,'[1]1718  Prog Access'!$F$7:$BF$318,25,FALSE))</f>
        <v>0</v>
      </c>
      <c r="AS167" s="135">
        <f>IF(ISNA(VLOOKUP($B167,'[1]1718  Prog Access'!$F$7:$BF$318,26,FALSE)),"",VLOOKUP($B167,'[1]1718  Prog Access'!$F$7:$BF$318,26,FALSE))</f>
        <v>0</v>
      </c>
      <c r="AT167" s="135">
        <f>IF(ISNA(VLOOKUP($B167,'[1]1718  Prog Access'!$F$7:$BF$318,27,FALSE)),"",VLOOKUP($B167,'[1]1718  Prog Access'!$F$7:$BF$318,27,FALSE))</f>
        <v>32918.47</v>
      </c>
      <c r="AU167" s="135">
        <f>IF(ISNA(VLOOKUP($B167,'[1]1718  Prog Access'!$F$7:$BF$318,28,FALSE)),"",VLOOKUP($B167,'[1]1718  Prog Access'!$F$7:$BF$318,28,FALSE))</f>
        <v>0</v>
      </c>
      <c r="AV167" s="135">
        <f>IF(ISNA(VLOOKUP($B167,'[1]1718  Prog Access'!$F$7:$BF$318,29,FALSE)),"",VLOOKUP($B167,'[1]1718  Prog Access'!$F$7:$BF$318,29,FALSE))</f>
        <v>0</v>
      </c>
      <c r="AW167" s="135">
        <f>IF(ISNA(VLOOKUP($B167,'[1]1718  Prog Access'!$F$7:$BF$318,30,FALSE)),"",VLOOKUP($B167,'[1]1718  Prog Access'!$F$7:$BF$318,30,FALSE))</f>
        <v>0</v>
      </c>
      <c r="AX167" s="135">
        <f>IF(ISNA(VLOOKUP($B167,'[1]1718  Prog Access'!$F$7:$BF$318,31,FALSE)),"",VLOOKUP($B167,'[1]1718  Prog Access'!$F$7:$BF$318,31,FALSE))</f>
        <v>0</v>
      </c>
      <c r="AY167" s="135">
        <f>IF(ISNA(VLOOKUP($B167,'[1]1718  Prog Access'!$F$7:$BF$318,32,FALSE)),"",VLOOKUP($B167,'[1]1718  Prog Access'!$F$7:$BF$318,32,FALSE))</f>
        <v>0</v>
      </c>
      <c r="AZ167" s="135">
        <f>IF(ISNA(VLOOKUP($B167,'[1]1718  Prog Access'!$F$7:$BF$318,33,FALSE)),"",VLOOKUP($B167,'[1]1718  Prog Access'!$F$7:$BF$318,33,FALSE))</f>
        <v>0</v>
      </c>
      <c r="BA167" s="135">
        <f>IF(ISNA(VLOOKUP($B167,'[1]1718  Prog Access'!$F$7:$BF$318,34,FALSE)),"",VLOOKUP($B167,'[1]1718  Prog Access'!$F$7:$BF$318,34,FALSE))</f>
        <v>0</v>
      </c>
      <c r="BB167" s="135">
        <f>IF(ISNA(VLOOKUP($B167,'[1]1718  Prog Access'!$F$7:$BF$318,35,FALSE)),"",VLOOKUP($B167,'[1]1718  Prog Access'!$F$7:$BF$318,35,FALSE))</f>
        <v>17908.349999999999</v>
      </c>
      <c r="BC167" s="135">
        <f>IF(ISNA(VLOOKUP($B167,'[1]1718  Prog Access'!$F$7:$BF$318,36,FALSE)),"",VLOOKUP($B167,'[1]1718  Prog Access'!$F$7:$BF$318,36,FALSE))</f>
        <v>0</v>
      </c>
      <c r="BD167" s="135">
        <f>IF(ISNA(VLOOKUP($B167,'[1]1718  Prog Access'!$F$7:$BF$318,37,FALSE)),"",VLOOKUP($B167,'[1]1718  Prog Access'!$F$7:$BF$318,37,FALSE))</f>
        <v>0</v>
      </c>
      <c r="BE167" s="135">
        <f>IF(ISNA(VLOOKUP($B167,'[1]1718  Prog Access'!$F$7:$BF$318,38,FALSE)),"",VLOOKUP($B167,'[1]1718  Prog Access'!$F$7:$BF$318,38,FALSE))</f>
        <v>0</v>
      </c>
      <c r="BF167" s="134">
        <f t="shared" si="261"/>
        <v>97971.82</v>
      </c>
      <c r="BG167" s="133">
        <f t="shared" si="262"/>
        <v>2.5468568766956939E-2</v>
      </c>
      <c r="BH167" s="137">
        <f t="shared" si="263"/>
        <v>582.12608437314316</v>
      </c>
      <c r="BI167" s="140">
        <f>IF(ISNA(VLOOKUP($B167,'[1]1718  Prog Access'!$F$7:$BF$318,39,FALSE)),"",VLOOKUP($B167,'[1]1718  Prog Access'!$F$7:$BF$318,39,FALSE))</f>
        <v>0</v>
      </c>
      <c r="BJ167" s="135">
        <f>IF(ISNA(VLOOKUP($B167,'[1]1718  Prog Access'!$F$7:$BF$318,40,FALSE)),"",VLOOKUP($B167,'[1]1718  Prog Access'!$F$7:$BF$318,40,FALSE))</f>
        <v>0</v>
      </c>
      <c r="BK167" s="135">
        <f>IF(ISNA(VLOOKUP($B167,'[1]1718  Prog Access'!$F$7:$BF$318,41,FALSE)),"",VLOOKUP($B167,'[1]1718  Prog Access'!$F$7:$BF$318,41,FALSE))</f>
        <v>3564.74</v>
      </c>
      <c r="BL167" s="135">
        <f>IF(ISNA(VLOOKUP($B167,'[1]1718  Prog Access'!$F$7:$BF$318,42,FALSE)),"",VLOOKUP($B167,'[1]1718  Prog Access'!$F$7:$BF$318,42,FALSE))</f>
        <v>0</v>
      </c>
      <c r="BM167" s="135">
        <f>IF(ISNA(VLOOKUP($B167,'[1]1718  Prog Access'!$F$7:$BF$318,43,FALSE)),"",VLOOKUP($B167,'[1]1718  Prog Access'!$F$7:$BF$318,43,FALSE))</f>
        <v>0</v>
      </c>
      <c r="BN167" s="135">
        <f>IF(ISNA(VLOOKUP($B167,'[1]1718  Prog Access'!$F$7:$BF$318,44,FALSE)),"",VLOOKUP($B167,'[1]1718  Prog Access'!$F$7:$BF$318,44,FALSE))</f>
        <v>0</v>
      </c>
      <c r="BO167" s="135">
        <f>IF(ISNA(VLOOKUP($B167,'[1]1718  Prog Access'!$F$7:$BF$318,45,FALSE)),"",VLOOKUP($B167,'[1]1718  Prog Access'!$F$7:$BF$318,45,FALSE))</f>
        <v>33096.04</v>
      </c>
      <c r="BP167" s="137">
        <f t="shared" si="264"/>
        <v>36660.78</v>
      </c>
      <c r="BQ167" s="133">
        <f t="shared" si="265"/>
        <v>9.5302669326779825E-3</v>
      </c>
      <c r="BR167" s="134">
        <f t="shared" si="266"/>
        <v>217.82994652406416</v>
      </c>
      <c r="BS167" s="140">
        <f>IF(ISNA(VLOOKUP($B167,'[1]1718  Prog Access'!$F$7:$BF$318,46,FALSE)),"",VLOOKUP($B167,'[1]1718  Prog Access'!$F$7:$BF$318,46,FALSE))</f>
        <v>0</v>
      </c>
      <c r="BT167" s="135">
        <f>IF(ISNA(VLOOKUP($B167,'[1]1718  Prog Access'!$F$7:$BF$318,47,FALSE)),"",VLOOKUP($B167,'[1]1718  Prog Access'!$F$7:$BF$318,47,FALSE))</f>
        <v>0</v>
      </c>
      <c r="BU167" s="135">
        <f>IF(ISNA(VLOOKUP($B167,'[1]1718  Prog Access'!$F$7:$BF$318,48,FALSE)),"",VLOOKUP($B167,'[1]1718  Prog Access'!$F$7:$BF$318,48,FALSE))</f>
        <v>0</v>
      </c>
      <c r="BV167" s="135">
        <f>IF(ISNA(VLOOKUP($B167,'[1]1718  Prog Access'!$F$7:$BF$318,49,FALSE)),"",VLOOKUP($B167,'[1]1718  Prog Access'!$F$7:$BF$318,49,FALSE))</f>
        <v>0</v>
      </c>
      <c r="BW167" s="137">
        <f t="shared" si="267"/>
        <v>0</v>
      </c>
      <c r="BX167" s="133">
        <f t="shared" si="268"/>
        <v>0</v>
      </c>
      <c r="BY167" s="134">
        <f t="shared" si="269"/>
        <v>0</v>
      </c>
      <c r="BZ167" s="135">
        <f>IF(ISNA(VLOOKUP($B167,'[1]1718  Prog Access'!$F$7:$BF$318,50,FALSE)),"",VLOOKUP($B167,'[1]1718  Prog Access'!$F$7:$BF$318,50,FALSE))</f>
        <v>1587982.8200000003</v>
      </c>
      <c r="CA167" s="133">
        <f t="shared" si="270"/>
        <v>0.4128090062215462</v>
      </c>
      <c r="CB167" s="134">
        <f t="shared" si="271"/>
        <v>9435.4297088532403</v>
      </c>
      <c r="CC167" s="135">
        <f>IF(ISNA(VLOOKUP($B167,'[1]1718  Prog Access'!$F$7:$BF$318,51,FALSE)),"",VLOOKUP($B167,'[1]1718  Prog Access'!$F$7:$BF$318,51,FALSE))</f>
        <v>88458</v>
      </c>
      <c r="CD167" s="133">
        <f t="shared" si="272"/>
        <v>2.2995374139088941E-2</v>
      </c>
      <c r="CE167" s="134">
        <f t="shared" si="273"/>
        <v>525.59714795008904</v>
      </c>
      <c r="CF167" s="141">
        <f>IF(ISNA(VLOOKUP($B167,'[1]1718  Prog Access'!$F$7:$BF$318,52,FALSE)),"",VLOOKUP($B167,'[1]1718  Prog Access'!$F$7:$BF$318,52,FALSE))</f>
        <v>205790.57</v>
      </c>
      <c r="CG167" s="88">
        <f t="shared" si="274"/>
        <v>5.3496926806466033E-2</v>
      </c>
      <c r="CH167" s="89">
        <f t="shared" si="275"/>
        <v>1222.7603683897801</v>
      </c>
      <c r="CI167" s="90">
        <f t="shared" si="288"/>
        <v>3846773.6800000006</v>
      </c>
      <c r="CJ167" s="73">
        <f t="shared" si="289"/>
        <v>0</v>
      </c>
    </row>
    <row r="168" spans="1:88" x14ac:dyDescent="0.3">
      <c r="A168" s="21"/>
      <c r="B168" s="102" t="s">
        <v>286</v>
      </c>
      <c r="C168" s="117" t="s">
        <v>287</v>
      </c>
      <c r="D168" s="85">
        <f>IF(ISNA(VLOOKUP($B168,'[1]1718 enrollment_Rev_Exp by size'!$A$6:$C$339,3,FALSE)),"",VLOOKUP($B168,'[1]1718 enrollment_Rev_Exp by size'!$A$6:$C$339,3,FALSE))</f>
        <v>164</v>
      </c>
      <c r="E168" s="86">
        <f>IF(ISNA(VLOOKUP($B168,'[1]1718 Enroll_Rev_Exp Access'!$A$6:$D$316,4,FALSE)),"",VLOOKUP($B168,'[1]1718 Enroll_Rev_Exp Access'!$A$6:$D$316,4,FALSE))</f>
        <v>3655005.81</v>
      </c>
      <c r="F168" s="87">
        <f>IF(ISNA(VLOOKUP($B168,'[1]1718  Prog Access'!$F$7:$BF$318,2,FALSE)),"",VLOOKUP($B168,'[1]1718  Prog Access'!$F$7:$BF$318,2,FALSE))</f>
        <v>1941760.37</v>
      </c>
      <c r="G168" s="87">
        <f>IF(ISNA(VLOOKUP($B168,'[1]1718  Prog Access'!$F$7:$BF$318,3,FALSE)),"",VLOOKUP($B168,'[1]1718  Prog Access'!$F$7:$BF$318,3,FALSE))</f>
        <v>13.94</v>
      </c>
      <c r="H168" s="87">
        <f>IF(ISNA(VLOOKUP($B168,'[1]1718  Prog Access'!$F$7:$BF$318,4,FALSE)),"",VLOOKUP($B168,'[1]1718  Prog Access'!$F$7:$BF$318,4,FALSE))</f>
        <v>0</v>
      </c>
      <c r="I168" s="130">
        <f t="shared" si="276"/>
        <v>1941774.31</v>
      </c>
      <c r="J168" s="151">
        <f t="shared" si="277"/>
        <v>0.53126435659482574</v>
      </c>
      <c r="K168" s="152">
        <f t="shared" si="278"/>
        <v>11840.087256097562</v>
      </c>
      <c r="L168" s="135">
        <f>IF(ISNA(VLOOKUP($B168,'[1]1718  Prog Access'!$F$7:$BF$318,5,FALSE)),"",VLOOKUP($B168,'[1]1718  Prog Access'!$F$7:$BF$318,5,FALSE))</f>
        <v>0</v>
      </c>
      <c r="M168" s="135">
        <f>IF(ISNA(VLOOKUP($B168,'[1]1718  Prog Access'!$F$7:$BF$318,6,FALSE)),"",VLOOKUP($B168,'[1]1718  Prog Access'!$F$7:$BF$318,6,FALSE))</f>
        <v>0</v>
      </c>
      <c r="N168" s="135">
        <f>IF(ISNA(VLOOKUP($B168,'[1]1718  Prog Access'!$F$7:$BF$318,7,FALSE)),"",VLOOKUP($B168,'[1]1718  Prog Access'!$F$7:$BF$318,7,FALSE))</f>
        <v>0</v>
      </c>
      <c r="O168" s="135">
        <f>IF(ISNA(VLOOKUP($B168,'[1]1718  Prog Access'!$F$7:$BF$318,8,FALSE)),"",VLOOKUP($B168,'[1]1718  Prog Access'!$F$7:$BF$318,8,FALSE))</f>
        <v>0</v>
      </c>
      <c r="P168" s="135">
        <f>IF(ISNA(VLOOKUP($B168,'[1]1718  Prog Access'!$F$7:$BF$318,9,FALSE)),"",VLOOKUP($B168,'[1]1718  Prog Access'!$F$7:$BF$318,9,FALSE))</f>
        <v>0</v>
      </c>
      <c r="Q168" s="135">
        <f>IF(ISNA(VLOOKUP($B168,'[1]1718  Prog Access'!$F$7:$BF$318,10,FALSE)),"",VLOOKUP($B168,'[1]1718  Prog Access'!$F$7:$BF$318,10,FALSE))</f>
        <v>0</v>
      </c>
      <c r="R168" s="128">
        <f t="shared" si="249"/>
        <v>0</v>
      </c>
      <c r="S168" s="136">
        <f t="shared" si="250"/>
        <v>0</v>
      </c>
      <c r="T168" s="137">
        <f t="shared" si="251"/>
        <v>0</v>
      </c>
      <c r="U168" s="135">
        <f>IF(ISNA(VLOOKUP($B168,'[1]1718  Prog Access'!$F$7:$BF$318,11,FALSE)),"",VLOOKUP($B168,'[1]1718  Prog Access'!$F$7:$BF$318,11,FALSE))</f>
        <v>458128.05999999994</v>
      </c>
      <c r="V168" s="135">
        <f>IF(ISNA(VLOOKUP($B168,'[1]1718  Prog Access'!$F$7:$BF$318,12,FALSE)),"",VLOOKUP($B168,'[1]1718  Prog Access'!$F$7:$BF$318,12,FALSE))</f>
        <v>0</v>
      </c>
      <c r="W168" s="135">
        <f>IF(ISNA(VLOOKUP($B168,'[1]1718  Prog Access'!$F$7:$BF$318,13,FALSE)),"",VLOOKUP($B168,'[1]1718  Prog Access'!$F$7:$BF$318,13,FALSE))</f>
        <v>35391</v>
      </c>
      <c r="X168" s="135">
        <f>IF(ISNA(VLOOKUP($B168,'[1]1718  Prog Access'!$F$7:$BF$318,14,FALSE)),"",VLOOKUP($B168,'[1]1718  Prog Access'!$F$7:$BF$318,14,FALSE))</f>
        <v>0</v>
      </c>
      <c r="Y168" s="135">
        <f>IF(ISNA(VLOOKUP($B168,'[1]1718  Prog Access'!$F$7:$BF$318,15,FALSE)),"",VLOOKUP($B168,'[1]1718  Prog Access'!$F$7:$BF$318,15,FALSE))</f>
        <v>0</v>
      </c>
      <c r="Z168" s="135">
        <f>IF(ISNA(VLOOKUP($B168,'[1]1718  Prog Access'!$F$7:$BF$318,16,FALSE)),"",VLOOKUP($B168,'[1]1718  Prog Access'!$F$7:$BF$318,16,FALSE))</f>
        <v>0</v>
      </c>
      <c r="AA168" s="138">
        <f t="shared" si="252"/>
        <v>493519.05999999994</v>
      </c>
      <c r="AB168" s="133">
        <f t="shared" si="253"/>
        <v>0.13502551997311324</v>
      </c>
      <c r="AC168" s="134">
        <f t="shared" si="254"/>
        <v>3009.2625609756092</v>
      </c>
      <c r="AD168" s="135">
        <f>IF(ISNA(VLOOKUP($B168,'[1]1718  Prog Access'!$F$7:$BF$318,17,FALSE)),"",VLOOKUP($B168,'[1]1718  Prog Access'!$F$7:$BF$318,17,FALSE))</f>
        <v>0</v>
      </c>
      <c r="AE168" s="135">
        <f>IF(ISNA(VLOOKUP($B168,'[1]1718  Prog Access'!$F$7:$BF$318,18,FALSE)),"",VLOOKUP($B168,'[1]1718  Prog Access'!$F$7:$BF$318,18,FALSE))</f>
        <v>0</v>
      </c>
      <c r="AF168" s="135">
        <f>IF(ISNA(VLOOKUP($B168,'[1]1718  Prog Access'!$F$7:$BF$318,19,FALSE)),"",VLOOKUP($B168,'[1]1718  Prog Access'!$F$7:$BF$318,19,FALSE))</f>
        <v>0</v>
      </c>
      <c r="AG168" s="135">
        <f>IF(ISNA(VLOOKUP($B168,'[1]1718  Prog Access'!$F$7:$BF$318,20,FALSE)),"",VLOOKUP($B168,'[1]1718  Prog Access'!$F$7:$BF$318,20,FALSE))</f>
        <v>0</v>
      </c>
      <c r="AH168" s="134">
        <f t="shared" si="255"/>
        <v>0</v>
      </c>
      <c r="AI168" s="133">
        <f t="shared" si="256"/>
        <v>0</v>
      </c>
      <c r="AJ168" s="134">
        <f t="shared" si="257"/>
        <v>0</v>
      </c>
      <c r="AK168" s="135">
        <f>IF(ISNA(VLOOKUP($B168,'[1]1718  Prog Access'!$F$7:$BF$318,21,FALSE)),"",VLOOKUP($B168,'[1]1718  Prog Access'!$F$7:$BF$318,21,FALSE))</f>
        <v>0</v>
      </c>
      <c r="AL168" s="135">
        <f>IF(ISNA(VLOOKUP($B168,'[1]1718  Prog Access'!$F$7:$BF$318,22,FALSE)),"",VLOOKUP($B168,'[1]1718  Prog Access'!$F$7:$BF$318,22,FALSE))</f>
        <v>0</v>
      </c>
      <c r="AM168" s="138">
        <f t="shared" si="258"/>
        <v>0</v>
      </c>
      <c r="AN168" s="133">
        <f t="shared" si="259"/>
        <v>0</v>
      </c>
      <c r="AO168" s="139">
        <f t="shared" si="260"/>
        <v>0</v>
      </c>
      <c r="AP168" s="135">
        <f>IF(ISNA(VLOOKUP($B168,'[1]1718  Prog Access'!$F$7:$BF$318,23,FALSE)),"",VLOOKUP($B168,'[1]1718  Prog Access'!$F$7:$BF$318,23,FALSE))</f>
        <v>63050.17</v>
      </c>
      <c r="AQ168" s="135">
        <f>IF(ISNA(VLOOKUP($B168,'[1]1718  Prog Access'!$F$7:$BF$318,24,FALSE)),"",VLOOKUP($B168,'[1]1718  Prog Access'!$F$7:$BF$318,24,FALSE))</f>
        <v>4761</v>
      </c>
      <c r="AR168" s="135">
        <f>IF(ISNA(VLOOKUP($B168,'[1]1718  Prog Access'!$F$7:$BF$318,25,FALSE)),"",VLOOKUP($B168,'[1]1718  Prog Access'!$F$7:$BF$318,25,FALSE))</f>
        <v>0</v>
      </c>
      <c r="AS168" s="135">
        <f>IF(ISNA(VLOOKUP($B168,'[1]1718  Prog Access'!$F$7:$BF$318,26,FALSE)),"",VLOOKUP($B168,'[1]1718  Prog Access'!$F$7:$BF$318,26,FALSE))</f>
        <v>0</v>
      </c>
      <c r="AT168" s="135">
        <f>IF(ISNA(VLOOKUP($B168,'[1]1718  Prog Access'!$F$7:$BF$318,27,FALSE)),"",VLOOKUP($B168,'[1]1718  Prog Access'!$F$7:$BF$318,27,FALSE))</f>
        <v>36019.479999999996</v>
      </c>
      <c r="AU168" s="135">
        <f>IF(ISNA(VLOOKUP($B168,'[1]1718  Prog Access'!$F$7:$BF$318,28,FALSE)),"",VLOOKUP($B168,'[1]1718  Prog Access'!$F$7:$BF$318,28,FALSE))</f>
        <v>0</v>
      </c>
      <c r="AV168" s="135">
        <f>IF(ISNA(VLOOKUP($B168,'[1]1718  Prog Access'!$F$7:$BF$318,29,FALSE)),"",VLOOKUP($B168,'[1]1718  Prog Access'!$F$7:$BF$318,29,FALSE))</f>
        <v>0</v>
      </c>
      <c r="AW168" s="135">
        <f>IF(ISNA(VLOOKUP($B168,'[1]1718  Prog Access'!$F$7:$BF$318,30,FALSE)),"",VLOOKUP($B168,'[1]1718  Prog Access'!$F$7:$BF$318,30,FALSE))</f>
        <v>0</v>
      </c>
      <c r="AX168" s="135">
        <f>IF(ISNA(VLOOKUP($B168,'[1]1718  Prog Access'!$F$7:$BF$318,31,FALSE)),"",VLOOKUP($B168,'[1]1718  Prog Access'!$F$7:$BF$318,31,FALSE))</f>
        <v>0</v>
      </c>
      <c r="AY168" s="135">
        <f>IF(ISNA(VLOOKUP($B168,'[1]1718  Prog Access'!$F$7:$BF$318,32,FALSE)),"",VLOOKUP($B168,'[1]1718  Prog Access'!$F$7:$BF$318,32,FALSE))</f>
        <v>0</v>
      </c>
      <c r="AZ168" s="135">
        <f>IF(ISNA(VLOOKUP($B168,'[1]1718  Prog Access'!$F$7:$BF$318,33,FALSE)),"",VLOOKUP($B168,'[1]1718  Prog Access'!$F$7:$BF$318,33,FALSE))</f>
        <v>0</v>
      </c>
      <c r="BA168" s="135">
        <f>IF(ISNA(VLOOKUP($B168,'[1]1718  Prog Access'!$F$7:$BF$318,34,FALSE)),"",VLOOKUP($B168,'[1]1718  Prog Access'!$F$7:$BF$318,34,FALSE))</f>
        <v>0</v>
      </c>
      <c r="BB168" s="135">
        <f>IF(ISNA(VLOOKUP($B168,'[1]1718  Prog Access'!$F$7:$BF$318,35,FALSE)),"",VLOOKUP($B168,'[1]1718  Prog Access'!$F$7:$BF$318,35,FALSE))</f>
        <v>30206.53</v>
      </c>
      <c r="BC168" s="135">
        <f>IF(ISNA(VLOOKUP($B168,'[1]1718  Prog Access'!$F$7:$BF$318,36,FALSE)),"",VLOOKUP($B168,'[1]1718  Prog Access'!$F$7:$BF$318,36,FALSE))</f>
        <v>0</v>
      </c>
      <c r="BD168" s="135">
        <f>IF(ISNA(VLOOKUP($B168,'[1]1718  Prog Access'!$F$7:$BF$318,37,FALSE)),"",VLOOKUP($B168,'[1]1718  Prog Access'!$F$7:$BF$318,37,FALSE))</f>
        <v>0</v>
      </c>
      <c r="BE168" s="135">
        <f>IF(ISNA(VLOOKUP($B168,'[1]1718  Prog Access'!$F$7:$BF$318,38,FALSE)),"",VLOOKUP($B168,'[1]1718  Prog Access'!$F$7:$BF$318,38,FALSE))</f>
        <v>0</v>
      </c>
      <c r="BF168" s="134">
        <f t="shared" si="261"/>
        <v>134037.18</v>
      </c>
      <c r="BG168" s="133">
        <f t="shared" si="262"/>
        <v>3.667222077548489E-2</v>
      </c>
      <c r="BH168" s="137">
        <f t="shared" si="263"/>
        <v>817.29987804878044</v>
      </c>
      <c r="BI168" s="140">
        <f>IF(ISNA(VLOOKUP($B168,'[1]1718  Prog Access'!$F$7:$BF$318,39,FALSE)),"",VLOOKUP($B168,'[1]1718  Prog Access'!$F$7:$BF$318,39,FALSE))</f>
        <v>0</v>
      </c>
      <c r="BJ168" s="135">
        <f>IF(ISNA(VLOOKUP($B168,'[1]1718  Prog Access'!$F$7:$BF$318,40,FALSE)),"",VLOOKUP($B168,'[1]1718  Prog Access'!$F$7:$BF$318,40,FALSE))</f>
        <v>0</v>
      </c>
      <c r="BK168" s="135">
        <f>IF(ISNA(VLOOKUP($B168,'[1]1718  Prog Access'!$F$7:$BF$318,41,FALSE)),"",VLOOKUP($B168,'[1]1718  Prog Access'!$F$7:$BF$318,41,FALSE))</f>
        <v>3737.1099999999997</v>
      </c>
      <c r="BL168" s="135">
        <f>IF(ISNA(VLOOKUP($B168,'[1]1718  Prog Access'!$F$7:$BF$318,42,FALSE)),"",VLOOKUP($B168,'[1]1718  Prog Access'!$F$7:$BF$318,42,FALSE))</f>
        <v>0</v>
      </c>
      <c r="BM168" s="135">
        <f>IF(ISNA(VLOOKUP($B168,'[1]1718  Prog Access'!$F$7:$BF$318,43,FALSE)),"",VLOOKUP($B168,'[1]1718  Prog Access'!$F$7:$BF$318,43,FALSE))</f>
        <v>0</v>
      </c>
      <c r="BN168" s="135">
        <f>IF(ISNA(VLOOKUP($B168,'[1]1718  Prog Access'!$F$7:$BF$318,44,FALSE)),"",VLOOKUP($B168,'[1]1718  Prog Access'!$F$7:$BF$318,44,FALSE))</f>
        <v>0</v>
      </c>
      <c r="BO168" s="135">
        <f>IF(ISNA(VLOOKUP($B168,'[1]1718  Prog Access'!$F$7:$BF$318,45,FALSE)),"",VLOOKUP($B168,'[1]1718  Prog Access'!$F$7:$BF$318,45,FALSE))</f>
        <v>0</v>
      </c>
      <c r="BP168" s="137">
        <f t="shared" si="264"/>
        <v>3737.1099999999997</v>
      </c>
      <c r="BQ168" s="133">
        <f t="shared" si="265"/>
        <v>1.0224634909677475E-3</v>
      </c>
      <c r="BR168" s="134">
        <f t="shared" si="266"/>
        <v>22.787256097560974</v>
      </c>
      <c r="BS168" s="140">
        <f>IF(ISNA(VLOOKUP($B168,'[1]1718  Prog Access'!$F$7:$BF$318,46,FALSE)),"",VLOOKUP($B168,'[1]1718  Prog Access'!$F$7:$BF$318,46,FALSE))</f>
        <v>0</v>
      </c>
      <c r="BT168" s="135">
        <f>IF(ISNA(VLOOKUP($B168,'[1]1718  Prog Access'!$F$7:$BF$318,47,FALSE)),"",VLOOKUP($B168,'[1]1718  Prog Access'!$F$7:$BF$318,47,FALSE))</f>
        <v>0</v>
      </c>
      <c r="BU168" s="135">
        <f>IF(ISNA(VLOOKUP($B168,'[1]1718  Prog Access'!$F$7:$BF$318,48,FALSE)),"",VLOOKUP($B168,'[1]1718  Prog Access'!$F$7:$BF$318,48,FALSE))</f>
        <v>15584.7</v>
      </c>
      <c r="BV168" s="135">
        <f>IF(ISNA(VLOOKUP($B168,'[1]1718  Prog Access'!$F$7:$BF$318,49,FALSE)),"",VLOOKUP($B168,'[1]1718  Prog Access'!$F$7:$BF$318,49,FALSE))</f>
        <v>75246.720000000001</v>
      </c>
      <c r="BW168" s="137">
        <f t="shared" si="267"/>
        <v>90831.42</v>
      </c>
      <c r="BX168" s="133">
        <f t="shared" si="268"/>
        <v>2.4851238198168556E-2</v>
      </c>
      <c r="BY168" s="134">
        <f t="shared" si="269"/>
        <v>553.85012195121953</v>
      </c>
      <c r="BZ168" s="135">
        <f>IF(ISNA(VLOOKUP($B168,'[1]1718  Prog Access'!$F$7:$BF$318,50,FALSE)),"",VLOOKUP($B168,'[1]1718  Prog Access'!$F$7:$BF$318,50,FALSE))</f>
        <v>690724.55999999994</v>
      </c>
      <c r="CA168" s="133">
        <f t="shared" si="270"/>
        <v>0.18898042736627002</v>
      </c>
      <c r="CB168" s="134">
        <f t="shared" si="271"/>
        <v>4211.7351219512193</v>
      </c>
      <c r="CC168" s="135">
        <f>IF(ISNA(VLOOKUP($B168,'[1]1718  Prog Access'!$F$7:$BF$318,51,FALSE)),"",VLOOKUP($B168,'[1]1718  Prog Access'!$F$7:$BF$318,51,FALSE))</f>
        <v>74068.3</v>
      </c>
      <c r="CD168" s="133">
        <f t="shared" si="272"/>
        <v>2.026489254746219E-2</v>
      </c>
      <c r="CE168" s="134">
        <f t="shared" si="273"/>
        <v>451.63597560975609</v>
      </c>
      <c r="CF168" s="141">
        <f>IF(ISNA(VLOOKUP($B168,'[1]1718  Prog Access'!$F$7:$BF$318,52,FALSE)),"",VLOOKUP($B168,'[1]1718  Prog Access'!$F$7:$BF$318,52,FALSE))</f>
        <v>226313.87</v>
      </c>
      <c r="CG168" s="88">
        <f t="shared" si="274"/>
        <v>6.191888105370754E-2</v>
      </c>
      <c r="CH168" s="89">
        <f t="shared" si="275"/>
        <v>1379.9626219512195</v>
      </c>
      <c r="CI168" s="90">
        <f t="shared" si="288"/>
        <v>3655005.81</v>
      </c>
      <c r="CJ168" s="73">
        <f t="shared" si="289"/>
        <v>0</v>
      </c>
    </row>
    <row r="169" spans="1:88" x14ac:dyDescent="0.3">
      <c r="A169" s="21"/>
      <c r="B169" s="107" t="s">
        <v>288</v>
      </c>
      <c r="C169" s="117" t="s">
        <v>289</v>
      </c>
      <c r="D169" s="85">
        <f>IF(ISNA(VLOOKUP($B169,'[1]1718 enrollment_Rev_Exp by size'!$A$6:$C$339,3,FALSE)),"",VLOOKUP($B169,'[1]1718 enrollment_Rev_Exp by size'!$A$6:$C$339,3,FALSE))</f>
        <v>327.9</v>
      </c>
      <c r="E169" s="86">
        <f>IF(ISNA(VLOOKUP($B169,'[1]1718 Enroll_Rev_Exp Access'!$A$6:$D$316,4,FALSE)),"",VLOOKUP($B169,'[1]1718 Enroll_Rev_Exp Access'!$A$6:$D$316,4,FALSE))</f>
        <v>3340116.49</v>
      </c>
      <c r="F169" s="87">
        <f>IF(ISNA(VLOOKUP($B169,'[1]1718  Prog Access'!$F$7:$BF$318,2,FALSE)),"",VLOOKUP($B169,'[1]1718  Prog Access'!$F$7:$BF$318,2,FALSE))</f>
        <v>1878679.51</v>
      </c>
      <c r="G169" s="87">
        <f>IF(ISNA(VLOOKUP($B169,'[1]1718  Prog Access'!$F$7:$BF$318,3,FALSE)),"",VLOOKUP($B169,'[1]1718  Prog Access'!$F$7:$BF$318,3,FALSE))</f>
        <v>0</v>
      </c>
      <c r="H169" s="87">
        <f>IF(ISNA(VLOOKUP($B169,'[1]1718  Prog Access'!$F$7:$BF$318,4,FALSE)),"",VLOOKUP($B169,'[1]1718  Prog Access'!$F$7:$BF$318,4,FALSE))</f>
        <v>0</v>
      </c>
      <c r="I169" s="130">
        <f t="shared" si="276"/>
        <v>1878679.51</v>
      </c>
      <c r="J169" s="151">
        <f t="shared" si="277"/>
        <v>0.5624592781792469</v>
      </c>
      <c r="K169" s="152">
        <f t="shared" si="278"/>
        <v>5729.4282098200674</v>
      </c>
      <c r="L169" s="135">
        <f>IF(ISNA(VLOOKUP($B169,'[1]1718  Prog Access'!$F$7:$BF$318,5,FALSE)),"",VLOOKUP($B169,'[1]1718  Prog Access'!$F$7:$BF$318,5,FALSE))</f>
        <v>0</v>
      </c>
      <c r="M169" s="135">
        <f>IF(ISNA(VLOOKUP($B169,'[1]1718  Prog Access'!$F$7:$BF$318,6,FALSE)),"",VLOOKUP($B169,'[1]1718  Prog Access'!$F$7:$BF$318,6,FALSE))</f>
        <v>0</v>
      </c>
      <c r="N169" s="135">
        <f>IF(ISNA(VLOOKUP($B169,'[1]1718  Prog Access'!$F$7:$BF$318,7,FALSE)),"",VLOOKUP($B169,'[1]1718  Prog Access'!$F$7:$BF$318,7,FALSE))</f>
        <v>0</v>
      </c>
      <c r="O169" s="135">
        <f>IF(ISNA(VLOOKUP($B169,'[1]1718  Prog Access'!$F$7:$BF$318,8,FALSE)),"",VLOOKUP($B169,'[1]1718  Prog Access'!$F$7:$BF$318,8,FALSE))</f>
        <v>0</v>
      </c>
      <c r="P169" s="135">
        <f>IF(ISNA(VLOOKUP($B169,'[1]1718  Prog Access'!$F$7:$BF$318,9,FALSE)),"",VLOOKUP($B169,'[1]1718  Prog Access'!$F$7:$BF$318,9,FALSE))</f>
        <v>0</v>
      </c>
      <c r="Q169" s="135">
        <f>IF(ISNA(VLOOKUP($B169,'[1]1718  Prog Access'!$F$7:$BF$318,10,FALSE)),"",VLOOKUP($B169,'[1]1718  Prog Access'!$F$7:$BF$318,10,FALSE))</f>
        <v>0</v>
      </c>
      <c r="R169" s="128">
        <f t="shared" si="249"/>
        <v>0</v>
      </c>
      <c r="S169" s="136">
        <f t="shared" si="250"/>
        <v>0</v>
      </c>
      <c r="T169" s="137">
        <f t="shared" si="251"/>
        <v>0</v>
      </c>
      <c r="U169" s="135">
        <f>IF(ISNA(VLOOKUP($B169,'[1]1718  Prog Access'!$F$7:$BF$318,11,FALSE)),"",VLOOKUP($B169,'[1]1718  Prog Access'!$F$7:$BF$318,11,FALSE))</f>
        <v>213235.7</v>
      </c>
      <c r="V169" s="135">
        <f>IF(ISNA(VLOOKUP($B169,'[1]1718  Prog Access'!$F$7:$BF$318,12,FALSE)),"",VLOOKUP($B169,'[1]1718  Prog Access'!$F$7:$BF$318,12,FALSE))</f>
        <v>0</v>
      </c>
      <c r="W169" s="135">
        <f>IF(ISNA(VLOOKUP($B169,'[1]1718  Prog Access'!$F$7:$BF$318,13,FALSE)),"",VLOOKUP($B169,'[1]1718  Prog Access'!$F$7:$BF$318,13,FALSE))</f>
        <v>41287</v>
      </c>
      <c r="X169" s="135">
        <f>IF(ISNA(VLOOKUP($B169,'[1]1718  Prog Access'!$F$7:$BF$318,14,FALSE)),"",VLOOKUP($B169,'[1]1718  Prog Access'!$F$7:$BF$318,14,FALSE))</f>
        <v>0</v>
      </c>
      <c r="Y169" s="135">
        <f>IF(ISNA(VLOOKUP($B169,'[1]1718  Prog Access'!$F$7:$BF$318,15,FALSE)),"",VLOOKUP($B169,'[1]1718  Prog Access'!$F$7:$BF$318,15,FALSE))</f>
        <v>0</v>
      </c>
      <c r="Z169" s="135">
        <f>IF(ISNA(VLOOKUP($B169,'[1]1718  Prog Access'!$F$7:$BF$318,16,FALSE)),"",VLOOKUP($B169,'[1]1718  Prog Access'!$F$7:$BF$318,16,FALSE))</f>
        <v>0</v>
      </c>
      <c r="AA169" s="138">
        <f t="shared" si="252"/>
        <v>254522.7</v>
      </c>
      <c r="AB169" s="133">
        <f t="shared" si="253"/>
        <v>7.6201743490688853E-2</v>
      </c>
      <c r="AC169" s="134">
        <f t="shared" si="254"/>
        <v>776.22049405306507</v>
      </c>
      <c r="AD169" s="135">
        <f>IF(ISNA(VLOOKUP($B169,'[1]1718  Prog Access'!$F$7:$BF$318,17,FALSE)),"",VLOOKUP($B169,'[1]1718  Prog Access'!$F$7:$BF$318,17,FALSE))</f>
        <v>0</v>
      </c>
      <c r="AE169" s="135">
        <f>IF(ISNA(VLOOKUP($B169,'[1]1718  Prog Access'!$F$7:$BF$318,18,FALSE)),"",VLOOKUP($B169,'[1]1718  Prog Access'!$F$7:$BF$318,18,FALSE))</f>
        <v>0</v>
      </c>
      <c r="AF169" s="135">
        <f>IF(ISNA(VLOOKUP($B169,'[1]1718  Prog Access'!$F$7:$BF$318,19,FALSE)),"",VLOOKUP($B169,'[1]1718  Prog Access'!$F$7:$BF$318,19,FALSE))</f>
        <v>0</v>
      </c>
      <c r="AG169" s="135">
        <f>IF(ISNA(VLOOKUP($B169,'[1]1718  Prog Access'!$F$7:$BF$318,20,FALSE)),"",VLOOKUP($B169,'[1]1718  Prog Access'!$F$7:$BF$318,20,FALSE))</f>
        <v>0</v>
      </c>
      <c r="AH169" s="134">
        <f t="shared" si="255"/>
        <v>0</v>
      </c>
      <c r="AI169" s="133">
        <f t="shared" si="256"/>
        <v>0</v>
      </c>
      <c r="AJ169" s="134">
        <f t="shared" si="257"/>
        <v>0</v>
      </c>
      <c r="AK169" s="135">
        <f>IF(ISNA(VLOOKUP($B169,'[1]1718  Prog Access'!$F$7:$BF$318,21,FALSE)),"",VLOOKUP($B169,'[1]1718  Prog Access'!$F$7:$BF$318,21,FALSE))</f>
        <v>0</v>
      </c>
      <c r="AL169" s="135">
        <f>IF(ISNA(VLOOKUP($B169,'[1]1718  Prog Access'!$F$7:$BF$318,22,FALSE)),"",VLOOKUP($B169,'[1]1718  Prog Access'!$F$7:$BF$318,22,FALSE))</f>
        <v>0</v>
      </c>
      <c r="AM169" s="138">
        <f t="shared" si="258"/>
        <v>0</v>
      </c>
      <c r="AN169" s="133">
        <f t="shared" si="259"/>
        <v>0</v>
      </c>
      <c r="AO169" s="139">
        <f t="shared" si="260"/>
        <v>0</v>
      </c>
      <c r="AP169" s="135">
        <f>IF(ISNA(VLOOKUP($B169,'[1]1718  Prog Access'!$F$7:$BF$318,23,FALSE)),"",VLOOKUP($B169,'[1]1718  Prog Access'!$F$7:$BF$318,23,FALSE))</f>
        <v>101999.96</v>
      </c>
      <c r="AQ169" s="135">
        <f>IF(ISNA(VLOOKUP($B169,'[1]1718  Prog Access'!$F$7:$BF$318,24,FALSE)),"",VLOOKUP($B169,'[1]1718  Prog Access'!$F$7:$BF$318,24,FALSE))</f>
        <v>0</v>
      </c>
      <c r="AR169" s="135">
        <f>IF(ISNA(VLOOKUP($B169,'[1]1718  Prog Access'!$F$7:$BF$318,25,FALSE)),"",VLOOKUP($B169,'[1]1718  Prog Access'!$F$7:$BF$318,25,FALSE))</f>
        <v>0</v>
      </c>
      <c r="AS169" s="135">
        <f>IF(ISNA(VLOOKUP($B169,'[1]1718  Prog Access'!$F$7:$BF$318,26,FALSE)),"",VLOOKUP($B169,'[1]1718  Prog Access'!$F$7:$BF$318,26,FALSE))</f>
        <v>0</v>
      </c>
      <c r="AT169" s="135">
        <f>IF(ISNA(VLOOKUP($B169,'[1]1718  Prog Access'!$F$7:$BF$318,27,FALSE)),"",VLOOKUP($B169,'[1]1718  Prog Access'!$F$7:$BF$318,27,FALSE))</f>
        <v>152086.5</v>
      </c>
      <c r="AU169" s="135">
        <f>IF(ISNA(VLOOKUP($B169,'[1]1718  Prog Access'!$F$7:$BF$318,28,FALSE)),"",VLOOKUP($B169,'[1]1718  Prog Access'!$F$7:$BF$318,28,FALSE))</f>
        <v>0</v>
      </c>
      <c r="AV169" s="135">
        <f>IF(ISNA(VLOOKUP($B169,'[1]1718  Prog Access'!$F$7:$BF$318,29,FALSE)),"",VLOOKUP($B169,'[1]1718  Prog Access'!$F$7:$BF$318,29,FALSE))</f>
        <v>0</v>
      </c>
      <c r="AW169" s="135">
        <f>IF(ISNA(VLOOKUP($B169,'[1]1718  Prog Access'!$F$7:$BF$318,30,FALSE)),"",VLOOKUP($B169,'[1]1718  Prog Access'!$F$7:$BF$318,30,FALSE))</f>
        <v>20259.239999999998</v>
      </c>
      <c r="AX169" s="135">
        <f>IF(ISNA(VLOOKUP($B169,'[1]1718  Prog Access'!$F$7:$BF$318,31,FALSE)),"",VLOOKUP($B169,'[1]1718  Prog Access'!$F$7:$BF$318,31,FALSE))</f>
        <v>0</v>
      </c>
      <c r="AY169" s="135">
        <f>IF(ISNA(VLOOKUP($B169,'[1]1718  Prog Access'!$F$7:$BF$318,32,FALSE)),"",VLOOKUP($B169,'[1]1718  Prog Access'!$F$7:$BF$318,32,FALSE))</f>
        <v>0</v>
      </c>
      <c r="AZ169" s="135">
        <f>IF(ISNA(VLOOKUP($B169,'[1]1718  Prog Access'!$F$7:$BF$318,33,FALSE)),"",VLOOKUP($B169,'[1]1718  Prog Access'!$F$7:$BF$318,33,FALSE))</f>
        <v>0</v>
      </c>
      <c r="BA169" s="135">
        <f>IF(ISNA(VLOOKUP($B169,'[1]1718  Prog Access'!$F$7:$BF$318,34,FALSE)),"",VLOOKUP($B169,'[1]1718  Prog Access'!$F$7:$BF$318,34,FALSE))</f>
        <v>0</v>
      </c>
      <c r="BB169" s="135">
        <f>IF(ISNA(VLOOKUP($B169,'[1]1718  Prog Access'!$F$7:$BF$318,35,FALSE)),"",VLOOKUP($B169,'[1]1718  Prog Access'!$F$7:$BF$318,35,FALSE))</f>
        <v>130722.44</v>
      </c>
      <c r="BC169" s="135">
        <f>IF(ISNA(VLOOKUP($B169,'[1]1718  Prog Access'!$F$7:$BF$318,36,FALSE)),"",VLOOKUP($B169,'[1]1718  Prog Access'!$F$7:$BF$318,36,FALSE))</f>
        <v>0</v>
      </c>
      <c r="BD169" s="135">
        <f>IF(ISNA(VLOOKUP($B169,'[1]1718  Prog Access'!$F$7:$BF$318,37,FALSE)),"",VLOOKUP($B169,'[1]1718  Prog Access'!$F$7:$BF$318,37,FALSE))</f>
        <v>0</v>
      </c>
      <c r="BE169" s="135">
        <f>IF(ISNA(VLOOKUP($B169,'[1]1718  Prog Access'!$F$7:$BF$318,38,FALSE)),"",VLOOKUP($B169,'[1]1718  Prog Access'!$F$7:$BF$318,38,FALSE))</f>
        <v>0</v>
      </c>
      <c r="BF169" s="134">
        <f t="shared" si="261"/>
        <v>405068.14</v>
      </c>
      <c r="BG169" s="133">
        <f t="shared" si="262"/>
        <v>0.12127365653645211</v>
      </c>
      <c r="BH169" s="137">
        <f t="shared" si="263"/>
        <v>1235.3404696553828</v>
      </c>
      <c r="BI169" s="140">
        <f>IF(ISNA(VLOOKUP($B169,'[1]1718  Prog Access'!$F$7:$BF$318,39,FALSE)),"",VLOOKUP($B169,'[1]1718  Prog Access'!$F$7:$BF$318,39,FALSE))</f>
        <v>0</v>
      </c>
      <c r="BJ169" s="135">
        <f>IF(ISNA(VLOOKUP($B169,'[1]1718  Prog Access'!$F$7:$BF$318,40,FALSE)),"",VLOOKUP($B169,'[1]1718  Prog Access'!$F$7:$BF$318,40,FALSE))</f>
        <v>0</v>
      </c>
      <c r="BK169" s="135">
        <f>IF(ISNA(VLOOKUP($B169,'[1]1718  Prog Access'!$F$7:$BF$318,41,FALSE)),"",VLOOKUP($B169,'[1]1718  Prog Access'!$F$7:$BF$318,41,FALSE))</f>
        <v>0</v>
      </c>
      <c r="BL169" s="135">
        <f>IF(ISNA(VLOOKUP($B169,'[1]1718  Prog Access'!$F$7:$BF$318,42,FALSE)),"",VLOOKUP($B169,'[1]1718  Prog Access'!$F$7:$BF$318,42,FALSE))</f>
        <v>0</v>
      </c>
      <c r="BM169" s="135">
        <f>IF(ISNA(VLOOKUP($B169,'[1]1718  Prog Access'!$F$7:$BF$318,43,FALSE)),"",VLOOKUP($B169,'[1]1718  Prog Access'!$F$7:$BF$318,43,FALSE))</f>
        <v>0</v>
      </c>
      <c r="BN169" s="135">
        <f>IF(ISNA(VLOOKUP($B169,'[1]1718  Prog Access'!$F$7:$BF$318,44,FALSE)),"",VLOOKUP($B169,'[1]1718  Prog Access'!$F$7:$BF$318,44,FALSE))</f>
        <v>0</v>
      </c>
      <c r="BO169" s="135">
        <f>IF(ISNA(VLOOKUP($B169,'[1]1718  Prog Access'!$F$7:$BF$318,45,FALSE)),"",VLOOKUP($B169,'[1]1718  Prog Access'!$F$7:$BF$318,45,FALSE))</f>
        <v>0</v>
      </c>
      <c r="BP169" s="137">
        <f t="shared" si="264"/>
        <v>0</v>
      </c>
      <c r="BQ169" s="133">
        <f t="shared" si="265"/>
        <v>0</v>
      </c>
      <c r="BR169" s="134">
        <f t="shared" si="266"/>
        <v>0</v>
      </c>
      <c r="BS169" s="140">
        <f>IF(ISNA(VLOOKUP($B169,'[1]1718  Prog Access'!$F$7:$BF$318,46,FALSE)),"",VLOOKUP($B169,'[1]1718  Prog Access'!$F$7:$BF$318,46,FALSE))</f>
        <v>0</v>
      </c>
      <c r="BT169" s="135">
        <f>IF(ISNA(VLOOKUP($B169,'[1]1718  Prog Access'!$F$7:$BF$318,47,FALSE)),"",VLOOKUP($B169,'[1]1718  Prog Access'!$F$7:$BF$318,47,FALSE))</f>
        <v>0</v>
      </c>
      <c r="BU169" s="135">
        <f>IF(ISNA(VLOOKUP($B169,'[1]1718  Prog Access'!$F$7:$BF$318,48,FALSE)),"",VLOOKUP($B169,'[1]1718  Prog Access'!$F$7:$BF$318,48,FALSE))</f>
        <v>0</v>
      </c>
      <c r="BV169" s="135">
        <f>IF(ISNA(VLOOKUP($B169,'[1]1718  Prog Access'!$F$7:$BF$318,49,FALSE)),"",VLOOKUP($B169,'[1]1718  Prog Access'!$F$7:$BF$318,49,FALSE))</f>
        <v>0</v>
      </c>
      <c r="BW169" s="137">
        <f t="shared" si="267"/>
        <v>0</v>
      </c>
      <c r="BX169" s="133">
        <f t="shared" si="268"/>
        <v>0</v>
      </c>
      <c r="BY169" s="134">
        <f t="shared" si="269"/>
        <v>0</v>
      </c>
      <c r="BZ169" s="135">
        <f>IF(ISNA(VLOOKUP($B169,'[1]1718  Prog Access'!$F$7:$BF$318,50,FALSE)),"",VLOOKUP($B169,'[1]1718  Prog Access'!$F$7:$BF$318,50,FALSE))</f>
        <v>323210.03999999998</v>
      </c>
      <c r="CA169" s="133">
        <f t="shared" si="270"/>
        <v>9.6766098118931165E-2</v>
      </c>
      <c r="CB169" s="134">
        <f t="shared" si="271"/>
        <v>985.69698078682529</v>
      </c>
      <c r="CC169" s="135">
        <f>IF(ISNA(VLOOKUP($B169,'[1]1718  Prog Access'!$F$7:$BF$318,51,FALSE)),"",VLOOKUP($B169,'[1]1718  Prog Access'!$F$7:$BF$318,51,FALSE))</f>
        <v>180557.6</v>
      </c>
      <c r="CD169" s="133">
        <f t="shared" si="272"/>
        <v>5.4057276307749376E-2</v>
      </c>
      <c r="CE169" s="134">
        <f t="shared" si="273"/>
        <v>550.64836840500163</v>
      </c>
      <c r="CF169" s="141">
        <f>IF(ISNA(VLOOKUP($B169,'[1]1718  Prog Access'!$F$7:$BF$318,52,FALSE)),"",VLOOKUP($B169,'[1]1718  Prog Access'!$F$7:$BF$318,52,FALSE))</f>
        <v>298078.5</v>
      </c>
      <c r="CG169" s="88">
        <f t="shared" si="274"/>
        <v>8.9241947366931501E-2</v>
      </c>
      <c r="CH169" s="89">
        <f t="shared" si="275"/>
        <v>909.05306495882894</v>
      </c>
      <c r="CI169" s="90">
        <f t="shared" si="288"/>
        <v>3340116.4899999998</v>
      </c>
      <c r="CJ169" s="73">
        <f t="shared" si="289"/>
        <v>0</v>
      </c>
    </row>
    <row r="170" spans="1:88" x14ac:dyDescent="0.3">
      <c r="A170" s="21"/>
      <c r="B170" s="108" t="s">
        <v>290</v>
      </c>
      <c r="C170" s="117" t="s">
        <v>291</v>
      </c>
      <c r="D170" s="85">
        <f>IF(ISNA(VLOOKUP($B170,'[1]1718 enrollment_Rev_Exp by size'!$A$6:$C$339,3,FALSE)),"",VLOOKUP($B170,'[1]1718 enrollment_Rev_Exp by size'!$A$6:$C$339,3,FALSE))</f>
        <v>104.9</v>
      </c>
      <c r="E170" s="86">
        <f>IF(ISNA(VLOOKUP($B170,'[1]1718 Enroll_Rev_Exp Access'!$A$6:$D$316,4,FALSE)),"",VLOOKUP($B170,'[1]1718 Enroll_Rev_Exp Access'!$A$6:$D$316,4,FALSE))</f>
        <v>3360461.96</v>
      </c>
      <c r="F170" s="87">
        <f>IF(ISNA(VLOOKUP($B170,'[1]1718  Prog Access'!$F$7:$BF$318,2,FALSE)),"",VLOOKUP($B170,'[1]1718  Prog Access'!$F$7:$BF$318,2,FALSE))</f>
        <v>1940607.2799999998</v>
      </c>
      <c r="G170" s="87">
        <f>IF(ISNA(VLOOKUP($B170,'[1]1718  Prog Access'!$F$7:$BF$318,3,FALSE)),"",VLOOKUP($B170,'[1]1718  Prog Access'!$F$7:$BF$318,3,FALSE))</f>
        <v>22.02</v>
      </c>
      <c r="H170" s="87">
        <f>IF(ISNA(VLOOKUP($B170,'[1]1718  Prog Access'!$F$7:$BF$318,4,FALSE)),"",VLOOKUP($B170,'[1]1718  Prog Access'!$F$7:$BF$318,4,FALSE))</f>
        <v>0</v>
      </c>
      <c r="I170" s="130">
        <f t="shared" si="276"/>
        <v>1940629.2999999998</v>
      </c>
      <c r="J170" s="151">
        <f t="shared" si="277"/>
        <v>0.57748884620613283</v>
      </c>
      <c r="K170" s="152">
        <f t="shared" si="278"/>
        <v>18499.802669208766</v>
      </c>
      <c r="L170" s="135">
        <f>IF(ISNA(VLOOKUP($B170,'[1]1718  Prog Access'!$F$7:$BF$318,5,FALSE)),"",VLOOKUP($B170,'[1]1718  Prog Access'!$F$7:$BF$318,5,FALSE))</f>
        <v>0</v>
      </c>
      <c r="M170" s="135">
        <f>IF(ISNA(VLOOKUP($B170,'[1]1718  Prog Access'!$F$7:$BF$318,6,FALSE)),"",VLOOKUP($B170,'[1]1718  Prog Access'!$F$7:$BF$318,6,FALSE))</f>
        <v>0</v>
      </c>
      <c r="N170" s="135">
        <f>IF(ISNA(VLOOKUP($B170,'[1]1718  Prog Access'!$F$7:$BF$318,7,FALSE)),"",VLOOKUP($B170,'[1]1718  Prog Access'!$F$7:$BF$318,7,FALSE))</f>
        <v>0</v>
      </c>
      <c r="O170" s="135">
        <f>IF(ISNA(VLOOKUP($B170,'[1]1718  Prog Access'!$F$7:$BF$318,8,FALSE)),"",VLOOKUP($B170,'[1]1718  Prog Access'!$F$7:$BF$318,8,FALSE))</f>
        <v>0</v>
      </c>
      <c r="P170" s="135">
        <f>IF(ISNA(VLOOKUP($B170,'[1]1718  Prog Access'!$F$7:$BF$318,9,FALSE)),"",VLOOKUP($B170,'[1]1718  Prog Access'!$F$7:$BF$318,9,FALSE))</f>
        <v>0</v>
      </c>
      <c r="Q170" s="135">
        <f>IF(ISNA(VLOOKUP($B170,'[1]1718  Prog Access'!$F$7:$BF$318,10,FALSE)),"",VLOOKUP($B170,'[1]1718  Prog Access'!$F$7:$BF$318,10,FALSE))</f>
        <v>0</v>
      </c>
      <c r="R170" s="128">
        <f t="shared" si="249"/>
        <v>0</v>
      </c>
      <c r="S170" s="136">
        <f t="shared" si="250"/>
        <v>0</v>
      </c>
      <c r="T170" s="137">
        <f t="shared" si="251"/>
        <v>0</v>
      </c>
      <c r="U170" s="135">
        <f>IF(ISNA(VLOOKUP($B170,'[1]1718  Prog Access'!$F$7:$BF$318,11,FALSE)),"",VLOOKUP($B170,'[1]1718  Prog Access'!$F$7:$BF$318,11,FALSE))</f>
        <v>389101.86</v>
      </c>
      <c r="V170" s="135">
        <f>IF(ISNA(VLOOKUP($B170,'[1]1718  Prog Access'!$F$7:$BF$318,12,FALSE)),"",VLOOKUP($B170,'[1]1718  Prog Access'!$F$7:$BF$318,12,FALSE))</f>
        <v>0</v>
      </c>
      <c r="W170" s="135">
        <f>IF(ISNA(VLOOKUP($B170,'[1]1718  Prog Access'!$F$7:$BF$318,13,FALSE)),"",VLOOKUP($B170,'[1]1718  Prog Access'!$F$7:$BF$318,13,FALSE))</f>
        <v>30731</v>
      </c>
      <c r="X170" s="135">
        <f>IF(ISNA(VLOOKUP($B170,'[1]1718  Prog Access'!$F$7:$BF$318,14,FALSE)),"",VLOOKUP($B170,'[1]1718  Prog Access'!$F$7:$BF$318,14,FALSE))</f>
        <v>0</v>
      </c>
      <c r="Y170" s="135">
        <f>IF(ISNA(VLOOKUP($B170,'[1]1718  Prog Access'!$F$7:$BF$318,15,FALSE)),"",VLOOKUP($B170,'[1]1718  Prog Access'!$F$7:$BF$318,15,FALSE))</f>
        <v>0</v>
      </c>
      <c r="Z170" s="135">
        <f>IF(ISNA(VLOOKUP($B170,'[1]1718  Prog Access'!$F$7:$BF$318,16,FALSE)),"",VLOOKUP($B170,'[1]1718  Prog Access'!$F$7:$BF$318,16,FALSE))</f>
        <v>0</v>
      </c>
      <c r="AA170" s="138">
        <f t="shared" si="252"/>
        <v>419832.86</v>
      </c>
      <c r="AB170" s="133">
        <f t="shared" si="253"/>
        <v>0.12493307914129759</v>
      </c>
      <c r="AC170" s="134">
        <f t="shared" si="254"/>
        <v>4002.2198284080073</v>
      </c>
      <c r="AD170" s="135">
        <f>IF(ISNA(VLOOKUP($B170,'[1]1718  Prog Access'!$F$7:$BF$318,17,FALSE)),"",VLOOKUP($B170,'[1]1718  Prog Access'!$F$7:$BF$318,17,FALSE))</f>
        <v>0</v>
      </c>
      <c r="AE170" s="135">
        <f>IF(ISNA(VLOOKUP($B170,'[1]1718  Prog Access'!$F$7:$BF$318,18,FALSE)),"",VLOOKUP($B170,'[1]1718  Prog Access'!$F$7:$BF$318,18,FALSE))</f>
        <v>0</v>
      </c>
      <c r="AF170" s="135">
        <f>IF(ISNA(VLOOKUP($B170,'[1]1718  Prog Access'!$F$7:$BF$318,19,FALSE)),"",VLOOKUP($B170,'[1]1718  Prog Access'!$F$7:$BF$318,19,FALSE))</f>
        <v>0</v>
      </c>
      <c r="AG170" s="135">
        <f>IF(ISNA(VLOOKUP($B170,'[1]1718  Prog Access'!$F$7:$BF$318,20,FALSE)),"",VLOOKUP($B170,'[1]1718  Prog Access'!$F$7:$BF$318,20,FALSE))</f>
        <v>0</v>
      </c>
      <c r="AH170" s="134">
        <f t="shared" si="255"/>
        <v>0</v>
      </c>
      <c r="AI170" s="133">
        <f t="shared" si="256"/>
        <v>0</v>
      </c>
      <c r="AJ170" s="134">
        <f t="shared" si="257"/>
        <v>0</v>
      </c>
      <c r="AK170" s="135">
        <f>IF(ISNA(VLOOKUP($B170,'[1]1718  Prog Access'!$F$7:$BF$318,21,FALSE)),"",VLOOKUP($B170,'[1]1718  Prog Access'!$F$7:$BF$318,21,FALSE))</f>
        <v>0</v>
      </c>
      <c r="AL170" s="135">
        <f>IF(ISNA(VLOOKUP($B170,'[1]1718  Prog Access'!$F$7:$BF$318,22,FALSE)),"",VLOOKUP($B170,'[1]1718  Prog Access'!$F$7:$BF$318,22,FALSE))</f>
        <v>0</v>
      </c>
      <c r="AM170" s="138">
        <f t="shared" si="258"/>
        <v>0</v>
      </c>
      <c r="AN170" s="133">
        <f t="shared" si="259"/>
        <v>0</v>
      </c>
      <c r="AO170" s="139">
        <f t="shared" si="260"/>
        <v>0</v>
      </c>
      <c r="AP170" s="135">
        <f>IF(ISNA(VLOOKUP($B170,'[1]1718  Prog Access'!$F$7:$BF$318,23,FALSE)),"",VLOOKUP($B170,'[1]1718  Prog Access'!$F$7:$BF$318,23,FALSE))</f>
        <v>40508.240000000005</v>
      </c>
      <c r="AQ170" s="135">
        <f>IF(ISNA(VLOOKUP($B170,'[1]1718  Prog Access'!$F$7:$BF$318,24,FALSE)),"",VLOOKUP($B170,'[1]1718  Prog Access'!$F$7:$BF$318,24,FALSE))</f>
        <v>4303</v>
      </c>
      <c r="AR170" s="135">
        <f>IF(ISNA(VLOOKUP($B170,'[1]1718  Prog Access'!$F$7:$BF$318,25,FALSE)),"",VLOOKUP($B170,'[1]1718  Prog Access'!$F$7:$BF$318,25,FALSE))</f>
        <v>0</v>
      </c>
      <c r="AS170" s="135">
        <f>IF(ISNA(VLOOKUP($B170,'[1]1718  Prog Access'!$F$7:$BF$318,26,FALSE)),"",VLOOKUP($B170,'[1]1718  Prog Access'!$F$7:$BF$318,26,FALSE))</f>
        <v>0</v>
      </c>
      <c r="AT170" s="135">
        <f>IF(ISNA(VLOOKUP($B170,'[1]1718  Prog Access'!$F$7:$BF$318,27,FALSE)),"",VLOOKUP($B170,'[1]1718  Prog Access'!$F$7:$BF$318,27,FALSE))</f>
        <v>27750.1</v>
      </c>
      <c r="AU170" s="135">
        <f>IF(ISNA(VLOOKUP($B170,'[1]1718  Prog Access'!$F$7:$BF$318,28,FALSE)),"",VLOOKUP($B170,'[1]1718  Prog Access'!$F$7:$BF$318,28,FALSE))</f>
        <v>0</v>
      </c>
      <c r="AV170" s="135">
        <f>IF(ISNA(VLOOKUP($B170,'[1]1718  Prog Access'!$F$7:$BF$318,29,FALSE)),"",VLOOKUP($B170,'[1]1718  Prog Access'!$F$7:$BF$318,29,FALSE))</f>
        <v>0</v>
      </c>
      <c r="AW170" s="135">
        <f>IF(ISNA(VLOOKUP($B170,'[1]1718  Prog Access'!$F$7:$BF$318,30,FALSE)),"",VLOOKUP($B170,'[1]1718  Prog Access'!$F$7:$BF$318,30,FALSE))</f>
        <v>0</v>
      </c>
      <c r="AX170" s="135">
        <f>IF(ISNA(VLOOKUP($B170,'[1]1718  Prog Access'!$F$7:$BF$318,31,FALSE)),"",VLOOKUP($B170,'[1]1718  Prog Access'!$F$7:$BF$318,31,FALSE))</f>
        <v>0</v>
      </c>
      <c r="AY170" s="135">
        <f>IF(ISNA(VLOOKUP($B170,'[1]1718  Prog Access'!$F$7:$BF$318,32,FALSE)),"",VLOOKUP($B170,'[1]1718  Prog Access'!$F$7:$BF$318,32,FALSE))</f>
        <v>0</v>
      </c>
      <c r="AZ170" s="135">
        <f>IF(ISNA(VLOOKUP($B170,'[1]1718  Prog Access'!$F$7:$BF$318,33,FALSE)),"",VLOOKUP($B170,'[1]1718  Prog Access'!$F$7:$BF$318,33,FALSE))</f>
        <v>0</v>
      </c>
      <c r="BA170" s="135">
        <f>IF(ISNA(VLOOKUP($B170,'[1]1718  Prog Access'!$F$7:$BF$318,34,FALSE)),"",VLOOKUP($B170,'[1]1718  Prog Access'!$F$7:$BF$318,34,FALSE))</f>
        <v>0</v>
      </c>
      <c r="BB170" s="135">
        <f>IF(ISNA(VLOOKUP($B170,'[1]1718  Prog Access'!$F$7:$BF$318,35,FALSE)),"",VLOOKUP($B170,'[1]1718  Prog Access'!$F$7:$BF$318,35,FALSE))</f>
        <v>7907.579999999999</v>
      </c>
      <c r="BC170" s="135">
        <f>IF(ISNA(VLOOKUP($B170,'[1]1718  Prog Access'!$F$7:$BF$318,36,FALSE)),"",VLOOKUP($B170,'[1]1718  Prog Access'!$F$7:$BF$318,36,FALSE))</f>
        <v>0</v>
      </c>
      <c r="BD170" s="135">
        <f>IF(ISNA(VLOOKUP($B170,'[1]1718  Prog Access'!$F$7:$BF$318,37,FALSE)),"",VLOOKUP($B170,'[1]1718  Prog Access'!$F$7:$BF$318,37,FALSE))</f>
        <v>0</v>
      </c>
      <c r="BE170" s="135">
        <f>IF(ISNA(VLOOKUP($B170,'[1]1718  Prog Access'!$F$7:$BF$318,38,FALSE)),"",VLOOKUP($B170,'[1]1718  Prog Access'!$F$7:$BF$318,38,FALSE))</f>
        <v>0</v>
      </c>
      <c r="BF170" s="134">
        <f t="shared" si="261"/>
        <v>80468.92</v>
      </c>
      <c r="BG170" s="133">
        <f t="shared" si="262"/>
        <v>2.3945791072129855E-2</v>
      </c>
      <c r="BH170" s="137">
        <f t="shared" si="263"/>
        <v>767.10123927550046</v>
      </c>
      <c r="BI170" s="140">
        <f>IF(ISNA(VLOOKUP($B170,'[1]1718  Prog Access'!$F$7:$BF$318,39,FALSE)),"",VLOOKUP($B170,'[1]1718  Prog Access'!$F$7:$BF$318,39,FALSE))</f>
        <v>0</v>
      </c>
      <c r="BJ170" s="135">
        <f>IF(ISNA(VLOOKUP($B170,'[1]1718  Prog Access'!$F$7:$BF$318,40,FALSE)),"",VLOOKUP($B170,'[1]1718  Prog Access'!$F$7:$BF$318,40,FALSE))</f>
        <v>0</v>
      </c>
      <c r="BK170" s="135">
        <f>IF(ISNA(VLOOKUP($B170,'[1]1718  Prog Access'!$F$7:$BF$318,41,FALSE)),"",VLOOKUP($B170,'[1]1718  Prog Access'!$F$7:$BF$318,41,FALSE))</f>
        <v>3419.07</v>
      </c>
      <c r="BL170" s="135">
        <f>IF(ISNA(VLOOKUP($B170,'[1]1718  Prog Access'!$F$7:$BF$318,42,FALSE)),"",VLOOKUP($B170,'[1]1718  Prog Access'!$F$7:$BF$318,42,FALSE))</f>
        <v>0</v>
      </c>
      <c r="BM170" s="135">
        <f>IF(ISNA(VLOOKUP($B170,'[1]1718  Prog Access'!$F$7:$BF$318,43,FALSE)),"",VLOOKUP($B170,'[1]1718  Prog Access'!$F$7:$BF$318,43,FALSE))</f>
        <v>0</v>
      </c>
      <c r="BN170" s="135">
        <f>IF(ISNA(VLOOKUP($B170,'[1]1718  Prog Access'!$F$7:$BF$318,44,FALSE)),"",VLOOKUP($B170,'[1]1718  Prog Access'!$F$7:$BF$318,44,FALSE))</f>
        <v>0</v>
      </c>
      <c r="BO170" s="135">
        <f>IF(ISNA(VLOOKUP($B170,'[1]1718  Prog Access'!$F$7:$BF$318,45,FALSE)),"",VLOOKUP($B170,'[1]1718  Prog Access'!$F$7:$BF$318,45,FALSE))</f>
        <v>0</v>
      </c>
      <c r="BP170" s="137">
        <f t="shared" si="264"/>
        <v>3419.07</v>
      </c>
      <c r="BQ170" s="133">
        <f t="shared" si="265"/>
        <v>1.017440471190455E-3</v>
      </c>
      <c r="BR170" s="134">
        <f t="shared" si="266"/>
        <v>32.593612964728315</v>
      </c>
      <c r="BS170" s="140">
        <f>IF(ISNA(VLOOKUP($B170,'[1]1718  Prog Access'!$F$7:$BF$318,46,FALSE)),"",VLOOKUP($B170,'[1]1718  Prog Access'!$F$7:$BF$318,46,FALSE))</f>
        <v>0</v>
      </c>
      <c r="BT170" s="135">
        <f>IF(ISNA(VLOOKUP($B170,'[1]1718  Prog Access'!$F$7:$BF$318,47,FALSE)),"",VLOOKUP($B170,'[1]1718  Prog Access'!$F$7:$BF$318,47,FALSE))</f>
        <v>0</v>
      </c>
      <c r="BU170" s="135">
        <f>IF(ISNA(VLOOKUP($B170,'[1]1718  Prog Access'!$F$7:$BF$318,48,FALSE)),"",VLOOKUP($B170,'[1]1718  Prog Access'!$F$7:$BF$318,48,FALSE))</f>
        <v>0</v>
      </c>
      <c r="BV170" s="135">
        <f>IF(ISNA(VLOOKUP($B170,'[1]1718  Prog Access'!$F$7:$BF$318,49,FALSE)),"",VLOOKUP($B170,'[1]1718  Prog Access'!$F$7:$BF$318,49,FALSE))</f>
        <v>46434.91</v>
      </c>
      <c r="BW170" s="137">
        <f t="shared" si="267"/>
        <v>46434.91</v>
      </c>
      <c r="BX170" s="133">
        <f t="shared" si="268"/>
        <v>1.3818013878068122E-2</v>
      </c>
      <c r="BY170" s="134">
        <f t="shared" si="269"/>
        <v>442.65881792183035</v>
      </c>
      <c r="BZ170" s="135">
        <f>IF(ISNA(VLOOKUP($B170,'[1]1718  Prog Access'!$F$7:$BF$318,50,FALSE)),"",VLOOKUP($B170,'[1]1718  Prog Access'!$F$7:$BF$318,50,FALSE))</f>
        <v>508215.32</v>
      </c>
      <c r="CA170" s="133">
        <f t="shared" si="270"/>
        <v>0.15123376668129285</v>
      </c>
      <c r="CB170" s="134">
        <f t="shared" si="271"/>
        <v>4844.7599618684462</v>
      </c>
      <c r="CC170" s="135">
        <f>IF(ISNA(VLOOKUP($B170,'[1]1718  Prog Access'!$F$7:$BF$318,51,FALSE)),"",VLOOKUP($B170,'[1]1718  Prog Access'!$F$7:$BF$318,51,FALSE))</f>
        <v>95587.42</v>
      </c>
      <c r="CD170" s="133">
        <f t="shared" si="272"/>
        <v>2.8444726093551732E-2</v>
      </c>
      <c r="CE170" s="134">
        <f t="shared" si="273"/>
        <v>911.22421353670154</v>
      </c>
      <c r="CF170" s="141">
        <f>IF(ISNA(VLOOKUP($B170,'[1]1718  Prog Access'!$F$7:$BF$318,52,FALSE)),"",VLOOKUP($B170,'[1]1718  Prog Access'!$F$7:$BF$318,52,FALSE))</f>
        <v>265874.15999999997</v>
      </c>
      <c r="CG170" s="88">
        <f t="shared" si="274"/>
        <v>7.9118336456336494E-2</v>
      </c>
      <c r="CH170" s="89">
        <f t="shared" si="275"/>
        <v>2534.5487130600568</v>
      </c>
      <c r="CI170" s="90"/>
      <c r="CJ170" s="73"/>
    </row>
    <row r="171" spans="1:88" s="109" customFormat="1" x14ac:dyDescent="0.3">
      <c r="A171" s="91"/>
      <c r="B171" s="92"/>
      <c r="C171" s="119" t="s">
        <v>56</v>
      </c>
      <c r="D171" s="93">
        <f>SUM(D146:D170)</f>
        <v>295749.38000000006</v>
      </c>
      <c r="E171" s="94">
        <f>SUM(E146:E170)</f>
        <v>3875047158.3099999</v>
      </c>
      <c r="F171" s="95">
        <f>SUM(F146:F170)</f>
        <v>2120515813.5900002</v>
      </c>
      <c r="G171" s="95">
        <f t="shared" ref="G171:H171" si="290">SUM(G146:G170)</f>
        <v>18086702.240000002</v>
      </c>
      <c r="H171" s="95">
        <f t="shared" si="290"/>
        <v>8600378.6099999994</v>
      </c>
      <c r="I171" s="131">
        <f t="shared" si="276"/>
        <v>2147202894.4400001</v>
      </c>
      <c r="J171" s="153">
        <f t="shared" si="277"/>
        <v>0.5541101325271216</v>
      </c>
      <c r="K171" s="132">
        <f t="shared" si="278"/>
        <v>7260.2109747110871</v>
      </c>
      <c r="L171" s="144">
        <f>SUM(L146:L170)</f>
        <v>403.73</v>
      </c>
      <c r="M171" s="144">
        <f t="shared" ref="M171:Q171" si="291">SUM(M146:M170)</f>
        <v>0</v>
      </c>
      <c r="N171" s="144">
        <f t="shared" si="291"/>
        <v>0</v>
      </c>
      <c r="O171" s="144">
        <f t="shared" si="291"/>
        <v>0</v>
      </c>
      <c r="P171" s="144">
        <f t="shared" si="291"/>
        <v>89448.2</v>
      </c>
      <c r="Q171" s="144">
        <f t="shared" si="291"/>
        <v>0</v>
      </c>
      <c r="R171" s="129">
        <f t="shared" si="249"/>
        <v>89851.93</v>
      </c>
      <c r="S171" s="145">
        <f t="shared" si="250"/>
        <v>2.3187312651747587E-5</v>
      </c>
      <c r="T171" s="146">
        <f t="shared" si="251"/>
        <v>0.30381105110009016</v>
      </c>
      <c r="U171" s="144">
        <f>SUM(U146:U170)</f>
        <v>481453090.5999999</v>
      </c>
      <c r="V171" s="144">
        <f t="shared" ref="V171:Z171" si="292">SUM(V146:V170)</f>
        <v>17949091.460000001</v>
      </c>
      <c r="W171" s="144">
        <f t="shared" si="292"/>
        <v>65204451.300000004</v>
      </c>
      <c r="X171" s="144">
        <f t="shared" si="292"/>
        <v>0</v>
      </c>
      <c r="Y171" s="144">
        <f t="shared" si="292"/>
        <v>510464.59</v>
      </c>
      <c r="Z171" s="144">
        <f t="shared" si="292"/>
        <v>0</v>
      </c>
      <c r="AA171" s="147">
        <f t="shared" si="252"/>
        <v>565117097.94999993</v>
      </c>
      <c r="AB171" s="142">
        <f t="shared" si="253"/>
        <v>0.14583489564458899</v>
      </c>
      <c r="AC171" s="143">
        <f t="shared" si="254"/>
        <v>1910.797236328948</v>
      </c>
      <c r="AD171" s="144">
        <f>SUM(AD146:AD170)</f>
        <v>79871591.400000006</v>
      </c>
      <c r="AE171" s="144">
        <f t="shared" ref="AE171:AG171" si="293">SUM(AE146:AE170)</f>
        <v>11962694.180000002</v>
      </c>
      <c r="AF171" s="144">
        <f t="shared" si="293"/>
        <v>1386832.7999999998</v>
      </c>
      <c r="AG171" s="144">
        <f t="shared" si="293"/>
        <v>92558.730000000025</v>
      </c>
      <c r="AH171" s="143">
        <f t="shared" si="255"/>
        <v>93313677.110000014</v>
      </c>
      <c r="AI171" s="142">
        <f t="shared" si="256"/>
        <v>2.4080655872765255E-2</v>
      </c>
      <c r="AJ171" s="143">
        <f t="shared" si="257"/>
        <v>315.51605318665418</v>
      </c>
      <c r="AK171" s="144">
        <f>SUM(AK146:AK170)</f>
        <v>7579643.2599999998</v>
      </c>
      <c r="AL171" s="144">
        <f>SUM(AL146:AL170)</f>
        <v>97894.720000000001</v>
      </c>
      <c r="AM171" s="147">
        <f t="shared" si="258"/>
        <v>7677537.9799999995</v>
      </c>
      <c r="AN171" s="142">
        <f t="shared" si="259"/>
        <v>1.9812760119668725E-3</v>
      </c>
      <c r="AO171" s="148">
        <f t="shared" si="260"/>
        <v>25.959608030285636</v>
      </c>
      <c r="AP171" s="144">
        <f>SUM(AP146:AP170)</f>
        <v>42676654.259999998</v>
      </c>
      <c r="AQ171" s="144">
        <f t="shared" ref="AQ171:BE171" si="294">SUM(AQ146:AQ170)</f>
        <v>7151182.0500000007</v>
      </c>
      <c r="AR171" s="144">
        <f t="shared" si="294"/>
        <v>111347.75</v>
      </c>
      <c r="AS171" s="144">
        <f t="shared" si="294"/>
        <v>0</v>
      </c>
      <c r="AT171" s="144">
        <f t="shared" si="294"/>
        <v>61779863.359999992</v>
      </c>
      <c r="AU171" s="144">
        <f t="shared" si="294"/>
        <v>2788690.41</v>
      </c>
      <c r="AV171" s="144">
        <f t="shared" si="294"/>
        <v>733216.63000000012</v>
      </c>
      <c r="AW171" s="144">
        <f t="shared" si="294"/>
        <v>28715472.599999994</v>
      </c>
      <c r="AX171" s="144">
        <f t="shared" si="294"/>
        <v>96368.83</v>
      </c>
      <c r="AY171" s="144">
        <f t="shared" si="294"/>
        <v>9587103.2199999988</v>
      </c>
      <c r="AZ171" s="144">
        <f t="shared" si="294"/>
        <v>589350.87999999989</v>
      </c>
      <c r="BA171" s="144">
        <f t="shared" si="294"/>
        <v>5089621.4799999995</v>
      </c>
      <c r="BB171" s="144">
        <f t="shared" si="294"/>
        <v>71247491.88000001</v>
      </c>
      <c r="BC171" s="144">
        <f t="shared" si="294"/>
        <v>0</v>
      </c>
      <c r="BD171" s="144">
        <f t="shared" si="294"/>
        <v>507228.62</v>
      </c>
      <c r="BE171" s="144">
        <f t="shared" si="294"/>
        <v>4350572.24</v>
      </c>
      <c r="BF171" s="143">
        <f t="shared" si="261"/>
        <v>235424164.20999998</v>
      </c>
      <c r="BG171" s="142">
        <f t="shared" si="262"/>
        <v>6.0753883654069918E-2</v>
      </c>
      <c r="BH171" s="146">
        <f t="shared" si="263"/>
        <v>796.02589263247125</v>
      </c>
      <c r="BI171" s="149">
        <f>SUM(BI146:BI170)</f>
        <v>401300.91000000003</v>
      </c>
      <c r="BJ171" s="149">
        <f t="shared" ref="BJ171:BO171" si="295">SUM(BJ146:BJ170)</f>
        <v>1910232.06</v>
      </c>
      <c r="BK171" s="149">
        <f t="shared" si="295"/>
        <v>7952381.1900000004</v>
      </c>
      <c r="BL171" s="149">
        <f t="shared" si="295"/>
        <v>223340.96000000002</v>
      </c>
      <c r="BM171" s="149">
        <f t="shared" si="295"/>
        <v>0</v>
      </c>
      <c r="BN171" s="149">
        <f t="shared" si="295"/>
        <v>27660.17</v>
      </c>
      <c r="BO171" s="149">
        <f t="shared" si="295"/>
        <v>50860192.359999999</v>
      </c>
      <c r="BP171" s="146">
        <f t="shared" si="264"/>
        <v>61375107.649999999</v>
      </c>
      <c r="BQ171" s="142">
        <f t="shared" si="265"/>
        <v>1.5838544704773899E-2</v>
      </c>
      <c r="BR171" s="143">
        <f t="shared" si="266"/>
        <v>207.52404502082129</v>
      </c>
      <c r="BS171" s="149">
        <f>SUM(BS146:BS170)</f>
        <v>954555.21</v>
      </c>
      <c r="BT171" s="149">
        <f t="shared" ref="BT171:BV171" si="296">SUM(BT146:BT170)</f>
        <v>49153.72</v>
      </c>
      <c r="BU171" s="149">
        <f t="shared" si="296"/>
        <v>27529066.5</v>
      </c>
      <c r="BV171" s="149">
        <f t="shared" si="296"/>
        <v>10880034.720000001</v>
      </c>
      <c r="BW171" s="146">
        <f t="shared" si="267"/>
        <v>39412810.149999999</v>
      </c>
      <c r="BX171" s="142">
        <f t="shared" si="268"/>
        <v>1.0170924001654954E-2</v>
      </c>
      <c r="BY171" s="143">
        <f t="shared" si="269"/>
        <v>133.26421901543796</v>
      </c>
      <c r="BZ171" s="144">
        <f>SUM(BZ146:BZ170)</f>
        <v>480511782.67000008</v>
      </c>
      <c r="CA171" s="142">
        <f t="shared" si="270"/>
        <v>0.12400153160447283</v>
      </c>
      <c r="CB171" s="143">
        <f t="shared" si="271"/>
        <v>1624.7262552841191</v>
      </c>
      <c r="CC171" s="144">
        <f>SUM(CC146:CC170)</f>
        <v>97015015.909999982</v>
      </c>
      <c r="CD171" s="142">
        <f t="shared" si="272"/>
        <v>2.5035828454874995E-2</v>
      </c>
      <c r="CE171" s="143">
        <f t="shared" si="273"/>
        <v>328.03117257591532</v>
      </c>
      <c r="CF171" s="150">
        <f>SUM(CF146:CF170)</f>
        <v>147907218.31</v>
      </c>
      <c r="CG171" s="96">
        <f t="shared" si="274"/>
        <v>3.8169140211058966E-2</v>
      </c>
      <c r="CH171" s="97">
        <f t="shared" si="275"/>
        <v>500.10998606319976</v>
      </c>
      <c r="CI171" s="98">
        <f t="shared" ref="CI171" si="297">CF171+CC171+BZ171+BW171+BP171+BF171+AM171+AH171+AA171+R171+I171</f>
        <v>3875047158.3100004</v>
      </c>
      <c r="CJ171" s="99">
        <f t="shared" ref="CJ171" si="298">CI171-E171</f>
        <v>0</v>
      </c>
    </row>
    <row r="172" spans="1:88" x14ac:dyDescent="0.3">
      <c r="A172" s="21"/>
      <c r="B172" s="84"/>
      <c r="C172" s="117"/>
      <c r="D172" s="85"/>
      <c r="E172" s="86"/>
      <c r="F172" s="87"/>
      <c r="G172" s="87"/>
      <c r="H172" s="87"/>
      <c r="I172" s="130"/>
      <c r="J172" s="151"/>
      <c r="K172" s="152"/>
      <c r="L172" s="135"/>
      <c r="M172" s="135"/>
      <c r="N172" s="135"/>
      <c r="O172" s="135"/>
      <c r="P172" s="135"/>
      <c r="Q172" s="135"/>
      <c r="R172" s="128"/>
      <c r="S172" s="136"/>
      <c r="T172" s="137"/>
      <c r="U172" s="135"/>
      <c r="V172" s="135"/>
      <c r="W172" s="135"/>
      <c r="X172" s="135"/>
      <c r="Y172" s="135"/>
      <c r="Z172" s="135"/>
      <c r="AA172" s="138"/>
      <c r="AB172" s="133"/>
      <c r="AC172" s="134"/>
      <c r="AD172" s="135"/>
      <c r="AE172" s="135"/>
      <c r="AF172" s="135"/>
      <c r="AG172" s="135"/>
      <c r="AH172" s="134"/>
      <c r="AI172" s="133"/>
      <c r="AJ172" s="134"/>
      <c r="AK172" s="135"/>
      <c r="AL172" s="135"/>
      <c r="AM172" s="138"/>
      <c r="AN172" s="133"/>
      <c r="AO172" s="139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4"/>
      <c r="BG172" s="133"/>
      <c r="BH172" s="137"/>
      <c r="BI172" s="140"/>
      <c r="BJ172" s="135"/>
      <c r="BK172" s="135"/>
      <c r="BL172" s="135"/>
      <c r="BM172" s="135"/>
      <c r="BN172" s="135"/>
      <c r="BO172" s="135"/>
      <c r="BP172" s="137"/>
      <c r="BQ172" s="133"/>
      <c r="BR172" s="134"/>
      <c r="BS172" s="140"/>
      <c r="BT172" s="135"/>
      <c r="BU172" s="135"/>
      <c r="BV172" s="135"/>
      <c r="BW172" s="137"/>
      <c r="BX172" s="133"/>
      <c r="BY172" s="134"/>
      <c r="BZ172" s="135"/>
      <c r="CA172" s="133"/>
      <c r="CB172" s="134"/>
      <c r="CC172" s="135"/>
      <c r="CD172" s="133"/>
      <c r="CE172" s="134"/>
      <c r="CF172" s="141" t="str">
        <f>IF(ISNA(VLOOKUP($B172,'[1]1718  Prog Access'!$F$7:$BF$318,52,FALSE)),"",VLOOKUP($B172,'[1]1718  Prog Access'!$F$7:$BF$318,52,FALSE))</f>
        <v/>
      </c>
      <c r="CG172" s="88"/>
      <c r="CH172" s="89"/>
    </row>
    <row r="173" spans="1:88" x14ac:dyDescent="0.3">
      <c r="A173" s="91" t="s">
        <v>292</v>
      </c>
      <c r="B173" s="84"/>
      <c r="C173" s="117"/>
      <c r="D173" s="85"/>
      <c r="E173" s="86"/>
      <c r="F173" s="87"/>
      <c r="G173" s="87"/>
      <c r="H173" s="87"/>
      <c r="I173" s="130"/>
      <c r="J173" s="151"/>
      <c r="K173" s="152"/>
      <c r="L173" s="135"/>
      <c r="M173" s="135"/>
      <c r="N173" s="135"/>
      <c r="O173" s="135"/>
      <c r="P173" s="135"/>
      <c r="Q173" s="135"/>
      <c r="R173" s="128"/>
      <c r="S173" s="136"/>
      <c r="T173" s="137"/>
      <c r="U173" s="135"/>
      <c r="V173" s="135"/>
      <c r="W173" s="135"/>
      <c r="X173" s="135"/>
      <c r="Y173" s="135"/>
      <c r="Z173" s="135"/>
      <c r="AA173" s="138"/>
      <c r="AB173" s="133"/>
      <c r="AC173" s="134"/>
      <c r="AD173" s="135"/>
      <c r="AE173" s="135"/>
      <c r="AF173" s="135"/>
      <c r="AG173" s="135"/>
      <c r="AH173" s="134"/>
      <c r="AI173" s="133"/>
      <c r="AJ173" s="134"/>
      <c r="AK173" s="135"/>
      <c r="AL173" s="135"/>
      <c r="AM173" s="138"/>
      <c r="AN173" s="133"/>
      <c r="AO173" s="139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4"/>
      <c r="BG173" s="133"/>
      <c r="BH173" s="137"/>
      <c r="BI173" s="140"/>
      <c r="BJ173" s="135"/>
      <c r="BK173" s="135"/>
      <c r="BL173" s="135"/>
      <c r="BM173" s="135"/>
      <c r="BN173" s="135"/>
      <c r="BO173" s="135"/>
      <c r="BP173" s="137"/>
      <c r="BQ173" s="133"/>
      <c r="BR173" s="134"/>
      <c r="BS173" s="140"/>
      <c r="BT173" s="135"/>
      <c r="BU173" s="135"/>
      <c r="BV173" s="135"/>
      <c r="BW173" s="137"/>
      <c r="BX173" s="133"/>
      <c r="BY173" s="134"/>
      <c r="BZ173" s="135"/>
      <c r="CA173" s="133"/>
      <c r="CB173" s="134"/>
      <c r="CC173" s="135"/>
      <c r="CD173" s="133"/>
      <c r="CE173" s="134"/>
      <c r="CF173" s="141" t="str">
        <f>IF(ISNA(VLOOKUP($B173,'[1]1718  Prog Access'!$F$7:$BF$318,52,FALSE)),"",VLOOKUP($B173,'[1]1718  Prog Access'!$F$7:$BF$318,52,FALSE))</f>
        <v/>
      </c>
      <c r="CG173" s="88"/>
      <c r="CH173" s="89"/>
    </row>
    <row r="174" spans="1:88" x14ac:dyDescent="0.3">
      <c r="A174" s="104"/>
      <c r="B174" s="84" t="s">
        <v>293</v>
      </c>
      <c r="C174" s="117" t="s">
        <v>294</v>
      </c>
      <c r="D174" s="85">
        <f>IF(ISNA(VLOOKUP($B174,'[1]1718 enrollment_Rev_Exp by size'!$A$6:$C$339,3,FALSE)),"",VLOOKUP($B174,'[1]1718 enrollment_Rev_Exp by size'!$A$6:$C$339,3,FALSE))</f>
        <v>5255.11</v>
      </c>
      <c r="E174" s="86">
        <f>IF(ISNA(VLOOKUP($B174,'[1]1718 Enroll_Rev_Exp Access'!$A$6:$D$316,4,FALSE)),"",VLOOKUP($B174,'[1]1718 Enroll_Rev_Exp Access'!$A$6:$D$316,4,FALSE))</f>
        <v>68831483</v>
      </c>
      <c r="F174" s="87">
        <f>IF(ISNA(VLOOKUP($B174,'[1]1718  Prog Access'!$F$7:$BF$318,2,FALSE)),"",VLOOKUP($B174,'[1]1718  Prog Access'!$F$7:$BF$318,2,FALSE))</f>
        <v>31457641.920000002</v>
      </c>
      <c r="G174" s="87">
        <f>IF(ISNA(VLOOKUP($B174,'[1]1718  Prog Access'!$F$7:$BF$318,3,FALSE)),"",VLOOKUP($B174,'[1]1718  Prog Access'!$F$7:$BF$318,3,FALSE))</f>
        <v>1078171.6199999999</v>
      </c>
      <c r="H174" s="87">
        <f>IF(ISNA(VLOOKUP($B174,'[1]1718  Prog Access'!$F$7:$BF$318,4,FALSE)),"",VLOOKUP($B174,'[1]1718  Prog Access'!$F$7:$BF$318,4,FALSE))</f>
        <v>371971.36999999994</v>
      </c>
      <c r="I174" s="130">
        <f t="shared" si="276"/>
        <v>32907784.910000004</v>
      </c>
      <c r="J174" s="151">
        <f t="shared" si="277"/>
        <v>0.47809205142361966</v>
      </c>
      <c r="K174" s="152">
        <f t="shared" si="278"/>
        <v>6262.054440344732</v>
      </c>
      <c r="L174" s="135">
        <f>IF(ISNA(VLOOKUP($B174,'[1]1718  Prog Access'!$F$7:$BF$318,5,FALSE)),"",VLOOKUP($B174,'[1]1718  Prog Access'!$F$7:$BF$318,5,FALSE))</f>
        <v>0</v>
      </c>
      <c r="M174" s="135">
        <f>IF(ISNA(VLOOKUP($B174,'[1]1718  Prog Access'!$F$7:$BF$318,6,FALSE)),"",VLOOKUP($B174,'[1]1718  Prog Access'!$F$7:$BF$318,6,FALSE))</f>
        <v>0</v>
      </c>
      <c r="N174" s="135">
        <f>IF(ISNA(VLOOKUP($B174,'[1]1718  Prog Access'!$F$7:$BF$318,7,FALSE)),"",VLOOKUP($B174,'[1]1718  Prog Access'!$F$7:$BF$318,7,FALSE))</f>
        <v>0</v>
      </c>
      <c r="O174" s="135">
        <f>IF(ISNA(VLOOKUP($B174,'[1]1718  Prog Access'!$F$7:$BF$318,8,FALSE)),"",VLOOKUP($B174,'[1]1718  Prog Access'!$F$7:$BF$318,8,FALSE))</f>
        <v>0</v>
      </c>
      <c r="P174" s="135">
        <f>IF(ISNA(VLOOKUP($B174,'[1]1718  Prog Access'!$F$7:$BF$318,9,FALSE)),"",VLOOKUP($B174,'[1]1718  Prog Access'!$F$7:$BF$318,9,FALSE))</f>
        <v>0</v>
      </c>
      <c r="Q174" s="135">
        <f>IF(ISNA(VLOOKUP($B174,'[1]1718  Prog Access'!$F$7:$BF$318,10,FALSE)),"",VLOOKUP($B174,'[1]1718  Prog Access'!$F$7:$BF$318,10,FALSE))</f>
        <v>0</v>
      </c>
      <c r="R174" s="128">
        <f t="shared" si="249"/>
        <v>0</v>
      </c>
      <c r="S174" s="136">
        <f t="shared" si="250"/>
        <v>0</v>
      </c>
      <c r="T174" s="137">
        <f t="shared" si="251"/>
        <v>0</v>
      </c>
      <c r="U174" s="135">
        <f>IF(ISNA(VLOOKUP($B174,'[1]1718  Prog Access'!$F$7:$BF$318,11,FALSE)),"",VLOOKUP($B174,'[1]1718  Prog Access'!$F$7:$BF$318,11,FALSE))</f>
        <v>7453263.8599999994</v>
      </c>
      <c r="V174" s="135">
        <f>IF(ISNA(VLOOKUP($B174,'[1]1718  Prog Access'!$F$7:$BF$318,12,FALSE)),"",VLOOKUP($B174,'[1]1718  Prog Access'!$F$7:$BF$318,12,FALSE))</f>
        <v>640886.73</v>
      </c>
      <c r="W174" s="135">
        <f>IF(ISNA(VLOOKUP($B174,'[1]1718  Prog Access'!$F$7:$BF$318,13,FALSE)),"",VLOOKUP($B174,'[1]1718  Prog Access'!$F$7:$BF$318,13,FALSE))</f>
        <v>972115.3</v>
      </c>
      <c r="X174" s="135">
        <f>IF(ISNA(VLOOKUP($B174,'[1]1718  Prog Access'!$F$7:$BF$318,14,FALSE)),"",VLOOKUP($B174,'[1]1718  Prog Access'!$F$7:$BF$318,14,FALSE))</f>
        <v>0</v>
      </c>
      <c r="Y174" s="135">
        <f>IF(ISNA(VLOOKUP($B174,'[1]1718  Prog Access'!$F$7:$BF$318,15,FALSE)),"",VLOOKUP($B174,'[1]1718  Prog Access'!$F$7:$BF$318,15,FALSE))</f>
        <v>0</v>
      </c>
      <c r="Z174" s="135">
        <f>IF(ISNA(VLOOKUP($B174,'[1]1718  Prog Access'!$F$7:$BF$318,16,FALSE)),"",VLOOKUP($B174,'[1]1718  Prog Access'!$F$7:$BF$318,16,FALSE))</f>
        <v>0</v>
      </c>
      <c r="AA174" s="138">
        <f t="shared" si="252"/>
        <v>9066265.8900000006</v>
      </c>
      <c r="AB174" s="133">
        <f t="shared" si="253"/>
        <v>0.13171684663542699</v>
      </c>
      <c r="AC174" s="134">
        <f t="shared" si="254"/>
        <v>1725.2285661004244</v>
      </c>
      <c r="AD174" s="135">
        <f>IF(ISNA(VLOOKUP($B174,'[1]1718  Prog Access'!$F$7:$BF$318,17,FALSE)),"",VLOOKUP($B174,'[1]1718  Prog Access'!$F$7:$BF$318,17,FALSE))</f>
        <v>2044759.9799999997</v>
      </c>
      <c r="AE174" s="135">
        <f>IF(ISNA(VLOOKUP($B174,'[1]1718  Prog Access'!$F$7:$BF$318,18,FALSE)),"",VLOOKUP($B174,'[1]1718  Prog Access'!$F$7:$BF$318,18,FALSE))</f>
        <v>962343</v>
      </c>
      <c r="AF174" s="135">
        <f>IF(ISNA(VLOOKUP($B174,'[1]1718  Prog Access'!$F$7:$BF$318,19,FALSE)),"",VLOOKUP($B174,'[1]1718  Prog Access'!$F$7:$BF$318,19,FALSE))</f>
        <v>36684.43</v>
      </c>
      <c r="AG174" s="135">
        <f>IF(ISNA(VLOOKUP($B174,'[1]1718  Prog Access'!$F$7:$BF$318,20,FALSE)),"",VLOOKUP($B174,'[1]1718  Prog Access'!$F$7:$BF$318,20,FALSE))</f>
        <v>0</v>
      </c>
      <c r="AH174" s="134">
        <f t="shared" si="255"/>
        <v>3043787.4099999997</v>
      </c>
      <c r="AI174" s="133">
        <f t="shared" si="256"/>
        <v>4.4220860532672233E-2</v>
      </c>
      <c r="AJ174" s="134">
        <f t="shared" si="257"/>
        <v>579.20527067939588</v>
      </c>
      <c r="AK174" s="135">
        <f>IF(ISNA(VLOOKUP($B174,'[1]1718  Prog Access'!$F$7:$BF$318,21,FALSE)),"",VLOOKUP($B174,'[1]1718  Prog Access'!$F$7:$BF$318,21,FALSE))</f>
        <v>2283535.84</v>
      </c>
      <c r="AL174" s="135">
        <f>IF(ISNA(VLOOKUP($B174,'[1]1718  Prog Access'!$F$7:$BF$318,22,FALSE)),"",VLOOKUP($B174,'[1]1718  Prog Access'!$F$7:$BF$318,22,FALSE))</f>
        <v>19099</v>
      </c>
      <c r="AM174" s="138">
        <f t="shared" si="258"/>
        <v>2302634.84</v>
      </c>
      <c r="AN174" s="133">
        <f t="shared" si="259"/>
        <v>3.3453221398702097E-2</v>
      </c>
      <c r="AO174" s="139">
        <f t="shared" si="260"/>
        <v>438.17062630468251</v>
      </c>
      <c r="AP174" s="135">
        <f>IF(ISNA(VLOOKUP($B174,'[1]1718  Prog Access'!$F$7:$BF$318,23,FALSE)),"",VLOOKUP($B174,'[1]1718  Prog Access'!$F$7:$BF$318,23,FALSE))</f>
        <v>1028386.0899999999</v>
      </c>
      <c r="AQ174" s="135">
        <f>IF(ISNA(VLOOKUP($B174,'[1]1718  Prog Access'!$F$7:$BF$318,24,FALSE)),"",VLOOKUP($B174,'[1]1718  Prog Access'!$F$7:$BF$318,24,FALSE))</f>
        <v>212150.91</v>
      </c>
      <c r="AR174" s="135">
        <f>IF(ISNA(VLOOKUP($B174,'[1]1718  Prog Access'!$F$7:$BF$318,25,FALSE)),"",VLOOKUP($B174,'[1]1718  Prog Access'!$F$7:$BF$318,25,FALSE))</f>
        <v>0</v>
      </c>
      <c r="AS174" s="135">
        <f>IF(ISNA(VLOOKUP($B174,'[1]1718  Prog Access'!$F$7:$BF$318,26,FALSE)),"",VLOOKUP($B174,'[1]1718  Prog Access'!$F$7:$BF$318,26,FALSE))</f>
        <v>0</v>
      </c>
      <c r="AT174" s="135">
        <f>IF(ISNA(VLOOKUP($B174,'[1]1718  Prog Access'!$F$7:$BF$318,27,FALSE)),"",VLOOKUP($B174,'[1]1718  Prog Access'!$F$7:$BF$318,27,FALSE))</f>
        <v>2368846.6</v>
      </c>
      <c r="AU174" s="135">
        <f>IF(ISNA(VLOOKUP($B174,'[1]1718  Prog Access'!$F$7:$BF$318,28,FALSE)),"",VLOOKUP($B174,'[1]1718  Prog Access'!$F$7:$BF$318,28,FALSE))</f>
        <v>0</v>
      </c>
      <c r="AV174" s="135">
        <f>IF(ISNA(VLOOKUP($B174,'[1]1718  Prog Access'!$F$7:$BF$318,29,FALSE)),"",VLOOKUP($B174,'[1]1718  Prog Access'!$F$7:$BF$318,29,FALSE))</f>
        <v>0</v>
      </c>
      <c r="AW174" s="135">
        <f>IF(ISNA(VLOOKUP($B174,'[1]1718  Prog Access'!$F$7:$BF$318,30,FALSE)),"",VLOOKUP($B174,'[1]1718  Prog Access'!$F$7:$BF$318,30,FALSE))</f>
        <v>651051.72999999986</v>
      </c>
      <c r="AX174" s="135">
        <f>IF(ISNA(VLOOKUP($B174,'[1]1718  Prog Access'!$F$7:$BF$318,31,FALSE)),"",VLOOKUP($B174,'[1]1718  Prog Access'!$F$7:$BF$318,31,FALSE))</f>
        <v>0</v>
      </c>
      <c r="AY174" s="135">
        <f>IF(ISNA(VLOOKUP($B174,'[1]1718  Prog Access'!$F$7:$BF$318,32,FALSE)),"",VLOOKUP($B174,'[1]1718  Prog Access'!$F$7:$BF$318,32,FALSE))</f>
        <v>0</v>
      </c>
      <c r="AZ174" s="135">
        <f>IF(ISNA(VLOOKUP($B174,'[1]1718  Prog Access'!$F$7:$BF$318,33,FALSE)),"",VLOOKUP($B174,'[1]1718  Prog Access'!$F$7:$BF$318,33,FALSE))</f>
        <v>0</v>
      </c>
      <c r="BA174" s="135">
        <f>IF(ISNA(VLOOKUP($B174,'[1]1718  Prog Access'!$F$7:$BF$318,34,FALSE)),"",VLOOKUP($B174,'[1]1718  Prog Access'!$F$7:$BF$318,34,FALSE))</f>
        <v>13411.689999999999</v>
      </c>
      <c r="BB174" s="135">
        <f>IF(ISNA(VLOOKUP($B174,'[1]1718  Prog Access'!$F$7:$BF$318,35,FALSE)),"",VLOOKUP($B174,'[1]1718  Prog Access'!$F$7:$BF$318,35,FALSE))</f>
        <v>330766.42000000004</v>
      </c>
      <c r="BC174" s="135">
        <f>IF(ISNA(VLOOKUP($B174,'[1]1718  Prog Access'!$F$7:$BF$318,36,FALSE)),"",VLOOKUP($B174,'[1]1718  Prog Access'!$F$7:$BF$318,36,FALSE))</f>
        <v>0</v>
      </c>
      <c r="BD174" s="135">
        <f>IF(ISNA(VLOOKUP($B174,'[1]1718  Prog Access'!$F$7:$BF$318,37,FALSE)),"",VLOOKUP($B174,'[1]1718  Prog Access'!$F$7:$BF$318,37,FALSE))</f>
        <v>9306.57</v>
      </c>
      <c r="BE174" s="135">
        <f>IF(ISNA(VLOOKUP($B174,'[1]1718  Prog Access'!$F$7:$BF$318,38,FALSE)),"",VLOOKUP($B174,'[1]1718  Prog Access'!$F$7:$BF$318,38,FALSE))</f>
        <v>0</v>
      </c>
      <c r="BF174" s="134">
        <f t="shared" si="261"/>
        <v>4613920.01</v>
      </c>
      <c r="BG174" s="133">
        <f t="shared" si="262"/>
        <v>6.7032116829445612E-2</v>
      </c>
      <c r="BH174" s="137">
        <f t="shared" si="263"/>
        <v>877.98733232986558</v>
      </c>
      <c r="BI174" s="140">
        <f>IF(ISNA(VLOOKUP($B174,'[1]1718  Prog Access'!$F$7:$BF$318,39,FALSE)),"",VLOOKUP($B174,'[1]1718  Prog Access'!$F$7:$BF$318,39,FALSE))</f>
        <v>0</v>
      </c>
      <c r="BJ174" s="135">
        <f>IF(ISNA(VLOOKUP($B174,'[1]1718  Prog Access'!$F$7:$BF$318,40,FALSE)),"",VLOOKUP($B174,'[1]1718  Prog Access'!$F$7:$BF$318,40,FALSE))</f>
        <v>18253.009999999998</v>
      </c>
      <c r="BK174" s="135">
        <f>IF(ISNA(VLOOKUP($B174,'[1]1718  Prog Access'!$F$7:$BF$318,41,FALSE)),"",VLOOKUP($B174,'[1]1718  Prog Access'!$F$7:$BF$318,41,FALSE))</f>
        <v>95157.610000000015</v>
      </c>
      <c r="BL174" s="135">
        <f>IF(ISNA(VLOOKUP($B174,'[1]1718  Prog Access'!$F$7:$BF$318,42,FALSE)),"",VLOOKUP($B174,'[1]1718  Prog Access'!$F$7:$BF$318,42,FALSE))</f>
        <v>0</v>
      </c>
      <c r="BM174" s="135">
        <f>IF(ISNA(VLOOKUP($B174,'[1]1718  Prog Access'!$F$7:$BF$318,43,FALSE)),"",VLOOKUP($B174,'[1]1718  Prog Access'!$F$7:$BF$318,43,FALSE))</f>
        <v>0</v>
      </c>
      <c r="BN174" s="135">
        <f>IF(ISNA(VLOOKUP($B174,'[1]1718  Prog Access'!$F$7:$BF$318,44,FALSE)),"",VLOOKUP($B174,'[1]1718  Prog Access'!$F$7:$BF$318,44,FALSE))</f>
        <v>0</v>
      </c>
      <c r="BO174" s="135">
        <f>IF(ISNA(VLOOKUP($B174,'[1]1718  Prog Access'!$F$7:$BF$318,45,FALSE)),"",VLOOKUP($B174,'[1]1718  Prog Access'!$F$7:$BF$318,45,FALSE))</f>
        <v>1693245.4000000001</v>
      </c>
      <c r="BP174" s="137">
        <f t="shared" si="264"/>
        <v>1806656.0200000003</v>
      </c>
      <c r="BQ174" s="133">
        <f t="shared" si="265"/>
        <v>2.6247524261535964E-2</v>
      </c>
      <c r="BR174" s="134">
        <f t="shared" si="266"/>
        <v>343.79033359910648</v>
      </c>
      <c r="BS174" s="140">
        <f>IF(ISNA(VLOOKUP($B174,'[1]1718  Prog Access'!$F$7:$BF$318,46,FALSE)),"",VLOOKUP($B174,'[1]1718  Prog Access'!$F$7:$BF$318,46,FALSE))</f>
        <v>0</v>
      </c>
      <c r="BT174" s="135">
        <f>IF(ISNA(VLOOKUP($B174,'[1]1718  Prog Access'!$F$7:$BF$318,47,FALSE)),"",VLOOKUP($B174,'[1]1718  Prog Access'!$F$7:$BF$318,47,FALSE))</f>
        <v>0</v>
      </c>
      <c r="BU174" s="135">
        <f>IF(ISNA(VLOOKUP($B174,'[1]1718  Prog Access'!$F$7:$BF$318,48,FALSE)),"",VLOOKUP($B174,'[1]1718  Prog Access'!$F$7:$BF$318,48,FALSE))</f>
        <v>0</v>
      </c>
      <c r="BV174" s="135">
        <f>IF(ISNA(VLOOKUP($B174,'[1]1718  Prog Access'!$F$7:$BF$318,49,FALSE)),"",VLOOKUP($B174,'[1]1718  Prog Access'!$F$7:$BF$318,49,FALSE))</f>
        <v>292255</v>
      </c>
      <c r="BW174" s="137">
        <f t="shared" si="267"/>
        <v>292255</v>
      </c>
      <c r="BX174" s="133">
        <f t="shared" si="268"/>
        <v>4.2459494879690442E-3</v>
      </c>
      <c r="BY174" s="134">
        <f t="shared" si="269"/>
        <v>55.613488585395935</v>
      </c>
      <c r="BZ174" s="135">
        <f>IF(ISNA(VLOOKUP($B174,'[1]1718  Prog Access'!$F$7:$BF$318,50,FALSE)),"",VLOOKUP($B174,'[1]1718  Prog Access'!$F$7:$BF$318,50,FALSE))</f>
        <v>10838067.01</v>
      </c>
      <c r="CA174" s="133">
        <f t="shared" si="270"/>
        <v>0.15745799069882019</v>
      </c>
      <c r="CB174" s="134">
        <f t="shared" si="271"/>
        <v>2062.3863268323594</v>
      </c>
      <c r="CC174" s="135">
        <f>IF(ISNA(VLOOKUP($B174,'[1]1718  Prog Access'!$F$7:$BF$318,51,FALSE)),"",VLOOKUP($B174,'[1]1718  Prog Access'!$F$7:$BF$318,51,FALSE))</f>
        <v>2098380.9400000004</v>
      </c>
      <c r="CD174" s="133">
        <f t="shared" si="272"/>
        <v>3.0485772622391421E-2</v>
      </c>
      <c r="CE174" s="134">
        <f t="shared" si="273"/>
        <v>399.30295274504255</v>
      </c>
      <c r="CF174" s="141">
        <f>IF(ISNA(VLOOKUP($B174,'[1]1718  Prog Access'!$F$7:$BF$318,52,FALSE)),"",VLOOKUP($B174,'[1]1718  Prog Access'!$F$7:$BF$318,52,FALSE))</f>
        <v>1861730.9700000002</v>
      </c>
      <c r="CG174" s="88">
        <f t="shared" si="274"/>
        <v>2.7047666109416824E-2</v>
      </c>
      <c r="CH174" s="89">
        <f t="shared" si="275"/>
        <v>354.27059947365524</v>
      </c>
      <c r="CI174" s="90">
        <f t="shared" ref="CI174:CI179" si="299">CF174+CC174+BZ174+BW174+BP174+BF174+AM174+AH174+AA174+R174+I174</f>
        <v>68831483</v>
      </c>
      <c r="CJ174" s="73">
        <f t="shared" ref="CJ174:CJ179" si="300">CI174-E174</f>
        <v>0</v>
      </c>
    </row>
    <row r="175" spans="1:88" x14ac:dyDescent="0.3">
      <c r="A175" s="21"/>
      <c r="B175" s="84" t="s">
        <v>295</v>
      </c>
      <c r="C175" s="117" t="s">
        <v>296</v>
      </c>
      <c r="D175" s="85">
        <f>IF(ISNA(VLOOKUP($B175,'[1]1718 enrollment_Rev_Exp by size'!$A$6:$C$339,3,FALSE)),"",VLOOKUP($B175,'[1]1718 enrollment_Rev_Exp by size'!$A$6:$C$339,3,FALSE))</f>
        <v>3880.7200000000003</v>
      </c>
      <c r="E175" s="86">
        <f>IF(ISNA(VLOOKUP($B175,'[1]1718 Enroll_Rev_Exp Access'!$A$6:$D$316,4,FALSE)),"",VLOOKUP($B175,'[1]1718 Enroll_Rev_Exp Access'!$A$6:$D$316,4,FALSE))</f>
        <v>46954312.840000004</v>
      </c>
      <c r="F175" s="87">
        <f>IF(ISNA(VLOOKUP($B175,'[1]1718  Prog Access'!$F$7:$BF$318,2,FALSE)),"",VLOOKUP($B175,'[1]1718  Prog Access'!$F$7:$BF$318,2,FALSE))</f>
        <v>25904879.079999998</v>
      </c>
      <c r="G175" s="87">
        <f>IF(ISNA(VLOOKUP($B175,'[1]1718  Prog Access'!$F$7:$BF$318,3,FALSE)),"",VLOOKUP($B175,'[1]1718  Prog Access'!$F$7:$BF$318,3,FALSE))</f>
        <v>303339.57</v>
      </c>
      <c r="H175" s="87">
        <f>IF(ISNA(VLOOKUP($B175,'[1]1718  Prog Access'!$F$7:$BF$318,4,FALSE)),"",VLOOKUP($B175,'[1]1718  Prog Access'!$F$7:$BF$318,4,FALSE))</f>
        <v>0</v>
      </c>
      <c r="I175" s="130">
        <f t="shared" si="276"/>
        <v>26208218.649999999</v>
      </c>
      <c r="J175" s="151">
        <f t="shared" si="277"/>
        <v>0.55816424657956931</v>
      </c>
      <c r="K175" s="152">
        <f t="shared" si="278"/>
        <v>6753.4423122513335</v>
      </c>
      <c r="L175" s="135">
        <f>IF(ISNA(VLOOKUP($B175,'[1]1718  Prog Access'!$F$7:$BF$318,5,FALSE)),"",VLOOKUP($B175,'[1]1718  Prog Access'!$F$7:$BF$318,5,FALSE))</f>
        <v>0</v>
      </c>
      <c r="M175" s="135">
        <f>IF(ISNA(VLOOKUP($B175,'[1]1718  Prog Access'!$F$7:$BF$318,6,FALSE)),"",VLOOKUP($B175,'[1]1718  Prog Access'!$F$7:$BF$318,6,FALSE))</f>
        <v>0</v>
      </c>
      <c r="N175" s="135">
        <f>IF(ISNA(VLOOKUP($B175,'[1]1718  Prog Access'!$F$7:$BF$318,7,FALSE)),"",VLOOKUP($B175,'[1]1718  Prog Access'!$F$7:$BF$318,7,FALSE))</f>
        <v>0</v>
      </c>
      <c r="O175" s="135">
        <f>IF(ISNA(VLOOKUP($B175,'[1]1718  Prog Access'!$F$7:$BF$318,8,FALSE)),"",VLOOKUP($B175,'[1]1718  Prog Access'!$F$7:$BF$318,8,FALSE))</f>
        <v>0</v>
      </c>
      <c r="P175" s="135">
        <f>IF(ISNA(VLOOKUP($B175,'[1]1718  Prog Access'!$F$7:$BF$318,9,FALSE)),"",VLOOKUP($B175,'[1]1718  Prog Access'!$F$7:$BF$318,9,FALSE))</f>
        <v>0</v>
      </c>
      <c r="Q175" s="135">
        <f>IF(ISNA(VLOOKUP($B175,'[1]1718  Prog Access'!$F$7:$BF$318,10,FALSE)),"",VLOOKUP($B175,'[1]1718  Prog Access'!$F$7:$BF$318,10,FALSE))</f>
        <v>0</v>
      </c>
      <c r="R175" s="128">
        <f t="shared" si="249"/>
        <v>0</v>
      </c>
      <c r="S175" s="136">
        <f t="shared" si="250"/>
        <v>0</v>
      </c>
      <c r="T175" s="137">
        <f t="shared" si="251"/>
        <v>0</v>
      </c>
      <c r="U175" s="135">
        <f>IF(ISNA(VLOOKUP($B175,'[1]1718  Prog Access'!$F$7:$BF$318,11,FALSE)),"",VLOOKUP($B175,'[1]1718  Prog Access'!$F$7:$BF$318,11,FALSE))</f>
        <v>6153182.6899999995</v>
      </c>
      <c r="V175" s="135">
        <f>IF(ISNA(VLOOKUP($B175,'[1]1718  Prog Access'!$F$7:$BF$318,12,FALSE)),"",VLOOKUP($B175,'[1]1718  Prog Access'!$F$7:$BF$318,12,FALSE))</f>
        <v>62038.7</v>
      </c>
      <c r="W175" s="135">
        <f>IF(ISNA(VLOOKUP($B175,'[1]1718  Prog Access'!$F$7:$BF$318,13,FALSE)),"",VLOOKUP($B175,'[1]1718  Prog Access'!$F$7:$BF$318,13,FALSE))</f>
        <v>878889.08000000007</v>
      </c>
      <c r="X175" s="135">
        <f>IF(ISNA(VLOOKUP($B175,'[1]1718  Prog Access'!$F$7:$BF$318,14,FALSE)),"",VLOOKUP($B175,'[1]1718  Prog Access'!$F$7:$BF$318,14,FALSE))</f>
        <v>0</v>
      </c>
      <c r="Y175" s="135">
        <f>IF(ISNA(VLOOKUP($B175,'[1]1718  Prog Access'!$F$7:$BF$318,15,FALSE)),"",VLOOKUP($B175,'[1]1718  Prog Access'!$F$7:$BF$318,15,FALSE))</f>
        <v>0</v>
      </c>
      <c r="Z175" s="135">
        <f>IF(ISNA(VLOOKUP($B175,'[1]1718  Prog Access'!$F$7:$BF$318,16,FALSE)),"",VLOOKUP($B175,'[1]1718  Prog Access'!$F$7:$BF$318,16,FALSE))</f>
        <v>0</v>
      </c>
      <c r="AA175" s="138">
        <f t="shared" si="252"/>
        <v>7094110.4699999997</v>
      </c>
      <c r="AB175" s="133">
        <f t="shared" si="253"/>
        <v>0.15108538579136832</v>
      </c>
      <c r="AC175" s="134">
        <f t="shared" si="254"/>
        <v>1828.039763239811</v>
      </c>
      <c r="AD175" s="135">
        <f>IF(ISNA(VLOOKUP($B175,'[1]1718  Prog Access'!$F$7:$BF$318,17,FALSE)),"",VLOOKUP($B175,'[1]1718  Prog Access'!$F$7:$BF$318,17,FALSE))</f>
        <v>1910107.4899999995</v>
      </c>
      <c r="AE175" s="135">
        <f>IF(ISNA(VLOOKUP($B175,'[1]1718  Prog Access'!$F$7:$BF$318,18,FALSE)),"",VLOOKUP($B175,'[1]1718  Prog Access'!$F$7:$BF$318,18,FALSE))</f>
        <v>698037.97999999986</v>
      </c>
      <c r="AF175" s="135">
        <f>IF(ISNA(VLOOKUP($B175,'[1]1718  Prog Access'!$F$7:$BF$318,19,FALSE)),"",VLOOKUP($B175,'[1]1718  Prog Access'!$F$7:$BF$318,19,FALSE))</f>
        <v>13834.22</v>
      </c>
      <c r="AG175" s="135">
        <f>IF(ISNA(VLOOKUP($B175,'[1]1718  Prog Access'!$F$7:$BF$318,20,FALSE)),"",VLOOKUP($B175,'[1]1718  Prog Access'!$F$7:$BF$318,20,FALSE))</f>
        <v>0</v>
      </c>
      <c r="AH175" s="134">
        <f t="shared" si="255"/>
        <v>2621979.6899999995</v>
      </c>
      <c r="AI175" s="133">
        <f t="shared" si="256"/>
        <v>5.5841083202187891E-2</v>
      </c>
      <c r="AJ175" s="134">
        <f t="shared" si="257"/>
        <v>675.64258436578757</v>
      </c>
      <c r="AK175" s="135">
        <f>IF(ISNA(VLOOKUP($B175,'[1]1718  Prog Access'!$F$7:$BF$318,21,FALSE)),"",VLOOKUP($B175,'[1]1718  Prog Access'!$F$7:$BF$318,21,FALSE))</f>
        <v>0</v>
      </c>
      <c r="AL175" s="135">
        <f>IF(ISNA(VLOOKUP($B175,'[1]1718  Prog Access'!$F$7:$BF$318,22,FALSE)),"",VLOOKUP($B175,'[1]1718  Prog Access'!$F$7:$BF$318,22,FALSE))</f>
        <v>0</v>
      </c>
      <c r="AM175" s="138">
        <f t="shared" si="258"/>
        <v>0</v>
      </c>
      <c r="AN175" s="133">
        <f t="shared" si="259"/>
        <v>0</v>
      </c>
      <c r="AO175" s="139">
        <f t="shared" si="260"/>
        <v>0</v>
      </c>
      <c r="AP175" s="135">
        <f>IF(ISNA(VLOOKUP($B175,'[1]1718  Prog Access'!$F$7:$BF$318,23,FALSE)),"",VLOOKUP($B175,'[1]1718  Prog Access'!$F$7:$BF$318,23,FALSE))</f>
        <v>249429.66</v>
      </c>
      <c r="AQ175" s="135">
        <f>IF(ISNA(VLOOKUP($B175,'[1]1718  Prog Access'!$F$7:$BF$318,24,FALSE)),"",VLOOKUP($B175,'[1]1718  Prog Access'!$F$7:$BF$318,24,FALSE))</f>
        <v>117320.36</v>
      </c>
      <c r="AR175" s="135">
        <f>IF(ISNA(VLOOKUP($B175,'[1]1718  Prog Access'!$F$7:$BF$318,25,FALSE)),"",VLOOKUP($B175,'[1]1718  Prog Access'!$F$7:$BF$318,25,FALSE))</f>
        <v>0</v>
      </c>
      <c r="AS175" s="135">
        <f>IF(ISNA(VLOOKUP($B175,'[1]1718  Prog Access'!$F$7:$BF$318,26,FALSE)),"",VLOOKUP($B175,'[1]1718  Prog Access'!$F$7:$BF$318,26,FALSE))</f>
        <v>0</v>
      </c>
      <c r="AT175" s="135">
        <f>IF(ISNA(VLOOKUP($B175,'[1]1718  Prog Access'!$F$7:$BF$318,27,FALSE)),"",VLOOKUP($B175,'[1]1718  Prog Access'!$F$7:$BF$318,27,FALSE))</f>
        <v>150309.18</v>
      </c>
      <c r="AU175" s="135">
        <f>IF(ISNA(VLOOKUP($B175,'[1]1718  Prog Access'!$F$7:$BF$318,28,FALSE)),"",VLOOKUP($B175,'[1]1718  Prog Access'!$F$7:$BF$318,28,FALSE))</f>
        <v>0</v>
      </c>
      <c r="AV175" s="135">
        <f>IF(ISNA(VLOOKUP($B175,'[1]1718  Prog Access'!$F$7:$BF$318,29,FALSE)),"",VLOOKUP($B175,'[1]1718  Prog Access'!$F$7:$BF$318,29,FALSE))</f>
        <v>0</v>
      </c>
      <c r="AW175" s="135">
        <f>IF(ISNA(VLOOKUP($B175,'[1]1718  Prog Access'!$F$7:$BF$318,30,FALSE)),"",VLOOKUP($B175,'[1]1718  Prog Access'!$F$7:$BF$318,30,FALSE))</f>
        <v>261220.52000000002</v>
      </c>
      <c r="AX175" s="135">
        <f>IF(ISNA(VLOOKUP($B175,'[1]1718  Prog Access'!$F$7:$BF$318,31,FALSE)),"",VLOOKUP($B175,'[1]1718  Prog Access'!$F$7:$BF$318,31,FALSE))</f>
        <v>0</v>
      </c>
      <c r="AY175" s="135">
        <f>IF(ISNA(VLOOKUP($B175,'[1]1718  Prog Access'!$F$7:$BF$318,32,FALSE)),"",VLOOKUP($B175,'[1]1718  Prog Access'!$F$7:$BF$318,32,FALSE))</f>
        <v>0</v>
      </c>
      <c r="AZ175" s="135">
        <f>IF(ISNA(VLOOKUP($B175,'[1]1718  Prog Access'!$F$7:$BF$318,33,FALSE)),"",VLOOKUP($B175,'[1]1718  Prog Access'!$F$7:$BF$318,33,FALSE))</f>
        <v>0</v>
      </c>
      <c r="BA175" s="135">
        <f>IF(ISNA(VLOOKUP($B175,'[1]1718  Prog Access'!$F$7:$BF$318,34,FALSE)),"",VLOOKUP($B175,'[1]1718  Prog Access'!$F$7:$BF$318,34,FALSE))</f>
        <v>0</v>
      </c>
      <c r="BB175" s="135">
        <f>IF(ISNA(VLOOKUP($B175,'[1]1718  Prog Access'!$F$7:$BF$318,35,FALSE)),"",VLOOKUP($B175,'[1]1718  Prog Access'!$F$7:$BF$318,35,FALSE))</f>
        <v>74248.009999999995</v>
      </c>
      <c r="BC175" s="135">
        <f>IF(ISNA(VLOOKUP($B175,'[1]1718  Prog Access'!$F$7:$BF$318,36,FALSE)),"",VLOOKUP($B175,'[1]1718  Prog Access'!$F$7:$BF$318,36,FALSE))</f>
        <v>0</v>
      </c>
      <c r="BD175" s="135">
        <f>IF(ISNA(VLOOKUP($B175,'[1]1718  Prog Access'!$F$7:$BF$318,37,FALSE)),"",VLOOKUP($B175,'[1]1718  Prog Access'!$F$7:$BF$318,37,FALSE))</f>
        <v>31604.430000000004</v>
      </c>
      <c r="BE175" s="135">
        <f>IF(ISNA(VLOOKUP($B175,'[1]1718  Prog Access'!$F$7:$BF$318,38,FALSE)),"",VLOOKUP($B175,'[1]1718  Prog Access'!$F$7:$BF$318,38,FALSE))</f>
        <v>0</v>
      </c>
      <c r="BF175" s="134">
        <f t="shared" si="261"/>
        <v>884132.16</v>
      </c>
      <c r="BG175" s="133">
        <f t="shared" si="262"/>
        <v>1.8829626215865199E-2</v>
      </c>
      <c r="BH175" s="137">
        <f t="shared" si="263"/>
        <v>227.82683625718937</v>
      </c>
      <c r="BI175" s="140">
        <f>IF(ISNA(VLOOKUP($B175,'[1]1718  Prog Access'!$F$7:$BF$318,39,FALSE)),"",VLOOKUP($B175,'[1]1718  Prog Access'!$F$7:$BF$318,39,FALSE))</f>
        <v>0</v>
      </c>
      <c r="BJ175" s="135">
        <f>IF(ISNA(VLOOKUP($B175,'[1]1718  Prog Access'!$F$7:$BF$318,40,FALSE)),"",VLOOKUP($B175,'[1]1718  Prog Access'!$F$7:$BF$318,40,FALSE))</f>
        <v>0</v>
      </c>
      <c r="BK175" s="135">
        <f>IF(ISNA(VLOOKUP($B175,'[1]1718  Prog Access'!$F$7:$BF$318,41,FALSE)),"",VLOOKUP($B175,'[1]1718  Prog Access'!$F$7:$BF$318,41,FALSE))</f>
        <v>77987.81</v>
      </c>
      <c r="BL175" s="135">
        <f>IF(ISNA(VLOOKUP($B175,'[1]1718  Prog Access'!$F$7:$BF$318,42,FALSE)),"",VLOOKUP($B175,'[1]1718  Prog Access'!$F$7:$BF$318,42,FALSE))</f>
        <v>0</v>
      </c>
      <c r="BM175" s="135">
        <f>IF(ISNA(VLOOKUP($B175,'[1]1718  Prog Access'!$F$7:$BF$318,43,FALSE)),"",VLOOKUP($B175,'[1]1718  Prog Access'!$F$7:$BF$318,43,FALSE))</f>
        <v>0</v>
      </c>
      <c r="BN175" s="135">
        <f>IF(ISNA(VLOOKUP($B175,'[1]1718  Prog Access'!$F$7:$BF$318,44,FALSE)),"",VLOOKUP($B175,'[1]1718  Prog Access'!$F$7:$BF$318,44,FALSE))</f>
        <v>0</v>
      </c>
      <c r="BO175" s="135">
        <f>IF(ISNA(VLOOKUP($B175,'[1]1718  Prog Access'!$F$7:$BF$318,45,FALSE)),"",VLOOKUP($B175,'[1]1718  Prog Access'!$F$7:$BF$318,45,FALSE))</f>
        <v>0</v>
      </c>
      <c r="BP175" s="137">
        <f t="shared" si="264"/>
        <v>77987.81</v>
      </c>
      <c r="BQ175" s="133">
        <f t="shared" si="265"/>
        <v>1.6609296416656917E-3</v>
      </c>
      <c r="BR175" s="134">
        <f t="shared" si="266"/>
        <v>20.096221835123377</v>
      </c>
      <c r="BS175" s="140">
        <f>IF(ISNA(VLOOKUP($B175,'[1]1718  Prog Access'!$F$7:$BF$318,46,FALSE)),"",VLOOKUP($B175,'[1]1718  Prog Access'!$F$7:$BF$318,46,FALSE))</f>
        <v>0</v>
      </c>
      <c r="BT175" s="135">
        <f>IF(ISNA(VLOOKUP($B175,'[1]1718  Prog Access'!$F$7:$BF$318,47,FALSE)),"",VLOOKUP($B175,'[1]1718  Prog Access'!$F$7:$BF$318,47,FALSE))</f>
        <v>0</v>
      </c>
      <c r="BU175" s="135">
        <f>IF(ISNA(VLOOKUP($B175,'[1]1718  Prog Access'!$F$7:$BF$318,48,FALSE)),"",VLOOKUP($B175,'[1]1718  Prog Access'!$F$7:$BF$318,48,FALSE))</f>
        <v>0</v>
      </c>
      <c r="BV175" s="135">
        <f>IF(ISNA(VLOOKUP($B175,'[1]1718  Prog Access'!$F$7:$BF$318,49,FALSE)),"",VLOOKUP($B175,'[1]1718  Prog Access'!$F$7:$BF$318,49,FALSE))</f>
        <v>42870.75</v>
      </c>
      <c r="BW175" s="137">
        <f t="shared" si="267"/>
        <v>42870.75</v>
      </c>
      <c r="BX175" s="133">
        <f t="shared" si="268"/>
        <v>9.1303114468068098E-4</v>
      </c>
      <c r="BY175" s="134">
        <f t="shared" si="269"/>
        <v>11.047112391514975</v>
      </c>
      <c r="BZ175" s="135">
        <f>IF(ISNA(VLOOKUP($B175,'[1]1718  Prog Access'!$F$7:$BF$318,50,FALSE)),"",VLOOKUP($B175,'[1]1718  Prog Access'!$F$7:$BF$318,50,FALSE))</f>
        <v>7415161.5100000007</v>
      </c>
      <c r="CA175" s="133">
        <f t="shared" si="270"/>
        <v>0.15792290551173999</v>
      </c>
      <c r="CB175" s="134">
        <f t="shared" si="271"/>
        <v>1910.7695247273703</v>
      </c>
      <c r="CC175" s="135">
        <f>IF(ISNA(VLOOKUP($B175,'[1]1718  Prog Access'!$F$7:$BF$318,51,FALSE)),"",VLOOKUP($B175,'[1]1718  Prog Access'!$F$7:$BF$318,51,FALSE))</f>
        <v>1032464.89</v>
      </c>
      <c r="CD175" s="133">
        <f t="shared" si="272"/>
        <v>2.1988712592135976E-2</v>
      </c>
      <c r="CE175" s="134">
        <f t="shared" si="273"/>
        <v>266.04982838236202</v>
      </c>
      <c r="CF175" s="141">
        <f>IF(ISNA(VLOOKUP($B175,'[1]1718  Prog Access'!$F$7:$BF$318,52,FALSE)),"",VLOOKUP($B175,'[1]1718  Prog Access'!$F$7:$BF$318,52,FALSE))</f>
        <v>1577386.9099999997</v>
      </c>
      <c r="CG175" s="88">
        <f t="shared" si="274"/>
        <v>3.3594079320786834E-2</v>
      </c>
      <c r="CH175" s="89">
        <f t="shared" si="275"/>
        <v>406.46759106557533</v>
      </c>
      <c r="CI175" s="90">
        <f t="shared" si="299"/>
        <v>46954312.840000004</v>
      </c>
      <c r="CJ175" s="73">
        <f t="shared" si="300"/>
        <v>0</v>
      </c>
    </row>
    <row r="176" spans="1:88" x14ac:dyDescent="0.3">
      <c r="A176" s="21"/>
      <c r="B176" s="84" t="s">
        <v>297</v>
      </c>
      <c r="C176" s="117" t="s">
        <v>298</v>
      </c>
      <c r="D176" s="85">
        <f>IF(ISNA(VLOOKUP($B176,'[1]1718 enrollment_Rev_Exp by size'!$A$6:$C$339,3,FALSE)),"",VLOOKUP($B176,'[1]1718 enrollment_Rev_Exp by size'!$A$6:$C$339,3,FALSE))</f>
        <v>5992.0499999999993</v>
      </c>
      <c r="E176" s="86">
        <f>IF(ISNA(VLOOKUP($B176,'[1]1718 Enroll_Rev_Exp Access'!$A$6:$D$316,4,FALSE)),"",VLOOKUP($B176,'[1]1718 Enroll_Rev_Exp Access'!$A$6:$D$316,4,FALSE))</f>
        <v>77160418.430000007</v>
      </c>
      <c r="F176" s="87">
        <f>IF(ISNA(VLOOKUP($B176,'[1]1718  Prog Access'!$F$7:$BF$318,2,FALSE)),"",VLOOKUP($B176,'[1]1718  Prog Access'!$F$7:$BF$318,2,FALSE))</f>
        <v>40681935.020000003</v>
      </c>
      <c r="G176" s="87">
        <f>IF(ISNA(VLOOKUP($B176,'[1]1718  Prog Access'!$F$7:$BF$318,3,FALSE)),"",VLOOKUP($B176,'[1]1718  Prog Access'!$F$7:$BF$318,3,FALSE))</f>
        <v>499187.08999999997</v>
      </c>
      <c r="H176" s="87">
        <f>IF(ISNA(VLOOKUP($B176,'[1]1718  Prog Access'!$F$7:$BF$318,4,FALSE)),"",VLOOKUP($B176,'[1]1718  Prog Access'!$F$7:$BF$318,4,FALSE))</f>
        <v>0</v>
      </c>
      <c r="I176" s="130">
        <f t="shared" si="276"/>
        <v>41181122.110000007</v>
      </c>
      <c r="J176" s="151">
        <f t="shared" si="277"/>
        <v>0.53370786405674497</v>
      </c>
      <c r="K176" s="152">
        <f t="shared" si="278"/>
        <v>6872.62658188767</v>
      </c>
      <c r="L176" s="135">
        <f>IF(ISNA(VLOOKUP($B176,'[1]1718  Prog Access'!$F$7:$BF$318,5,FALSE)),"",VLOOKUP($B176,'[1]1718  Prog Access'!$F$7:$BF$318,5,FALSE))</f>
        <v>0</v>
      </c>
      <c r="M176" s="135">
        <f>IF(ISNA(VLOOKUP($B176,'[1]1718  Prog Access'!$F$7:$BF$318,6,FALSE)),"",VLOOKUP($B176,'[1]1718  Prog Access'!$F$7:$BF$318,6,FALSE))</f>
        <v>0</v>
      </c>
      <c r="N176" s="135">
        <f>IF(ISNA(VLOOKUP($B176,'[1]1718  Prog Access'!$F$7:$BF$318,7,FALSE)),"",VLOOKUP($B176,'[1]1718  Prog Access'!$F$7:$BF$318,7,FALSE))</f>
        <v>0</v>
      </c>
      <c r="O176" s="135">
        <f>IF(ISNA(VLOOKUP($B176,'[1]1718  Prog Access'!$F$7:$BF$318,8,FALSE)),"",VLOOKUP($B176,'[1]1718  Prog Access'!$F$7:$BF$318,8,FALSE))</f>
        <v>0</v>
      </c>
      <c r="P176" s="135">
        <f>IF(ISNA(VLOOKUP($B176,'[1]1718  Prog Access'!$F$7:$BF$318,9,FALSE)),"",VLOOKUP($B176,'[1]1718  Prog Access'!$F$7:$BF$318,9,FALSE))</f>
        <v>0</v>
      </c>
      <c r="Q176" s="135">
        <f>IF(ISNA(VLOOKUP($B176,'[1]1718  Prog Access'!$F$7:$BF$318,10,FALSE)),"",VLOOKUP($B176,'[1]1718  Prog Access'!$F$7:$BF$318,10,FALSE))</f>
        <v>0</v>
      </c>
      <c r="R176" s="128">
        <f t="shared" si="249"/>
        <v>0</v>
      </c>
      <c r="S176" s="136">
        <f t="shared" si="250"/>
        <v>0</v>
      </c>
      <c r="T176" s="137">
        <f t="shared" si="251"/>
        <v>0</v>
      </c>
      <c r="U176" s="135">
        <f>IF(ISNA(VLOOKUP($B176,'[1]1718  Prog Access'!$F$7:$BF$318,11,FALSE)),"",VLOOKUP($B176,'[1]1718  Prog Access'!$F$7:$BF$318,11,FALSE))</f>
        <v>9228409.8899999987</v>
      </c>
      <c r="V176" s="135">
        <f>IF(ISNA(VLOOKUP($B176,'[1]1718  Prog Access'!$F$7:$BF$318,12,FALSE)),"",VLOOKUP($B176,'[1]1718  Prog Access'!$F$7:$BF$318,12,FALSE))</f>
        <v>405101.52</v>
      </c>
      <c r="W176" s="135">
        <f>IF(ISNA(VLOOKUP($B176,'[1]1718  Prog Access'!$F$7:$BF$318,13,FALSE)),"",VLOOKUP($B176,'[1]1718  Prog Access'!$F$7:$BF$318,13,FALSE))</f>
        <v>1239560</v>
      </c>
      <c r="X176" s="135">
        <f>IF(ISNA(VLOOKUP($B176,'[1]1718  Prog Access'!$F$7:$BF$318,14,FALSE)),"",VLOOKUP($B176,'[1]1718  Prog Access'!$F$7:$BF$318,14,FALSE))</f>
        <v>0</v>
      </c>
      <c r="Y176" s="135">
        <f>IF(ISNA(VLOOKUP($B176,'[1]1718  Prog Access'!$F$7:$BF$318,15,FALSE)),"",VLOOKUP($B176,'[1]1718  Prog Access'!$F$7:$BF$318,15,FALSE))</f>
        <v>0</v>
      </c>
      <c r="Z176" s="135">
        <f>IF(ISNA(VLOOKUP($B176,'[1]1718  Prog Access'!$F$7:$BF$318,16,FALSE)),"",VLOOKUP($B176,'[1]1718  Prog Access'!$F$7:$BF$318,16,FALSE))</f>
        <v>155685.94000000003</v>
      </c>
      <c r="AA176" s="138">
        <f t="shared" si="252"/>
        <v>11028757.349999998</v>
      </c>
      <c r="AB176" s="133">
        <f t="shared" si="253"/>
        <v>0.1429328349224194</v>
      </c>
      <c r="AC176" s="134">
        <f t="shared" si="254"/>
        <v>1840.5649735900065</v>
      </c>
      <c r="AD176" s="135">
        <f>IF(ISNA(VLOOKUP($B176,'[1]1718  Prog Access'!$F$7:$BF$318,17,FALSE)),"",VLOOKUP($B176,'[1]1718  Prog Access'!$F$7:$BF$318,17,FALSE))</f>
        <v>2094763.6499999997</v>
      </c>
      <c r="AE176" s="135">
        <f>IF(ISNA(VLOOKUP($B176,'[1]1718  Prog Access'!$F$7:$BF$318,18,FALSE)),"",VLOOKUP($B176,'[1]1718  Prog Access'!$F$7:$BF$318,18,FALSE))</f>
        <v>579746.70000000007</v>
      </c>
      <c r="AF176" s="135">
        <f>IF(ISNA(VLOOKUP($B176,'[1]1718  Prog Access'!$F$7:$BF$318,19,FALSE)),"",VLOOKUP($B176,'[1]1718  Prog Access'!$F$7:$BF$318,19,FALSE))</f>
        <v>26340.639999999999</v>
      </c>
      <c r="AG176" s="135">
        <f>IF(ISNA(VLOOKUP($B176,'[1]1718  Prog Access'!$F$7:$BF$318,20,FALSE)),"",VLOOKUP($B176,'[1]1718  Prog Access'!$F$7:$BF$318,20,FALSE))</f>
        <v>0</v>
      </c>
      <c r="AH176" s="134">
        <f t="shared" si="255"/>
        <v>2700850.9899999998</v>
      </c>
      <c r="AI176" s="133">
        <f t="shared" si="256"/>
        <v>3.5003063033545029E-2</v>
      </c>
      <c r="AJ176" s="134">
        <f t="shared" si="257"/>
        <v>450.73906092238883</v>
      </c>
      <c r="AK176" s="135">
        <f>IF(ISNA(VLOOKUP($B176,'[1]1718  Prog Access'!$F$7:$BF$318,21,FALSE)),"",VLOOKUP($B176,'[1]1718  Prog Access'!$F$7:$BF$318,21,FALSE))</f>
        <v>0</v>
      </c>
      <c r="AL176" s="135">
        <f>IF(ISNA(VLOOKUP($B176,'[1]1718  Prog Access'!$F$7:$BF$318,22,FALSE)),"",VLOOKUP($B176,'[1]1718  Prog Access'!$F$7:$BF$318,22,FALSE))</f>
        <v>0</v>
      </c>
      <c r="AM176" s="138">
        <f t="shared" si="258"/>
        <v>0</v>
      </c>
      <c r="AN176" s="133">
        <f t="shared" si="259"/>
        <v>0</v>
      </c>
      <c r="AO176" s="139">
        <f t="shared" si="260"/>
        <v>0</v>
      </c>
      <c r="AP176" s="135">
        <f>IF(ISNA(VLOOKUP($B176,'[1]1718  Prog Access'!$F$7:$BF$318,23,FALSE)),"",VLOOKUP($B176,'[1]1718  Prog Access'!$F$7:$BF$318,23,FALSE))</f>
        <v>547837.26</v>
      </c>
      <c r="AQ176" s="135">
        <f>IF(ISNA(VLOOKUP($B176,'[1]1718  Prog Access'!$F$7:$BF$318,24,FALSE)),"",VLOOKUP($B176,'[1]1718  Prog Access'!$F$7:$BF$318,24,FALSE))</f>
        <v>100819.95000000001</v>
      </c>
      <c r="AR176" s="135">
        <f>IF(ISNA(VLOOKUP($B176,'[1]1718  Prog Access'!$F$7:$BF$318,25,FALSE)),"",VLOOKUP($B176,'[1]1718  Prog Access'!$F$7:$BF$318,25,FALSE))</f>
        <v>0</v>
      </c>
      <c r="AS176" s="135">
        <f>IF(ISNA(VLOOKUP($B176,'[1]1718  Prog Access'!$F$7:$BF$318,26,FALSE)),"",VLOOKUP($B176,'[1]1718  Prog Access'!$F$7:$BF$318,26,FALSE))</f>
        <v>0</v>
      </c>
      <c r="AT176" s="135">
        <f>IF(ISNA(VLOOKUP($B176,'[1]1718  Prog Access'!$F$7:$BF$318,27,FALSE)),"",VLOOKUP($B176,'[1]1718  Prog Access'!$F$7:$BF$318,27,FALSE))</f>
        <v>1118120.6699999997</v>
      </c>
      <c r="AU176" s="135">
        <f>IF(ISNA(VLOOKUP($B176,'[1]1718  Prog Access'!$F$7:$BF$318,28,FALSE)),"",VLOOKUP($B176,'[1]1718  Prog Access'!$F$7:$BF$318,28,FALSE))</f>
        <v>0</v>
      </c>
      <c r="AV176" s="135">
        <f>IF(ISNA(VLOOKUP($B176,'[1]1718  Prog Access'!$F$7:$BF$318,29,FALSE)),"",VLOOKUP($B176,'[1]1718  Prog Access'!$F$7:$BF$318,29,FALSE))</f>
        <v>0</v>
      </c>
      <c r="AW176" s="135">
        <f>IF(ISNA(VLOOKUP($B176,'[1]1718  Prog Access'!$F$7:$BF$318,30,FALSE)),"",VLOOKUP($B176,'[1]1718  Prog Access'!$F$7:$BF$318,30,FALSE))</f>
        <v>279007.44999999995</v>
      </c>
      <c r="AX176" s="135">
        <f>IF(ISNA(VLOOKUP($B176,'[1]1718  Prog Access'!$F$7:$BF$318,31,FALSE)),"",VLOOKUP($B176,'[1]1718  Prog Access'!$F$7:$BF$318,31,FALSE))</f>
        <v>0</v>
      </c>
      <c r="AY176" s="135">
        <f>IF(ISNA(VLOOKUP($B176,'[1]1718  Prog Access'!$F$7:$BF$318,32,FALSE)),"",VLOOKUP($B176,'[1]1718  Prog Access'!$F$7:$BF$318,32,FALSE))</f>
        <v>0</v>
      </c>
      <c r="AZ176" s="135">
        <f>IF(ISNA(VLOOKUP($B176,'[1]1718  Prog Access'!$F$7:$BF$318,33,FALSE)),"",VLOOKUP($B176,'[1]1718  Prog Access'!$F$7:$BF$318,33,FALSE))</f>
        <v>139801.28</v>
      </c>
      <c r="BA176" s="135">
        <f>IF(ISNA(VLOOKUP($B176,'[1]1718  Prog Access'!$F$7:$BF$318,34,FALSE)),"",VLOOKUP($B176,'[1]1718  Prog Access'!$F$7:$BF$318,34,FALSE))</f>
        <v>24217.73</v>
      </c>
      <c r="BB176" s="135">
        <f>IF(ISNA(VLOOKUP($B176,'[1]1718  Prog Access'!$F$7:$BF$318,35,FALSE)),"",VLOOKUP($B176,'[1]1718  Prog Access'!$F$7:$BF$318,35,FALSE))</f>
        <v>278334.03999999998</v>
      </c>
      <c r="BC176" s="135">
        <f>IF(ISNA(VLOOKUP($B176,'[1]1718  Prog Access'!$F$7:$BF$318,36,FALSE)),"",VLOOKUP($B176,'[1]1718  Prog Access'!$F$7:$BF$318,36,FALSE))</f>
        <v>0</v>
      </c>
      <c r="BD176" s="135">
        <f>IF(ISNA(VLOOKUP($B176,'[1]1718  Prog Access'!$F$7:$BF$318,37,FALSE)),"",VLOOKUP($B176,'[1]1718  Prog Access'!$F$7:$BF$318,37,FALSE))</f>
        <v>101149.96</v>
      </c>
      <c r="BE176" s="135">
        <f>IF(ISNA(VLOOKUP($B176,'[1]1718  Prog Access'!$F$7:$BF$318,38,FALSE)),"",VLOOKUP($B176,'[1]1718  Prog Access'!$F$7:$BF$318,38,FALSE))</f>
        <v>0</v>
      </c>
      <c r="BF176" s="134">
        <f t="shared" si="261"/>
        <v>2589288.3399999994</v>
      </c>
      <c r="BG176" s="133">
        <f t="shared" si="262"/>
        <v>3.3557209676733465E-2</v>
      </c>
      <c r="BH176" s="137">
        <f t="shared" si="263"/>
        <v>432.12061648350726</v>
      </c>
      <c r="BI176" s="140">
        <f>IF(ISNA(VLOOKUP($B176,'[1]1718  Prog Access'!$F$7:$BF$318,39,FALSE)),"",VLOOKUP($B176,'[1]1718  Prog Access'!$F$7:$BF$318,39,FALSE))</f>
        <v>0</v>
      </c>
      <c r="BJ176" s="135">
        <f>IF(ISNA(VLOOKUP($B176,'[1]1718  Prog Access'!$F$7:$BF$318,40,FALSE)),"",VLOOKUP($B176,'[1]1718  Prog Access'!$F$7:$BF$318,40,FALSE))</f>
        <v>10865.669999999998</v>
      </c>
      <c r="BK176" s="135">
        <f>IF(ISNA(VLOOKUP($B176,'[1]1718  Prog Access'!$F$7:$BF$318,41,FALSE)),"",VLOOKUP($B176,'[1]1718  Prog Access'!$F$7:$BF$318,41,FALSE))</f>
        <v>118234.63</v>
      </c>
      <c r="BL176" s="135">
        <f>IF(ISNA(VLOOKUP($B176,'[1]1718  Prog Access'!$F$7:$BF$318,42,FALSE)),"",VLOOKUP($B176,'[1]1718  Prog Access'!$F$7:$BF$318,42,FALSE))</f>
        <v>0</v>
      </c>
      <c r="BM176" s="135">
        <f>IF(ISNA(VLOOKUP($B176,'[1]1718  Prog Access'!$F$7:$BF$318,43,FALSE)),"",VLOOKUP($B176,'[1]1718  Prog Access'!$F$7:$BF$318,43,FALSE))</f>
        <v>0</v>
      </c>
      <c r="BN176" s="135">
        <f>IF(ISNA(VLOOKUP($B176,'[1]1718  Prog Access'!$F$7:$BF$318,44,FALSE)),"",VLOOKUP($B176,'[1]1718  Prog Access'!$F$7:$BF$318,44,FALSE))</f>
        <v>0</v>
      </c>
      <c r="BO176" s="135">
        <f>IF(ISNA(VLOOKUP($B176,'[1]1718  Prog Access'!$F$7:$BF$318,45,FALSE)),"",VLOOKUP($B176,'[1]1718  Prog Access'!$F$7:$BF$318,45,FALSE))</f>
        <v>299.69</v>
      </c>
      <c r="BP176" s="137">
        <f t="shared" si="264"/>
        <v>129399.99</v>
      </c>
      <c r="BQ176" s="133">
        <f t="shared" si="265"/>
        <v>1.6770255091007804E-3</v>
      </c>
      <c r="BR176" s="134">
        <f t="shared" si="266"/>
        <v>21.595278744336248</v>
      </c>
      <c r="BS176" s="140">
        <f>IF(ISNA(VLOOKUP($B176,'[1]1718  Prog Access'!$F$7:$BF$318,46,FALSE)),"",VLOOKUP($B176,'[1]1718  Prog Access'!$F$7:$BF$318,46,FALSE))</f>
        <v>0</v>
      </c>
      <c r="BT176" s="135">
        <f>IF(ISNA(VLOOKUP($B176,'[1]1718  Prog Access'!$F$7:$BF$318,47,FALSE)),"",VLOOKUP($B176,'[1]1718  Prog Access'!$F$7:$BF$318,47,FALSE))</f>
        <v>59068.41</v>
      </c>
      <c r="BU176" s="135">
        <f>IF(ISNA(VLOOKUP($B176,'[1]1718  Prog Access'!$F$7:$BF$318,48,FALSE)),"",VLOOKUP($B176,'[1]1718  Prog Access'!$F$7:$BF$318,48,FALSE))</f>
        <v>0</v>
      </c>
      <c r="BV176" s="135">
        <f>IF(ISNA(VLOOKUP($B176,'[1]1718  Prog Access'!$F$7:$BF$318,49,FALSE)),"",VLOOKUP($B176,'[1]1718  Prog Access'!$F$7:$BF$318,49,FALSE))</f>
        <v>512449.91000000003</v>
      </c>
      <c r="BW176" s="137">
        <f t="shared" si="267"/>
        <v>571518.32000000007</v>
      </c>
      <c r="BX176" s="133">
        <f t="shared" si="268"/>
        <v>7.4068846648166113E-3</v>
      </c>
      <c r="BY176" s="134">
        <f t="shared" si="269"/>
        <v>95.379431079513708</v>
      </c>
      <c r="BZ176" s="135">
        <f>IF(ISNA(VLOOKUP($B176,'[1]1718  Prog Access'!$F$7:$BF$318,50,FALSE)),"",VLOOKUP($B176,'[1]1718  Prog Access'!$F$7:$BF$318,50,FALSE))</f>
        <v>13409407.250000002</v>
      </c>
      <c r="CA176" s="133">
        <f t="shared" si="270"/>
        <v>0.17378608777458907</v>
      </c>
      <c r="CB176" s="134">
        <f t="shared" si="271"/>
        <v>2237.8663812885411</v>
      </c>
      <c r="CC176" s="135">
        <f>IF(ISNA(VLOOKUP($B176,'[1]1718  Prog Access'!$F$7:$BF$318,51,FALSE)),"",VLOOKUP($B176,'[1]1718  Prog Access'!$F$7:$BF$318,51,FALSE))</f>
        <v>1936865.6</v>
      </c>
      <c r="CD176" s="133">
        <f t="shared" si="272"/>
        <v>2.5101802704156226E-2</v>
      </c>
      <c r="CE176" s="134">
        <f t="shared" si="273"/>
        <v>323.23922530686497</v>
      </c>
      <c r="CF176" s="141">
        <f>IF(ISNA(VLOOKUP($B176,'[1]1718  Prog Access'!$F$7:$BF$318,52,FALSE)),"",VLOOKUP($B176,'[1]1718  Prog Access'!$F$7:$BF$318,52,FALSE))</f>
        <v>3613208.48</v>
      </c>
      <c r="CG176" s="88">
        <f t="shared" si="274"/>
        <v>4.6827227657894384E-2</v>
      </c>
      <c r="CH176" s="89">
        <f t="shared" si="275"/>
        <v>603.00038884855769</v>
      </c>
      <c r="CI176" s="90">
        <f t="shared" si="299"/>
        <v>77160418.430000007</v>
      </c>
      <c r="CJ176" s="73">
        <f t="shared" si="300"/>
        <v>0</v>
      </c>
    </row>
    <row r="177" spans="1:88" x14ac:dyDescent="0.3">
      <c r="A177" s="21"/>
      <c r="B177" s="84" t="s">
        <v>299</v>
      </c>
      <c r="C177" s="117" t="s">
        <v>300</v>
      </c>
      <c r="D177" s="85">
        <f>IF(ISNA(VLOOKUP($B177,'[1]1718 enrollment_Rev_Exp by size'!$A$6:$C$339,3,FALSE)),"",VLOOKUP($B177,'[1]1718 enrollment_Rev_Exp by size'!$A$6:$C$339,3,FALSE))</f>
        <v>11498.960000000001</v>
      </c>
      <c r="E177" s="86">
        <f>IF(ISNA(VLOOKUP($B177,'[1]1718 Enroll_Rev_Exp Access'!$A$6:$D$316,4,FALSE)),"",VLOOKUP($B177,'[1]1718 Enroll_Rev_Exp Access'!$A$6:$D$316,4,FALSE))</f>
        <v>143260705.22999999</v>
      </c>
      <c r="F177" s="87">
        <f>IF(ISNA(VLOOKUP($B177,'[1]1718  Prog Access'!$F$7:$BF$318,2,FALSE)),"",VLOOKUP($B177,'[1]1718  Prog Access'!$F$7:$BF$318,2,FALSE))</f>
        <v>75128885.040000007</v>
      </c>
      <c r="G177" s="87">
        <f>IF(ISNA(VLOOKUP($B177,'[1]1718  Prog Access'!$F$7:$BF$318,3,FALSE)),"",VLOOKUP($B177,'[1]1718  Prog Access'!$F$7:$BF$318,3,FALSE))</f>
        <v>2226624.0100000002</v>
      </c>
      <c r="H177" s="87">
        <f>IF(ISNA(VLOOKUP($B177,'[1]1718  Prog Access'!$F$7:$BF$318,4,FALSE)),"",VLOOKUP($B177,'[1]1718  Prog Access'!$F$7:$BF$318,4,FALSE))</f>
        <v>0</v>
      </c>
      <c r="I177" s="130">
        <f t="shared" si="276"/>
        <v>77355509.050000012</v>
      </c>
      <c r="J177" s="151">
        <f t="shared" si="277"/>
        <v>0.53996320153393407</v>
      </c>
      <c r="K177" s="152">
        <f t="shared" si="278"/>
        <v>6727.1743748999916</v>
      </c>
      <c r="L177" s="135">
        <f>IF(ISNA(VLOOKUP($B177,'[1]1718  Prog Access'!$F$7:$BF$318,5,FALSE)),"",VLOOKUP($B177,'[1]1718  Prog Access'!$F$7:$BF$318,5,FALSE))</f>
        <v>0</v>
      </c>
      <c r="M177" s="135">
        <f>IF(ISNA(VLOOKUP($B177,'[1]1718  Prog Access'!$F$7:$BF$318,6,FALSE)),"",VLOOKUP($B177,'[1]1718  Prog Access'!$F$7:$BF$318,6,FALSE))</f>
        <v>0</v>
      </c>
      <c r="N177" s="135">
        <f>IF(ISNA(VLOOKUP($B177,'[1]1718  Prog Access'!$F$7:$BF$318,7,FALSE)),"",VLOOKUP($B177,'[1]1718  Prog Access'!$F$7:$BF$318,7,FALSE))</f>
        <v>0</v>
      </c>
      <c r="O177" s="135">
        <f>IF(ISNA(VLOOKUP($B177,'[1]1718  Prog Access'!$F$7:$BF$318,8,FALSE)),"",VLOOKUP($B177,'[1]1718  Prog Access'!$F$7:$BF$318,8,FALSE))</f>
        <v>0</v>
      </c>
      <c r="P177" s="135">
        <f>IF(ISNA(VLOOKUP($B177,'[1]1718  Prog Access'!$F$7:$BF$318,9,FALSE)),"",VLOOKUP($B177,'[1]1718  Prog Access'!$F$7:$BF$318,9,FALSE))</f>
        <v>0</v>
      </c>
      <c r="Q177" s="135">
        <f>IF(ISNA(VLOOKUP($B177,'[1]1718  Prog Access'!$F$7:$BF$318,10,FALSE)),"",VLOOKUP($B177,'[1]1718  Prog Access'!$F$7:$BF$318,10,FALSE))</f>
        <v>0</v>
      </c>
      <c r="R177" s="128">
        <f t="shared" si="249"/>
        <v>0</v>
      </c>
      <c r="S177" s="136">
        <f t="shared" si="250"/>
        <v>0</v>
      </c>
      <c r="T177" s="137">
        <f t="shared" si="251"/>
        <v>0</v>
      </c>
      <c r="U177" s="135">
        <f>IF(ISNA(VLOOKUP($B177,'[1]1718  Prog Access'!$F$7:$BF$318,11,FALSE)),"",VLOOKUP($B177,'[1]1718  Prog Access'!$F$7:$BF$318,11,FALSE))</f>
        <v>21030789.640000001</v>
      </c>
      <c r="V177" s="135">
        <f>IF(ISNA(VLOOKUP($B177,'[1]1718  Prog Access'!$F$7:$BF$318,12,FALSE)),"",VLOOKUP($B177,'[1]1718  Prog Access'!$F$7:$BF$318,12,FALSE))</f>
        <v>974630.54999999993</v>
      </c>
      <c r="W177" s="135">
        <f>IF(ISNA(VLOOKUP($B177,'[1]1718  Prog Access'!$F$7:$BF$318,13,FALSE)),"",VLOOKUP($B177,'[1]1718  Prog Access'!$F$7:$BF$318,13,FALSE))</f>
        <v>2290417.85</v>
      </c>
      <c r="X177" s="135">
        <f>IF(ISNA(VLOOKUP($B177,'[1]1718  Prog Access'!$F$7:$BF$318,14,FALSE)),"",VLOOKUP($B177,'[1]1718  Prog Access'!$F$7:$BF$318,14,FALSE))</f>
        <v>0</v>
      </c>
      <c r="Y177" s="135">
        <f>IF(ISNA(VLOOKUP($B177,'[1]1718  Prog Access'!$F$7:$BF$318,15,FALSE)),"",VLOOKUP($B177,'[1]1718  Prog Access'!$F$7:$BF$318,15,FALSE))</f>
        <v>0</v>
      </c>
      <c r="Z177" s="135">
        <f>IF(ISNA(VLOOKUP($B177,'[1]1718  Prog Access'!$F$7:$BF$318,16,FALSE)),"",VLOOKUP($B177,'[1]1718  Prog Access'!$F$7:$BF$318,16,FALSE))</f>
        <v>585021.78</v>
      </c>
      <c r="AA177" s="138">
        <f t="shared" si="252"/>
        <v>24880859.820000004</v>
      </c>
      <c r="AB177" s="133">
        <f t="shared" si="253"/>
        <v>0.17367539675345492</v>
      </c>
      <c r="AC177" s="134">
        <f t="shared" si="254"/>
        <v>2163.7487059699315</v>
      </c>
      <c r="AD177" s="135">
        <f>IF(ISNA(VLOOKUP($B177,'[1]1718  Prog Access'!$F$7:$BF$318,17,FALSE)),"",VLOOKUP($B177,'[1]1718  Prog Access'!$F$7:$BF$318,17,FALSE))</f>
        <v>4304788.5100000007</v>
      </c>
      <c r="AE177" s="135">
        <f>IF(ISNA(VLOOKUP($B177,'[1]1718  Prog Access'!$F$7:$BF$318,18,FALSE)),"",VLOOKUP($B177,'[1]1718  Prog Access'!$F$7:$BF$318,18,FALSE))</f>
        <v>847871.54999999993</v>
      </c>
      <c r="AF177" s="135">
        <f>IF(ISNA(VLOOKUP($B177,'[1]1718  Prog Access'!$F$7:$BF$318,19,FALSE)),"",VLOOKUP($B177,'[1]1718  Prog Access'!$F$7:$BF$318,19,FALSE))</f>
        <v>51389</v>
      </c>
      <c r="AG177" s="135">
        <f>IF(ISNA(VLOOKUP($B177,'[1]1718  Prog Access'!$F$7:$BF$318,20,FALSE)),"",VLOOKUP($B177,'[1]1718  Prog Access'!$F$7:$BF$318,20,FALSE))</f>
        <v>0</v>
      </c>
      <c r="AH177" s="134">
        <f t="shared" si="255"/>
        <v>5204049.0600000005</v>
      </c>
      <c r="AI177" s="133">
        <f t="shared" si="256"/>
        <v>3.6325725548014609E-2</v>
      </c>
      <c r="AJ177" s="134">
        <f t="shared" si="257"/>
        <v>452.56693300959392</v>
      </c>
      <c r="AK177" s="135">
        <f>IF(ISNA(VLOOKUP($B177,'[1]1718  Prog Access'!$F$7:$BF$318,21,FALSE)),"",VLOOKUP($B177,'[1]1718  Prog Access'!$F$7:$BF$318,21,FALSE))</f>
        <v>0</v>
      </c>
      <c r="AL177" s="135">
        <f>IF(ISNA(VLOOKUP($B177,'[1]1718  Prog Access'!$F$7:$BF$318,22,FALSE)),"",VLOOKUP($B177,'[1]1718  Prog Access'!$F$7:$BF$318,22,FALSE))</f>
        <v>0</v>
      </c>
      <c r="AM177" s="138">
        <f t="shared" si="258"/>
        <v>0</v>
      </c>
      <c r="AN177" s="133">
        <f t="shared" si="259"/>
        <v>0</v>
      </c>
      <c r="AO177" s="139">
        <f t="shared" si="260"/>
        <v>0</v>
      </c>
      <c r="AP177" s="135">
        <f>IF(ISNA(VLOOKUP($B177,'[1]1718  Prog Access'!$F$7:$BF$318,23,FALSE)),"",VLOOKUP($B177,'[1]1718  Prog Access'!$F$7:$BF$318,23,FALSE))</f>
        <v>946569.00000000012</v>
      </c>
      <c r="AQ177" s="135">
        <f>IF(ISNA(VLOOKUP($B177,'[1]1718  Prog Access'!$F$7:$BF$318,24,FALSE)),"",VLOOKUP($B177,'[1]1718  Prog Access'!$F$7:$BF$318,24,FALSE))</f>
        <v>369891.29999999993</v>
      </c>
      <c r="AR177" s="135">
        <f>IF(ISNA(VLOOKUP($B177,'[1]1718  Prog Access'!$F$7:$BF$318,25,FALSE)),"",VLOOKUP($B177,'[1]1718  Prog Access'!$F$7:$BF$318,25,FALSE))</f>
        <v>0</v>
      </c>
      <c r="AS177" s="135">
        <f>IF(ISNA(VLOOKUP($B177,'[1]1718  Prog Access'!$F$7:$BF$318,26,FALSE)),"",VLOOKUP($B177,'[1]1718  Prog Access'!$F$7:$BF$318,26,FALSE))</f>
        <v>0</v>
      </c>
      <c r="AT177" s="135">
        <f>IF(ISNA(VLOOKUP($B177,'[1]1718  Prog Access'!$F$7:$BF$318,27,FALSE)),"",VLOOKUP($B177,'[1]1718  Prog Access'!$F$7:$BF$318,27,FALSE))</f>
        <v>1982505.0500000005</v>
      </c>
      <c r="AU177" s="135">
        <f>IF(ISNA(VLOOKUP($B177,'[1]1718  Prog Access'!$F$7:$BF$318,28,FALSE)),"",VLOOKUP($B177,'[1]1718  Prog Access'!$F$7:$BF$318,28,FALSE))</f>
        <v>0</v>
      </c>
      <c r="AV177" s="135">
        <f>IF(ISNA(VLOOKUP($B177,'[1]1718  Prog Access'!$F$7:$BF$318,29,FALSE)),"",VLOOKUP($B177,'[1]1718  Prog Access'!$F$7:$BF$318,29,FALSE))</f>
        <v>0</v>
      </c>
      <c r="AW177" s="135">
        <f>IF(ISNA(VLOOKUP($B177,'[1]1718  Prog Access'!$F$7:$BF$318,30,FALSE)),"",VLOOKUP($B177,'[1]1718  Prog Access'!$F$7:$BF$318,30,FALSE))</f>
        <v>662844.54999999993</v>
      </c>
      <c r="AX177" s="135">
        <f>IF(ISNA(VLOOKUP($B177,'[1]1718  Prog Access'!$F$7:$BF$318,31,FALSE)),"",VLOOKUP($B177,'[1]1718  Prog Access'!$F$7:$BF$318,31,FALSE))</f>
        <v>0</v>
      </c>
      <c r="AY177" s="135">
        <f>IF(ISNA(VLOOKUP($B177,'[1]1718  Prog Access'!$F$7:$BF$318,32,FALSE)),"",VLOOKUP($B177,'[1]1718  Prog Access'!$F$7:$BF$318,32,FALSE))</f>
        <v>0</v>
      </c>
      <c r="AZ177" s="135">
        <f>IF(ISNA(VLOOKUP($B177,'[1]1718  Prog Access'!$F$7:$BF$318,33,FALSE)),"",VLOOKUP($B177,'[1]1718  Prog Access'!$F$7:$BF$318,33,FALSE))</f>
        <v>0</v>
      </c>
      <c r="BA177" s="135">
        <f>IF(ISNA(VLOOKUP($B177,'[1]1718  Prog Access'!$F$7:$BF$318,34,FALSE)),"",VLOOKUP($B177,'[1]1718  Prog Access'!$F$7:$BF$318,34,FALSE))</f>
        <v>34939.589999999997</v>
      </c>
      <c r="BB177" s="135">
        <f>IF(ISNA(VLOOKUP($B177,'[1]1718  Prog Access'!$F$7:$BF$318,35,FALSE)),"",VLOOKUP($B177,'[1]1718  Prog Access'!$F$7:$BF$318,35,FALSE))</f>
        <v>479786.81000000006</v>
      </c>
      <c r="BC177" s="135">
        <f>IF(ISNA(VLOOKUP($B177,'[1]1718  Prog Access'!$F$7:$BF$318,36,FALSE)),"",VLOOKUP($B177,'[1]1718  Prog Access'!$F$7:$BF$318,36,FALSE))</f>
        <v>0</v>
      </c>
      <c r="BD177" s="135">
        <f>IF(ISNA(VLOOKUP($B177,'[1]1718  Prog Access'!$F$7:$BF$318,37,FALSE)),"",VLOOKUP($B177,'[1]1718  Prog Access'!$F$7:$BF$318,37,FALSE))</f>
        <v>46524.33</v>
      </c>
      <c r="BE177" s="135">
        <f>IF(ISNA(VLOOKUP($B177,'[1]1718  Prog Access'!$F$7:$BF$318,38,FALSE)),"",VLOOKUP($B177,'[1]1718  Prog Access'!$F$7:$BF$318,38,FALSE))</f>
        <v>0</v>
      </c>
      <c r="BF177" s="134">
        <f t="shared" si="261"/>
        <v>4523060.6300000008</v>
      </c>
      <c r="BG177" s="133">
        <f t="shared" si="262"/>
        <v>3.1572234847918608E-2</v>
      </c>
      <c r="BH177" s="137">
        <f t="shared" si="263"/>
        <v>393.34519208693661</v>
      </c>
      <c r="BI177" s="140">
        <f>IF(ISNA(VLOOKUP($B177,'[1]1718  Prog Access'!$F$7:$BF$318,39,FALSE)),"",VLOOKUP($B177,'[1]1718  Prog Access'!$F$7:$BF$318,39,FALSE))</f>
        <v>0</v>
      </c>
      <c r="BJ177" s="135">
        <f>IF(ISNA(VLOOKUP($B177,'[1]1718  Prog Access'!$F$7:$BF$318,40,FALSE)),"",VLOOKUP($B177,'[1]1718  Prog Access'!$F$7:$BF$318,40,FALSE))</f>
        <v>129903.31000000001</v>
      </c>
      <c r="BK177" s="135">
        <f>IF(ISNA(VLOOKUP($B177,'[1]1718  Prog Access'!$F$7:$BF$318,41,FALSE)),"",VLOOKUP($B177,'[1]1718  Prog Access'!$F$7:$BF$318,41,FALSE))</f>
        <v>236359.96999999997</v>
      </c>
      <c r="BL177" s="135">
        <f>IF(ISNA(VLOOKUP($B177,'[1]1718  Prog Access'!$F$7:$BF$318,42,FALSE)),"",VLOOKUP($B177,'[1]1718  Prog Access'!$F$7:$BF$318,42,FALSE))</f>
        <v>0</v>
      </c>
      <c r="BM177" s="135">
        <f>IF(ISNA(VLOOKUP($B177,'[1]1718  Prog Access'!$F$7:$BF$318,43,FALSE)),"",VLOOKUP($B177,'[1]1718  Prog Access'!$F$7:$BF$318,43,FALSE))</f>
        <v>0</v>
      </c>
      <c r="BN177" s="135">
        <f>IF(ISNA(VLOOKUP($B177,'[1]1718  Prog Access'!$F$7:$BF$318,44,FALSE)),"",VLOOKUP($B177,'[1]1718  Prog Access'!$F$7:$BF$318,44,FALSE))</f>
        <v>0</v>
      </c>
      <c r="BO177" s="135">
        <f>IF(ISNA(VLOOKUP($B177,'[1]1718  Prog Access'!$F$7:$BF$318,45,FALSE)),"",VLOOKUP($B177,'[1]1718  Prog Access'!$F$7:$BF$318,45,FALSE))</f>
        <v>1314827.7600000002</v>
      </c>
      <c r="BP177" s="137">
        <f t="shared" si="264"/>
        <v>1681091.0400000003</v>
      </c>
      <c r="BQ177" s="133">
        <f t="shared" si="265"/>
        <v>1.1734488094980882E-2</v>
      </c>
      <c r="BR177" s="134">
        <f t="shared" si="266"/>
        <v>146.19505068284437</v>
      </c>
      <c r="BS177" s="140">
        <f>IF(ISNA(VLOOKUP($B177,'[1]1718  Prog Access'!$F$7:$BF$318,46,FALSE)),"",VLOOKUP($B177,'[1]1718  Prog Access'!$F$7:$BF$318,46,FALSE))</f>
        <v>0</v>
      </c>
      <c r="BT177" s="135">
        <f>IF(ISNA(VLOOKUP($B177,'[1]1718  Prog Access'!$F$7:$BF$318,47,FALSE)),"",VLOOKUP($B177,'[1]1718  Prog Access'!$F$7:$BF$318,47,FALSE))</f>
        <v>236616.2</v>
      </c>
      <c r="BU177" s="135">
        <f>IF(ISNA(VLOOKUP($B177,'[1]1718  Prog Access'!$F$7:$BF$318,48,FALSE)),"",VLOOKUP($B177,'[1]1718  Prog Access'!$F$7:$BF$318,48,FALSE))</f>
        <v>0</v>
      </c>
      <c r="BV177" s="135">
        <f>IF(ISNA(VLOOKUP($B177,'[1]1718  Prog Access'!$F$7:$BF$318,49,FALSE)),"",VLOOKUP($B177,'[1]1718  Prog Access'!$F$7:$BF$318,49,FALSE))</f>
        <v>911231.03000000014</v>
      </c>
      <c r="BW177" s="137">
        <f t="shared" si="267"/>
        <v>1147847.2300000002</v>
      </c>
      <c r="BX177" s="133">
        <f t="shared" si="268"/>
        <v>8.0122963806242061E-3</v>
      </c>
      <c r="BY177" s="134">
        <f t="shared" si="269"/>
        <v>99.821829974188987</v>
      </c>
      <c r="BZ177" s="135">
        <f>IF(ISNA(VLOOKUP($B177,'[1]1718  Prog Access'!$F$7:$BF$318,50,FALSE)),"",VLOOKUP($B177,'[1]1718  Prog Access'!$F$7:$BF$318,50,FALSE))</f>
        <v>18545796.029999994</v>
      </c>
      <c r="CA177" s="133">
        <f t="shared" si="270"/>
        <v>0.12945487040724374</v>
      </c>
      <c r="CB177" s="134">
        <f t="shared" si="271"/>
        <v>1612.8237710192916</v>
      </c>
      <c r="CC177" s="135">
        <f>IF(ISNA(VLOOKUP($B177,'[1]1718  Prog Access'!$F$7:$BF$318,51,FALSE)),"",VLOOKUP($B177,'[1]1718  Prog Access'!$F$7:$BF$318,51,FALSE))</f>
        <v>3931300.43</v>
      </c>
      <c r="CD177" s="133">
        <f t="shared" si="272"/>
        <v>2.7441582279582086E-2</v>
      </c>
      <c r="CE177" s="134">
        <f t="shared" si="273"/>
        <v>341.88312943083548</v>
      </c>
      <c r="CF177" s="141">
        <f>IF(ISNA(VLOOKUP($B177,'[1]1718  Prog Access'!$F$7:$BF$318,52,FALSE)),"",VLOOKUP($B177,'[1]1718  Prog Access'!$F$7:$BF$318,52,FALSE))</f>
        <v>5991191.9399999995</v>
      </c>
      <c r="CG177" s="88">
        <f t="shared" si="274"/>
        <v>4.182020415424699E-2</v>
      </c>
      <c r="CH177" s="89">
        <f t="shared" si="275"/>
        <v>521.02033053423952</v>
      </c>
      <c r="CI177" s="90">
        <f t="shared" si="299"/>
        <v>143260705.23000002</v>
      </c>
      <c r="CJ177" s="73">
        <f t="shared" si="300"/>
        <v>0</v>
      </c>
    </row>
    <row r="178" spans="1:88" x14ac:dyDescent="0.3">
      <c r="A178" s="21"/>
      <c r="B178" s="84" t="s">
        <v>301</v>
      </c>
      <c r="C178" s="117" t="s">
        <v>302</v>
      </c>
      <c r="D178" s="85">
        <f>IF(ISNA(VLOOKUP($B178,'[1]1718 enrollment_Rev_Exp by size'!$A$6:$C$339,3,FALSE)),"",VLOOKUP($B178,'[1]1718 enrollment_Rev_Exp by size'!$A$6:$C$339,3,FALSE))</f>
        <v>10024.519999999999</v>
      </c>
      <c r="E178" s="86">
        <f>IF(ISNA(VLOOKUP($B178,'[1]1718 Enroll_Rev_Exp Access'!$A$6:$D$316,4,FALSE)),"",VLOOKUP($B178,'[1]1718 Enroll_Rev_Exp Access'!$A$6:$D$316,4,FALSE))</f>
        <v>124620963.63</v>
      </c>
      <c r="F178" s="87">
        <f>IF(ISNA(VLOOKUP($B178,'[1]1718  Prog Access'!$F$7:$BF$318,2,FALSE)),"",VLOOKUP($B178,'[1]1718  Prog Access'!$F$7:$BF$318,2,FALSE))</f>
        <v>64955187.930000015</v>
      </c>
      <c r="G178" s="87">
        <f>IF(ISNA(VLOOKUP($B178,'[1]1718  Prog Access'!$F$7:$BF$318,3,FALSE)),"",VLOOKUP($B178,'[1]1718  Prog Access'!$F$7:$BF$318,3,FALSE))</f>
        <v>2507717.89</v>
      </c>
      <c r="H178" s="87">
        <f>IF(ISNA(VLOOKUP($B178,'[1]1718  Prog Access'!$F$7:$BF$318,4,FALSE)),"",VLOOKUP($B178,'[1]1718  Prog Access'!$F$7:$BF$318,4,FALSE))</f>
        <v>157208.4</v>
      </c>
      <c r="I178" s="130">
        <f t="shared" si="276"/>
        <v>67620114.220000014</v>
      </c>
      <c r="J178" s="151">
        <f t="shared" si="277"/>
        <v>0.54260625379823202</v>
      </c>
      <c r="K178" s="152">
        <f t="shared" si="278"/>
        <v>6745.4715258186952</v>
      </c>
      <c r="L178" s="135">
        <f>IF(ISNA(VLOOKUP($B178,'[1]1718  Prog Access'!$F$7:$BF$318,5,FALSE)),"",VLOOKUP($B178,'[1]1718  Prog Access'!$F$7:$BF$318,5,FALSE))</f>
        <v>0</v>
      </c>
      <c r="M178" s="135">
        <f>IF(ISNA(VLOOKUP($B178,'[1]1718  Prog Access'!$F$7:$BF$318,6,FALSE)),"",VLOOKUP($B178,'[1]1718  Prog Access'!$F$7:$BF$318,6,FALSE))</f>
        <v>0</v>
      </c>
      <c r="N178" s="135">
        <f>IF(ISNA(VLOOKUP($B178,'[1]1718  Prog Access'!$F$7:$BF$318,7,FALSE)),"",VLOOKUP($B178,'[1]1718  Prog Access'!$F$7:$BF$318,7,FALSE))</f>
        <v>0</v>
      </c>
      <c r="O178" s="135">
        <f>IF(ISNA(VLOOKUP($B178,'[1]1718  Prog Access'!$F$7:$BF$318,8,FALSE)),"",VLOOKUP($B178,'[1]1718  Prog Access'!$F$7:$BF$318,8,FALSE))</f>
        <v>0</v>
      </c>
      <c r="P178" s="135">
        <f>IF(ISNA(VLOOKUP($B178,'[1]1718  Prog Access'!$F$7:$BF$318,9,FALSE)),"",VLOOKUP($B178,'[1]1718  Prog Access'!$F$7:$BF$318,9,FALSE))</f>
        <v>0</v>
      </c>
      <c r="Q178" s="135">
        <f>IF(ISNA(VLOOKUP($B178,'[1]1718  Prog Access'!$F$7:$BF$318,10,FALSE)),"",VLOOKUP($B178,'[1]1718  Prog Access'!$F$7:$BF$318,10,FALSE))</f>
        <v>0</v>
      </c>
      <c r="R178" s="128">
        <f t="shared" si="249"/>
        <v>0</v>
      </c>
      <c r="S178" s="136">
        <f t="shared" si="250"/>
        <v>0</v>
      </c>
      <c r="T178" s="137">
        <f t="shared" si="251"/>
        <v>0</v>
      </c>
      <c r="U178" s="135">
        <f>IF(ISNA(VLOOKUP($B178,'[1]1718  Prog Access'!$F$7:$BF$318,11,FALSE)),"",VLOOKUP($B178,'[1]1718  Prog Access'!$F$7:$BF$318,11,FALSE))</f>
        <v>14247747.339999998</v>
      </c>
      <c r="V178" s="135">
        <f>IF(ISNA(VLOOKUP($B178,'[1]1718  Prog Access'!$F$7:$BF$318,12,FALSE)),"",VLOOKUP($B178,'[1]1718  Prog Access'!$F$7:$BF$318,12,FALSE))</f>
        <v>730581.59000000008</v>
      </c>
      <c r="W178" s="135">
        <f>IF(ISNA(VLOOKUP($B178,'[1]1718  Prog Access'!$F$7:$BF$318,13,FALSE)),"",VLOOKUP($B178,'[1]1718  Prog Access'!$F$7:$BF$318,13,FALSE))</f>
        <v>1987245.8</v>
      </c>
      <c r="X178" s="135">
        <f>IF(ISNA(VLOOKUP($B178,'[1]1718  Prog Access'!$F$7:$BF$318,14,FALSE)),"",VLOOKUP($B178,'[1]1718  Prog Access'!$F$7:$BF$318,14,FALSE))</f>
        <v>0</v>
      </c>
      <c r="Y178" s="135">
        <f>IF(ISNA(VLOOKUP($B178,'[1]1718  Prog Access'!$F$7:$BF$318,15,FALSE)),"",VLOOKUP($B178,'[1]1718  Prog Access'!$F$7:$BF$318,15,FALSE))</f>
        <v>0</v>
      </c>
      <c r="Z178" s="135">
        <f>IF(ISNA(VLOOKUP($B178,'[1]1718  Prog Access'!$F$7:$BF$318,16,FALSE)),"",VLOOKUP($B178,'[1]1718  Prog Access'!$F$7:$BF$318,16,FALSE))</f>
        <v>14158.52</v>
      </c>
      <c r="AA178" s="138">
        <f t="shared" si="252"/>
        <v>16979733.249999996</v>
      </c>
      <c r="AB178" s="133">
        <f t="shared" si="253"/>
        <v>0.13625101873239301</v>
      </c>
      <c r="AC178" s="134">
        <f t="shared" si="254"/>
        <v>1693.8200781683311</v>
      </c>
      <c r="AD178" s="135">
        <f>IF(ISNA(VLOOKUP($B178,'[1]1718  Prog Access'!$F$7:$BF$318,17,FALSE)),"",VLOOKUP($B178,'[1]1718  Prog Access'!$F$7:$BF$318,17,FALSE))</f>
        <v>4709073.54</v>
      </c>
      <c r="AE178" s="135">
        <f>IF(ISNA(VLOOKUP($B178,'[1]1718  Prog Access'!$F$7:$BF$318,18,FALSE)),"",VLOOKUP($B178,'[1]1718  Prog Access'!$F$7:$BF$318,18,FALSE))</f>
        <v>1199327.47</v>
      </c>
      <c r="AF178" s="135">
        <f>IF(ISNA(VLOOKUP($B178,'[1]1718  Prog Access'!$F$7:$BF$318,19,FALSE)),"",VLOOKUP($B178,'[1]1718  Prog Access'!$F$7:$BF$318,19,FALSE))</f>
        <v>64770.47</v>
      </c>
      <c r="AG178" s="135">
        <f>IF(ISNA(VLOOKUP($B178,'[1]1718  Prog Access'!$F$7:$BF$318,20,FALSE)),"",VLOOKUP($B178,'[1]1718  Prog Access'!$F$7:$BF$318,20,FALSE))</f>
        <v>0</v>
      </c>
      <c r="AH178" s="134">
        <f t="shared" si="255"/>
        <v>5973171.4799999995</v>
      </c>
      <c r="AI178" s="133">
        <f t="shared" si="256"/>
        <v>4.7930711703805813E-2</v>
      </c>
      <c r="AJ178" s="134">
        <f t="shared" si="257"/>
        <v>595.85610882117055</v>
      </c>
      <c r="AK178" s="135">
        <f>IF(ISNA(VLOOKUP($B178,'[1]1718  Prog Access'!$F$7:$BF$318,21,FALSE)),"",VLOOKUP($B178,'[1]1718  Prog Access'!$F$7:$BF$318,21,FALSE))</f>
        <v>0</v>
      </c>
      <c r="AL178" s="135">
        <f>IF(ISNA(VLOOKUP($B178,'[1]1718  Prog Access'!$F$7:$BF$318,22,FALSE)),"",VLOOKUP($B178,'[1]1718  Prog Access'!$F$7:$BF$318,22,FALSE))</f>
        <v>0</v>
      </c>
      <c r="AM178" s="138">
        <f t="shared" si="258"/>
        <v>0</v>
      </c>
      <c r="AN178" s="133">
        <f t="shared" si="259"/>
        <v>0</v>
      </c>
      <c r="AO178" s="139">
        <f t="shared" si="260"/>
        <v>0</v>
      </c>
      <c r="AP178" s="135">
        <f>IF(ISNA(VLOOKUP($B178,'[1]1718  Prog Access'!$F$7:$BF$318,23,FALSE)),"",VLOOKUP($B178,'[1]1718  Prog Access'!$F$7:$BF$318,23,FALSE))</f>
        <v>1624290.5</v>
      </c>
      <c r="AQ178" s="135">
        <f>IF(ISNA(VLOOKUP($B178,'[1]1718  Prog Access'!$F$7:$BF$318,24,FALSE)),"",VLOOKUP($B178,'[1]1718  Prog Access'!$F$7:$BF$318,24,FALSE))</f>
        <v>156462.66999999998</v>
      </c>
      <c r="AR178" s="135">
        <f>IF(ISNA(VLOOKUP($B178,'[1]1718  Prog Access'!$F$7:$BF$318,25,FALSE)),"",VLOOKUP($B178,'[1]1718  Prog Access'!$F$7:$BF$318,25,FALSE))</f>
        <v>0</v>
      </c>
      <c r="AS178" s="135">
        <f>IF(ISNA(VLOOKUP($B178,'[1]1718  Prog Access'!$F$7:$BF$318,26,FALSE)),"",VLOOKUP($B178,'[1]1718  Prog Access'!$F$7:$BF$318,26,FALSE))</f>
        <v>0</v>
      </c>
      <c r="AT178" s="135">
        <f>IF(ISNA(VLOOKUP($B178,'[1]1718  Prog Access'!$F$7:$BF$318,27,FALSE)),"",VLOOKUP($B178,'[1]1718  Prog Access'!$F$7:$BF$318,27,FALSE))</f>
        <v>2306451.0600000005</v>
      </c>
      <c r="AU178" s="135">
        <f>IF(ISNA(VLOOKUP($B178,'[1]1718  Prog Access'!$F$7:$BF$318,28,FALSE)),"",VLOOKUP($B178,'[1]1718  Prog Access'!$F$7:$BF$318,28,FALSE))</f>
        <v>0</v>
      </c>
      <c r="AV178" s="135">
        <f>IF(ISNA(VLOOKUP($B178,'[1]1718  Prog Access'!$F$7:$BF$318,29,FALSE)),"",VLOOKUP($B178,'[1]1718  Prog Access'!$F$7:$BF$318,29,FALSE))</f>
        <v>0</v>
      </c>
      <c r="AW178" s="135">
        <f>IF(ISNA(VLOOKUP($B178,'[1]1718  Prog Access'!$F$7:$BF$318,30,FALSE)),"",VLOOKUP($B178,'[1]1718  Prog Access'!$F$7:$BF$318,30,FALSE))</f>
        <v>486512.79</v>
      </c>
      <c r="AX178" s="135">
        <f>IF(ISNA(VLOOKUP($B178,'[1]1718  Prog Access'!$F$7:$BF$318,31,FALSE)),"",VLOOKUP($B178,'[1]1718  Prog Access'!$F$7:$BF$318,31,FALSE))</f>
        <v>0</v>
      </c>
      <c r="AY178" s="135">
        <f>IF(ISNA(VLOOKUP($B178,'[1]1718  Prog Access'!$F$7:$BF$318,32,FALSE)),"",VLOOKUP($B178,'[1]1718  Prog Access'!$F$7:$BF$318,32,FALSE))</f>
        <v>21166.999999999996</v>
      </c>
      <c r="AZ178" s="135">
        <f>IF(ISNA(VLOOKUP($B178,'[1]1718  Prog Access'!$F$7:$BF$318,33,FALSE)),"",VLOOKUP($B178,'[1]1718  Prog Access'!$F$7:$BF$318,33,FALSE))</f>
        <v>0</v>
      </c>
      <c r="BA178" s="135">
        <f>IF(ISNA(VLOOKUP($B178,'[1]1718  Prog Access'!$F$7:$BF$318,34,FALSE)),"",VLOOKUP($B178,'[1]1718  Prog Access'!$F$7:$BF$318,34,FALSE))</f>
        <v>20417.809999999998</v>
      </c>
      <c r="BB178" s="135">
        <f>IF(ISNA(VLOOKUP($B178,'[1]1718  Prog Access'!$F$7:$BF$318,35,FALSE)),"",VLOOKUP($B178,'[1]1718  Prog Access'!$F$7:$BF$318,35,FALSE))</f>
        <v>185310.60000000003</v>
      </c>
      <c r="BC178" s="135">
        <f>IF(ISNA(VLOOKUP($B178,'[1]1718  Prog Access'!$F$7:$BF$318,36,FALSE)),"",VLOOKUP($B178,'[1]1718  Prog Access'!$F$7:$BF$318,36,FALSE))</f>
        <v>0</v>
      </c>
      <c r="BD178" s="135">
        <f>IF(ISNA(VLOOKUP($B178,'[1]1718  Prog Access'!$F$7:$BF$318,37,FALSE)),"",VLOOKUP($B178,'[1]1718  Prog Access'!$F$7:$BF$318,37,FALSE))</f>
        <v>34968.699999999997</v>
      </c>
      <c r="BE178" s="135">
        <f>IF(ISNA(VLOOKUP($B178,'[1]1718  Prog Access'!$F$7:$BF$318,38,FALSE)),"",VLOOKUP($B178,'[1]1718  Prog Access'!$F$7:$BF$318,38,FALSE))</f>
        <v>0</v>
      </c>
      <c r="BF178" s="134">
        <f t="shared" si="261"/>
        <v>4835581.13</v>
      </c>
      <c r="BG178" s="133">
        <f t="shared" si="262"/>
        <v>3.8802308930597378E-2</v>
      </c>
      <c r="BH178" s="137">
        <f t="shared" si="263"/>
        <v>482.37532869404225</v>
      </c>
      <c r="BI178" s="140">
        <f>IF(ISNA(VLOOKUP($B178,'[1]1718  Prog Access'!$F$7:$BF$318,39,FALSE)),"",VLOOKUP($B178,'[1]1718  Prog Access'!$F$7:$BF$318,39,FALSE))</f>
        <v>0</v>
      </c>
      <c r="BJ178" s="135">
        <f>IF(ISNA(VLOOKUP($B178,'[1]1718  Prog Access'!$F$7:$BF$318,40,FALSE)),"",VLOOKUP($B178,'[1]1718  Prog Access'!$F$7:$BF$318,40,FALSE))</f>
        <v>53020.86</v>
      </c>
      <c r="BK178" s="135">
        <f>IF(ISNA(VLOOKUP($B178,'[1]1718  Prog Access'!$F$7:$BF$318,41,FALSE)),"",VLOOKUP($B178,'[1]1718  Prog Access'!$F$7:$BF$318,41,FALSE))</f>
        <v>1095681.5100000005</v>
      </c>
      <c r="BL178" s="135">
        <f>IF(ISNA(VLOOKUP($B178,'[1]1718  Prog Access'!$F$7:$BF$318,42,FALSE)),"",VLOOKUP($B178,'[1]1718  Prog Access'!$F$7:$BF$318,42,FALSE))</f>
        <v>0</v>
      </c>
      <c r="BM178" s="135">
        <f>IF(ISNA(VLOOKUP($B178,'[1]1718  Prog Access'!$F$7:$BF$318,43,FALSE)),"",VLOOKUP($B178,'[1]1718  Prog Access'!$F$7:$BF$318,43,FALSE))</f>
        <v>0</v>
      </c>
      <c r="BN178" s="135">
        <f>IF(ISNA(VLOOKUP($B178,'[1]1718  Prog Access'!$F$7:$BF$318,44,FALSE)),"",VLOOKUP($B178,'[1]1718  Prog Access'!$F$7:$BF$318,44,FALSE))</f>
        <v>0</v>
      </c>
      <c r="BO178" s="135">
        <f>IF(ISNA(VLOOKUP($B178,'[1]1718  Prog Access'!$F$7:$BF$318,45,FALSE)),"",VLOOKUP($B178,'[1]1718  Prog Access'!$F$7:$BF$318,45,FALSE))</f>
        <v>182797.47999999998</v>
      </c>
      <c r="BP178" s="137">
        <f t="shared" si="264"/>
        <v>1331499.8500000006</v>
      </c>
      <c r="BQ178" s="133">
        <f t="shared" si="265"/>
        <v>1.0684397000437483E-2</v>
      </c>
      <c r="BR178" s="134">
        <f t="shared" si="266"/>
        <v>132.82429981684916</v>
      </c>
      <c r="BS178" s="140">
        <f>IF(ISNA(VLOOKUP($B178,'[1]1718  Prog Access'!$F$7:$BF$318,46,FALSE)),"",VLOOKUP($B178,'[1]1718  Prog Access'!$F$7:$BF$318,46,FALSE))</f>
        <v>0</v>
      </c>
      <c r="BT178" s="135">
        <f>IF(ISNA(VLOOKUP($B178,'[1]1718  Prog Access'!$F$7:$BF$318,47,FALSE)),"",VLOOKUP($B178,'[1]1718  Prog Access'!$F$7:$BF$318,47,FALSE))</f>
        <v>15807.66</v>
      </c>
      <c r="BU178" s="135">
        <f>IF(ISNA(VLOOKUP($B178,'[1]1718  Prog Access'!$F$7:$BF$318,48,FALSE)),"",VLOOKUP($B178,'[1]1718  Prog Access'!$F$7:$BF$318,48,FALSE))</f>
        <v>0</v>
      </c>
      <c r="BV178" s="135">
        <f>IF(ISNA(VLOOKUP($B178,'[1]1718  Prog Access'!$F$7:$BF$318,49,FALSE)),"",VLOOKUP($B178,'[1]1718  Prog Access'!$F$7:$BF$318,49,FALSE))</f>
        <v>1093823.2999999998</v>
      </c>
      <c r="BW178" s="137">
        <f t="shared" si="267"/>
        <v>1109630.9599999997</v>
      </c>
      <c r="BX178" s="133">
        <f t="shared" si="268"/>
        <v>8.9040473422633548E-3</v>
      </c>
      <c r="BY178" s="134">
        <f t="shared" si="269"/>
        <v>110.69168000063843</v>
      </c>
      <c r="BZ178" s="135">
        <f>IF(ISNA(VLOOKUP($B178,'[1]1718  Prog Access'!$F$7:$BF$318,50,FALSE)),"",VLOOKUP($B178,'[1]1718  Prog Access'!$F$7:$BF$318,50,FALSE))</f>
        <v>17194193.949999999</v>
      </c>
      <c r="CA178" s="133">
        <f t="shared" si="270"/>
        <v>0.13797192261367527</v>
      </c>
      <c r="CB178" s="134">
        <f t="shared" si="271"/>
        <v>1715.2136910295956</v>
      </c>
      <c r="CC178" s="135">
        <f>IF(ISNA(VLOOKUP($B178,'[1]1718  Prog Access'!$F$7:$BF$318,51,FALSE)),"",VLOOKUP($B178,'[1]1718  Prog Access'!$F$7:$BF$318,51,FALSE))</f>
        <v>3766527.47</v>
      </c>
      <c r="CD178" s="133">
        <f t="shared" si="272"/>
        <v>3.0223867319649617E-2</v>
      </c>
      <c r="CE178" s="134">
        <f t="shared" si="273"/>
        <v>375.73145347607675</v>
      </c>
      <c r="CF178" s="141">
        <f>IF(ISNA(VLOOKUP($B178,'[1]1718  Prog Access'!$F$7:$BF$318,52,FALSE)),"",VLOOKUP($B178,'[1]1718  Prog Access'!$F$7:$BF$318,52,FALSE))</f>
        <v>5810511.3199999994</v>
      </c>
      <c r="CG178" s="88">
        <f t="shared" si="274"/>
        <v>4.6625472558946217E-2</v>
      </c>
      <c r="CH178" s="89">
        <f t="shared" si="275"/>
        <v>579.62987953537925</v>
      </c>
      <c r="CI178" s="90">
        <f t="shared" si="299"/>
        <v>124620963.63000001</v>
      </c>
      <c r="CJ178" s="73">
        <f t="shared" si="300"/>
        <v>0</v>
      </c>
    </row>
    <row r="179" spans="1:88" x14ac:dyDescent="0.3">
      <c r="A179" s="21"/>
      <c r="B179" s="107" t="s">
        <v>303</v>
      </c>
      <c r="C179" s="117" t="s">
        <v>304</v>
      </c>
      <c r="D179" s="85">
        <f>IF(ISNA(VLOOKUP($B179,'[1]1718 enrollment_Rev_Exp by size'!$A$6:$C$339,3,FALSE)),"",VLOOKUP($B179,'[1]1718 enrollment_Rev_Exp by size'!$A$6:$C$339,3,FALSE))</f>
        <v>70.97</v>
      </c>
      <c r="E179" s="86">
        <f>IF(ISNA(VLOOKUP($B179,'[1]1718 Enroll_Rev_Exp Access'!$A$6:$D$316,4,FALSE)),"",VLOOKUP($B179,'[1]1718 Enroll_Rev_Exp Access'!$A$6:$D$316,4,FALSE))</f>
        <v>1500546.78</v>
      </c>
      <c r="F179" s="87">
        <f>IF(ISNA(VLOOKUP($B179,'[1]1718  Prog Access'!$F$7:$BF$318,2,FALSE)),"",VLOOKUP($B179,'[1]1718  Prog Access'!$F$7:$BF$318,2,FALSE))</f>
        <v>1311490.1599999999</v>
      </c>
      <c r="G179" s="87">
        <f>IF(ISNA(VLOOKUP($B179,'[1]1718  Prog Access'!$F$7:$BF$318,3,FALSE)),"",VLOOKUP($B179,'[1]1718  Prog Access'!$F$7:$BF$318,3,FALSE))</f>
        <v>0</v>
      </c>
      <c r="H179" s="87">
        <f>IF(ISNA(VLOOKUP($B179,'[1]1718  Prog Access'!$F$7:$BF$318,4,FALSE)),"",VLOOKUP($B179,'[1]1718  Prog Access'!$F$7:$BF$318,4,FALSE))</f>
        <v>0</v>
      </c>
      <c r="I179" s="130">
        <f t="shared" si="276"/>
        <v>1311490.1599999999</v>
      </c>
      <c r="J179" s="151">
        <f t="shared" si="277"/>
        <v>0.87400817987160651</v>
      </c>
      <c r="K179" s="152">
        <f t="shared" si="278"/>
        <v>18479.500634070733</v>
      </c>
      <c r="L179" s="135">
        <f>IF(ISNA(VLOOKUP($B179,'[1]1718  Prog Access'!$F$7:$BF$318,5,FALSE)),"",VLOOKUP($B179,'[1]1718  Prog Access'!$F$7:$BF$318,5,FALSE))</f>
        <v>0</v>
      </c>
      <c r="M179" s="135">
        <f>IF(ISNA(VLOOKUP($B179,'[1]1718  Prog Access'!$F$7:$BF$318,6,FALSE)),"",VLOOKUP($B179,'[1]1718  Prog Access'!$F$7:$BF$318,6,FALSE))</f>
        <v>0</v>
      </c>
      <c r="N179" s="135">
        <f>IF(ISNA(VLOOKUP($B179,'[1]1718  Prog Access'!$F$7:$BF$318,7,FALSE)),"",VLOOKUP($B179,'[1]1718  Prog Access'!$F$7:$BF$318,7,FALSE))</f>
        <v>0</v>
      </c>
      <c r="O179" s="135">
        <f>IF(ISNA(VLOOKUP($B179,'[1]1718  Prog Access'!$F$7:$BF$318,8,FALSE)),"",VLOOKUP($B179,'[1]1718  Prog Access'!$F$7:$BF$318,8,FALSE))</f>
        <v>0</v>
      </c>
      <c r="P179" s="135">
        <f>IF(ISNA(VLOOKUP($B179,'[1]1718  Prog Access'!$F$7:$BF$318,9,FALSE)),"",VLOOKUP($B179,'[1]1718  Prog Access'!$F$7:$BF$318,9,FALSE))</f>
        <v>0</v>
      </c>
      <c r="Q179" s="135">
        <f>IF(ISNA(VLOOKUP($B179,'[1]1718  Prog Access'!$F$7:$BF$318,10,FALSE)),"",VLOOKUP($B179,'[1]1718  Prog Access'!$F$7:$BF$318,10,FALSE))</f>
        <v>0</v>
      </c>
      <c r="R179" s="128">
        <f t="shared" si="249"/>
        <v>0</v>
      </c>
      <c r="S179" s="136">
        <f t="shared" si="250"/>
        <v>0</v>
      </c>
      <c r="T179" s="137">
        <f t="shared" si="251"/>
        <v>0</v>
      </c>
      <c r="U179" s="135">
        <f>IF(ISNA(VLOOKUP($B179,'[1]1718  Prog Access'!$F$7:$BF$318,11,FALSE)),"",VLOOKUP($B179,'[1]1718  Prog Access'!$F$7:$BF$318,11,FALSE))</f>
        <v>50897.270000000004</v>
      </c>
      <c r="V179" s="135">
        <f>IF(ISNA(VLOOKUP($B179,'[1]1718  Prog Access'!$F$7:$BF$318,12,FALSE)),"",VLOOKUP($B179,'[1]1718  Prog Access'!$F$7:$BF$318,12,FALSE))</f>
        <v>0</v>
      </c>
      <c r="W179" s="135">
        <f>IF(ISNA(VLOOKUP($B179,'[1]1718  Prog Access'!$F$7:$BF$318,13,FALSE)),"",VLOOKUP($B179,'[1]1718  Prog Access'!$F$7:$BF$318,13,FALSE))</f>
        <v>58236.74</v>
      </c>
      <c r="X179" s="135">
        <f>IF(ISNA(VLOOKUP($B179,'[1]1718  Prog Access'!$F$7:$BF$318,14,FALSE)),"",VLOOKUP($B179,'[1]1718  Prog Access'!$F$7:$BF$318,14,FALSE))</f>
        <v>0</v>
      </c>
      <c r="Y179" s="135">
        <f>IF(ISNA(VLOOKUP($B179,'[1]1718  Prog Access'!$F$7:$BF$318,15,FALSE)),"",VLOOKUP($B179,'[1]1718  Prog Access'!$F$7:$BF$318,15,FALSE))</f>
        <v>0</v>
      </c>
      <c r="Z179" s="135">
        <f>IF(ISNA(VLOOKUP($B179,'[1]1718  Prog Access'!$F$7:$BF$318,16,FALSE)),"",VLOOKUP($B179,'[1]1718  Prog Access'!$F$7:$BF$318,16,FALSE))</f>
        <v>0</v>
      </c>
      <c r="AA179" s="138">
        <f t="shared" si="252"/>
        <v>109134.01000000001</v>
      </c>
      <c r="AB179" s="133">
        <f t="shared" si="253"/>
        <v>7.2729495311035897E-2</v>
      </c>
      <c r="AC179" s="134">
        <f t="shared" si="254"/>
        <v>1537.7484852754687</v>
      </c>
      <c r="AD179" s="135">
        <f>IF(ISNA(VLOOKUP($B179,'[1]1718  Prog Access'!$F$7:$BF$318,17,FALSE)),"",VLOOKUP($B179,'[1]1718  Prog Access'!$F$7:$BF$318,17,FALSE))</f>
        <v>0</v>
      </c>
      <c r="AE179" s="135">
        <f>IF(ISNA(VLOOKUP($B179,'[1]1718  Prog Access'!$F$7:$BF$318,18,FALSE)),"",VLOOKUP($B179,'[1]1718  Prog Access'!$F$7:$BF$318,18,FALSE))</f>
        <v>0</v>
      </c>
      <c r="AF179" s="135">
        <f>IF(ISNA(VLOOKUP($B179,'[1]1718  Prog Access'!$F$7:$BF$318,19,FALSE)),"",VLOOKUP($B179,'[1]1718  Prog Access'!$F$7:$BF$318,19,FALSE))</f>
        <v>0</v>
      </c>
      <c r="AG179" s="135">
        <f>IF(ISNA(VLOOKUP($B179,'[1]1718  Prog Access'!$F$7:$BF$318,20,FALSE)),"",VLOOKUP($B179,'[1]1718  Prog Access'!$F$7:$BF$318,20,FALSE))</f>
        <v>0</v>
      </c>
      <c r="AH179" s="134">
        <f t="shared" si="255"/>
        <v>0</v>
      </c>
      <c r="AI179" s="133">
        <f t="shared" si="256"/>
        <v>0</v>
      </c>
      <c r="AJ179" s="134">
        <f t="shared" si="257"/>
        <v>0</v>
      </c>
      <c r="AK179" s="135">
        <f>IF(ISNA(VLOOKUP($B179,'[1]1718  Prog Access'!$F$7:$BF$318,21,FALSE)),"",VLOOKUP($B179,'[1]1718  Prog Access'!$F$7:$BF$318,21,FALSE))</f>
        <v>0</v>
      </c>
      <c r="AL179" s="135">
        <f>IF(ISNA(VLOOKUP($B179,'[1]1718  Prog Access'!$F$7:$BF$318,22,FALSE)),"",VLOOKUP($B179,'[1]1718  Prog Access'!$F$7:$BF$318,22,FALSE))</f>
        <v>0</v>
      </c>
      <c r="AM179" s="138">
        <f t="shared" si="258"/>
        <v>0</v>
      </c>
      <c r="AN179" s="133">
        <f t="shared" si="259"/>
        <v>0</v>
      </c>
      <c r="AO179" s="139">
        <f t="shared" si="260"/>
        <v>0</v>
      </c>
      <c r="AP179" s="135">
        <f>IF(ISNA(VLOOKUP($B179,'[1]1718  Prog Access'!$F$7:$BF$318,23,FALSE)),"",VLOOKUP($B179,'[1]1718  Prog Access'!$F$7:$BF$318,23,FALSE))</f>
        <v>21637.940000000002</v>
      </c>
      <c r="AQ179" s="135">
        <f>IF(ISNA(VLOOKUP($B179,'[1]1718  Prog Access'!$F$7:$BF$318,24,FALSE)),"",VLOOKUP($B179,'[1]1718  Prog Access'!$F$7:$BF$318,24,FALSE))</f>
        <v>0</v>
      </c>
      <c r="AR179" s="135">
        <f>IF(ISNA(VLOOKUP($B179,'[1]1718  Prog Access'!$F$7:$BF$318,25,FALSE)),"",VLOOKUP($B179,'[1]1718  Prog Access'!$F$7:$BF$318,25,FALSE))</f>
        <v>0</v>
      </c>
      <c r="AS179" s="135">
        <f>IF(ISNA(VLOOKUP($B179,'[1]1718  Prog Access'!$F$7:$BF$318,26,FALSE)),"",VLOOKUP($B179,'[1]1718  Prog Access'!$F$7:$BF$318,26,FALSE))</f>
        <v>0</v>
      </c>
      <c r="AT179" s="135">
        <f>IF(ISNA(VLOOKUP($B179,'[1]1718  Prog Access'!$F$7:$BF$318,27,FALSE)),"",VLOOKUP($B179,'[1]1718  Prog Access'!$F$7:$BF$318,27,FALSE))</f>
        <v>26036.080000000002</v>
      </c>
      <c r="AU179" s="135">
        <f>IF(ISNA(VLOOKUP($B179,'[1]1718  Prog Access'!$F$7:$BF$318,28,FALSE)),"",VLOOKUP($B179,'[1]1718  Prog Access'!$F$7:$BF$318,28,FALSE))</f>
        <v>0</v>
      </c>
      <c r="AV179" s="135">
        <f>IF(ISNA(VLOOKUP($B179,'[1]1718  Prog Access'!$F$7:$BF$318,29,FALSE)),"",VLOOKUP($B179,'[1]1718  Prog Access'!$F$7:$BF$318,29,FALSE))</f>
        <v>0</v>
      </c>
      <c r="AW179" s="135">
        <f>IF(ISNA(VLOOKUP($B179,'[1]1718  Prog Access'!$F$7:$BF$318,30,FALSE)),"",VLOOKUP($B179,'[1]1718  Prog Access'!$F$7:$BF$318,30,FALSE))</f>
        <v>0</v>
      </c>
      <c r="AX179" s="135">
        <f>IF(ISNA(VLOOKUP($B179,'[1]1718  Prog Access'!$F$7:$BF$318,31,FALSE)),"",VLOOKUP($B179,'[1]1718  Prog Access'!$F$7:$BF$318,31,FALSE))</f>
        <v>0</v>
      </c>
      <c r="AY179" s="135">
        <f>IF(ISNA(VLOOKUP($B179,'[1]1718  Prog Access'!$F$7:$BF$318,32,FALSE)),"",VLOOKUP($B179,'[1]1718  Prog Access'!$F$7:$BF$318,32,FALSE))</f>
        <v>0</v>
      </c>
      <c r="AZ179" s="135">
        <f>IF(ISNA(VLOOKUP($B179,'[1]1718  Prog Access'!$F$7:$BF$318,33,FALSE)),"",VLOOKUP($B179,'[1]1718  Prog Access'!$F$7:$BF$318,33,FALSE))</f>
        <v>0</v>
      </c>
      <c r="BA179" s="135">
        <f>IF(ISNA(VLOOKUP($B179,'[1]1718  Prog Access'!$F$7:$BF$318,34,FALSE)),"",VLOOKUP($B179,'[1]1718  Prog Access'!$F$7:$BF$318,34,FALSE))</f>
        <v>0</v>
      </c>
      <c r="BB179" s="135">
        <f>IF(ISNA(VLOOKUP($B179,'[1]1718  Prog Access'!$F$7:$BF$318,35,FALSE)),"",VLOOKUP($B179,'[1]1718  Prog Access'!$F$7:$BF$318,35,FALSE))</f>
        <v>0</v>
      </c>
      <c r="BC179" s="135">
        <f>IF(ISNA(VLOOKUP($B179,'[1]1718  Prog Access'!$F$7:$BF$318,36,FALSE)),"",VLOOKUP($B179,'[1]1718  Prog Access'!$F$7:$BF$318,36,FALSE))</f>
        <v>0</v>
      </c>
      <c r="BD179" s="135">
        <f>IF(ISNA(VLOOKUP($B179,'[1]1718  Prog Access'!$F$7:$BF$318,37,FALSE)),"",VLOOKUP($B179,'[1]1718  Prog Access'!$F$7:$BF$318,37,FALSE))</f>
        <v>0</v>
      </c>
      <c r="BE179" s="135">
        <f>IF(ISNA(VLOOKUP($B179,'[1]1718  Prog Access'!$F$7:$BF$318,38,FALSE)),"",VLOOKUP($B179,'[1]1718  Prog Access'!$F$7:$BF$318,38,FALSE))</f>
        <v>0</v>
      </c>
      <c r="BF179" s="134">
        <f t="shared" si="261"/>
        <v>47674.020000000004</v>
      </c>
      <c r="BG179" s="133">
        <f t="shared" si="262"/>
        <v>3.177109879906577E-2</v>
      </c>
      <c r="BH179" s="137">
        <f t="shared" si="263"/>
        <v>671.7489079892913</v>
      </c>
      <c r="BI179" s="140">
        <f>IF(ISNA(VLOOKUP($B179,'[1]1718  Prog Access'!$F$7:$BF$318,39,FALSE)),"",VLOOKUP($B179,'[1]1718  Prog Access'!$F$7:$BF$318,39,FALSE))</f>
        <v>0</v>
      </c>
      <c r="BJ179" s="135">
        <f>IF(ISNA(VLOOKUP($B179,'[1]1718  Prog Access'!$F$7:$BF$318,40,FALSE)),"",VLOOKUP($B179,'[1]1718  Prog Access'!$F$7:$BF$318,40,FALSE))</f>
        <v>0</v>
      </c>
      <c r="BK179" s="135">
        <f>IF(ISNA(VLOOKUP($B179,'[1]1718  Prog Access'!$F$7:$BF$318,41,FALSE)),"",VLOOKUP($B179,'[1]1718  Prog Access'!$F$7:$BF$318,41,FALSE))</f>
        <v>0</v>
      </c>
      <c r="BL179" s="135">
        <f>IF(ISNA(VLOOKUP($B179,'[1]1718  Prog Access'!$F$7:$BF$318,42,FALSE)),"",VLOOKUP($B179,'[1]1718  Prog Access'!$F$7:$BF$318,42,FALSE))</f>
        <v>0</v>
      </c>
      <c r="BM179" s="135">
        <f>IF(ISNA(VLOOKUP($B179,'[1]1718  Prog Access'!$F$7:$BF$318,43,FALSE)),"",VLOOKUP($B179,'[1]1718  Prog Access'!$F$7:$BF$318,43,FALSE))</f>
        <v>0</v>
      </c>
      <c r="BN179" s="135">
        <f>IF(ISNA(VLOOKUP($B179,'[1]1718  Prog Access'!$F$7:$BF$318,44,FALSE)),"",VLOOKUP($B179,'[1]1718  Prog Access'!$F$7:$BF$318,44,FALSE))</f>
        <v>0</v>
      </c>
      <c r="BO179" s="135">
        <f>IF(ISNA(VLOOKUP($B179,'[1]1718  Prog Access'!$F$7:$BF$318,45,FALSE)),"",VLOOKUP($B179,'[1]1718  Prog Access'!$F$7:$BF$318,45,FALSE))</f>
        <v>0</v>
      </c>
      <c r="BP179" s="137">
        <f t="shared" si="264"/>
        <v>0</v>
      </c>
      <c r="BQ179" s="133">
        <f t="shared" si="265"/>
        <v>0</v>
      </c>
      <c r="BR179" s="134">
        <f t="shared" si="266"/>
        <v>0</v>
      </c>
      <c r="BS179" s="140">
        <f>IF(ISNA(VLOOKUP($B179,'[1]1718  Prog Access'!$F$7:$BF$318,46,FALSE)),"",VLOOKUP($B179,'[1]1718  Prog Access'!$F$7:$BF$318,46,FALSE))</f>
        <v>0</v>
      </c>
      <c r="BT179" s="135">
        <f>IF(ISNA(VLOOKUP($B179,'[1]1718  Prog Access'!$F$7:$BF$318,47,FALSE)),"",VLOOKUP($B179,'[1]1718  Prog Access'!$F$7:$BF$318,47,FALSE))</f>
        <v>0</v>
      </c>
      <c r="BU179" s="135">
        <f>IF(ISNA(VLOOKUP($B179,'[1]1718  Prog Access'!$F$7:$BF$318,48,FALSE)),"",VLOOKUP($B179,'[1]1718  Prog Access'!$F$7:$BF$318,48,FALSE))</f>
        <v>0</v>
      </c>
      <c r="BV179" s="135">
        <f>IF(ISNA(VLOOKUP($B179,'[1]1718  Prog Access'!$F$7:$BF$318,49,FALSE)),"",VLOOKUP($B179,'[1]1718  Prog Access'!$F$7:$BF$318,49,FALSE))</f>
        <v>0</v>
      </c>
      <c r="BW179" s="137">
        <f t="shared" si="267"/>
        <v>0</v>
      </c>
      <c r="BX179" s="133">
        <f t="shared" si="268"/>
        <v>0</v>
      </c>
      <c r="BY179" s="134">
        <f t="shared" si="269"/>
        <v>0</v>
      </c>
      <c r="BZ179" s="135">
        <f>IF(ISNA(VLOOKUP($B179,'[1]1718  Prog Access'!$F$7:$BF$318,50,FALSE)),"",VLOOKUP($B179,'[1]1718  Prog Access'!$F$7:$BF$318,50,FALSE))</f>
        <v>0</v>
      </c>
      <c r="CA179" s="133">
        <f t="shared" si="270"/>
        <v>0</v>
      </c>
      <c r="CB179" s="134">
        <f t="shared" si="271"/>
        <v>0</v>
      </c>
      <c r="CC179" s="135">
        <f>IF(ISNA(VLOOKUP($B179,'[1]1718  Prog Access'!$F$7:$BF$318,51,FALSE)),"",VLOOKUP($B179,'[1]1718  Prog Access'!$F$7:$BF$318,51,FALSE))</f>
        <v>0</v>
      </c>
      <c r="CD179" s="133">
        <f t="shared" si="272"/>
        <v>0</v>
      </c>
      <c r="CE179" s="134">
        <f t="shared" si="273"/>
        <v>0</v>
      </c>
      <c r="CF179" s="141">
        <f>IF(ISNA(VLOOKUP($B179,'[1]1718  Prog Access'!$F$7:$BF$318,52,FALSE)),"",VLOOKUP($B179,'[1]1718  Prog Access'!$F$7:$BF$318,52,FALSE))</f>
        <v>32248.59</v>
      </c>
      <c r="CG179" s="88">
        <f t="shared" si="274"/>
        <v>2.1491226018291811E-2</v>
      </c>
      <c r="CH179" s="89">
        <f t="shared" si="275"/>
        <v>454.39749189798505</v>
      </c>
      <c r="CI179" s="90">
        <f t="shared" si="299"/>
        <v>1500546.7799999998</v>
      </c>
      <c r="CJ179" s="73">
        <f t="shared" si="300"/>
        <v>0</v>
      </c>
    </row>
    <row r="180" spans="1:88" s="100" customFormat="1" x14ac:dyDescent="0.3">
      <c r="A180" s="91"/>
      <c r="B180" s="92"/>
      <c r="C180" s="119" t="s">
        <v>56</v>
      </c>
      <c r="D180" s="93">
        <f>SUM(D174:D179)</f>
        <v>36722.33</v>
      </c>
      <c r="E180" s="94">
        <f>SUM(E174:E179)</f>
        <v>462328429.90999997</v>
      </c>
      <c r="F180" s="95">
        <f>SUM(F174:F179)</f>
        <v>239440019.15000001</v>
      </c>
      <c r="G180" s="95">
        <f t="shared" ref="G180:H180" si="301">SUM(G174:G179)</f>
        <v>6615040.1799999997</v>
      </c>
      <c r="H180" s="95">
        <f t="shared" si="301"/>
        <v>529179.7699999999</v>
      </c>
      <c r="I180" s="131">
        <f t="shared" si="276"/>
        <v>246584239.10000002</v>
      </c>
      <c r="J180" s="153">
        <f t="shared" si="277"/>
        <v>0.53335296544061073</v>
      </c>
      <c r="K180" s="132">
        <f t="shared" si="278"/>
        <v>6714.83097886218</v>
      </c>
      <c r="L180" s="144">
        <f>SUM(L174:L179)</f>
        <v>0</v>
      </c>
      <c r="M180" s="144">
        <f t="shared" ref="M180:Q180" si="302">SUM(M174:M179)</f>
        <v>0</v>
      </c>
      <c r="N180" s="144">
        <f t="shared" si="302"/>
        <v>0</v>
      </c>
      <c r="O180" s="144">
        <f t="shared" si="302"/>
        <v>0</v>
      </c>
      <c r="P180" s="144">
        <f t="shared" si="302"/>
        <v>0</v>
      </c>
      <c r="Q180" s="144">
        <f t="shared" si="302"/>
        <v>0</v>
      </c>
      <c r="R180" s="129">
        <f t="shared" si="249"/>
        <v>0</v>
      </c>
      <c r="S180" s="145">
        <f t="shared" si="250"/>
        <v>0</v>
      </c>
      <c r="T180" s="146">
        <f t="shared" si="251"/>
        <v>0</v>
      </c>
      <c r="U180" s="144">
        <f>SUM(U174:U179)</f>
        <v>58164290.689999998</v>
      </c>
      <c r="V180" s="144">
        <f t="shared" ref="V180:Z180" si="303">SUM(V174:V179)</f>
        <v>2813239.09</v>
      </c>
      <c r="W180" s="144">
        <f t="shared" si="303"/>
        <v>7426464.7700000005</v>
      </c>
      <c r="X180" s="144">
        <f t="shared" si="303"/>
        <v>0</v>
      </c>
      <c r="Y180" s="144">
        <f t="shared" si="303"/>
        <v>0</v>
      </c>
      <c r="Z180" s="144">
        <f t="shared" si="303"/>
        <v>754866.24000000011</v>
      </c>
      <c r="AA180" s="147">
        <f t="shared" si="252"/>
        <v>69158860.789999992</v>
      </c>
      <c r="AB180" s="142">
        <f t="shared" si="253"/>
        <v>0.14958816355607404</v>
      </c>
      <c r="AC180" s="143">
        <f t="shared" si="254"/>
        <v>1883.2917407473869</v>
      </c>
      <c r="AD180" s="144">
        <f>SUM(AD174:AD179)</f>
        <v>15063493.169999998</v>
      </c>
      <c r="AE180" s="144">
        <f t="shared" ref="AE180:AG180" si="304">SUM(AE174:AE179)</f>
        <v>4287326.7</v>
      </c>
      <c r="AF180" s="144">
        <f t="shared" si="304"/>
        <v>193018.76</v>
      </c>
      <c r="AG180" s="144">
        <f t="shared" si="304"/>
        <v>0</v>
      </c>
      <c r="AH180" s="143">
        <f t="shared" si="255"/>
        <v>19543838.629999999</v>
      </c>
      <c r="AI180" s="142">
        <f t="shared" si="256"/>
        <v>4.2272629943619383E-2</v>
      </c>
      <c r="AJ180" s="143">
        <f t="shared" si="257"/>
        <v>532.20584396469394</v>
      </c>
      <c r="AK180" s="144">
        <f>SUM(AK174:AK179)</f>
        <v>2283535.84</v>
      </c>
      <c r="AL180" s="144">
        <f>SUM(AL174:AL179)</f>
        <v>19099</v>
      </c>
      <c r="AM180" s="147">
        <f t="shared" si="258"/>
        <v>2302634.84</v>
      </c>
      <c r="AN180" s="142">
        <f t="shared" si="259"/>
        <v>4.9805175088372712E-3</v>
      </c>
      <c r="AO180" s="148">
        <f t="shared" si="260"/>
        <v>62.703941716116589</v>
      </c>
      <c r="AP180" s="144">
        <f>SUM(AP174:AP179)</f>
        <v>4418150.45</v>
      </c>
      <c r="AQ180" s="144">
        <f t="shared" ref="AQ180:BE180" si="305">SUM(AQ174:AQ179)</f>
        <v>956645.19</v>
      </c>
      <c r="AR180" s="144">
        <f t="shared" si="305"/>
        <v>0</v>
      </c>
      <c r="AS180" s="144">
        <f t="shared" si="305"/>
        <v>0</v>
      </c>
      <c r="AT180" s="144">
        <f t="shared" si="305"/>
        <v>7952268.6400000015</v>
      </c>
      <c r="AU180" s="144">
        <f t="shared" si="305"/>
        <v>0</v>
      </c>
      <c r="AV180" s="144">
        <f t="shared" si="305"/>
        <v>0</v>
      </c>
      <c r="AW180" s="144">
        <f t="shared" si="305"/>
        <v>2340637.0399999996</v>
      </c>
      <c r="AX180" s="144">
        <f t="shared" si="305"/>
        <v>0</v>
      </c>
      <c r="AY180" s="144">
        <f t="shared" si="305"/>
        <v>21166.999999999996</v>
      </c>
      <c r="AZ180" s="144">
        <f t="shared" si="305"/>
        <v>139801.28</v>
      </c>
      <c r="BA180" s="144">
        <f t="shared" si="305"/>
        <v>92986.819999999992</v>
      </c>
      <c r="BB180" s="144">
        <f t="shared" si="305"/>
        <v>1348445.8800000001</v>
      </c>
      <c r="BC180" s="144">
        <f t="shared" si="305"/>
        <v>0</v>
      </c>
      <c r="BD180" s="144">
        <f t="shared" si="305"/>
        <v>223553.99000000005</v>
      </c>
      <c r="BE180" s="144">
        <f t="shared" si="305"/>
        <v>0</v>
      </c>
      <c r="BF180" s="143">
        <f t="shared" si="261"/>
        <v>17493656.289999999</v>
      </c>
      <c r="BG180" s="142">
        <f t="shared" si="262"/>
        <v>3.7838158240464326E-2</v>
      </c>
      <c r="BH180" s="146">
        <f t="shared" si="263"/>
        <v>476.37653411425686</v>
      </c>
      <c r="BI180" s="149">
        <f>SUM(BI174:BI179)</f>
        <v>0</v>
      </c>
      <c r="BJ180" s="149">
        <f t="shared" ref="BJ180:BO180" si="306">SUM(BJ174:BJ179)</f>
        <v>212042.85000000003</v>
      </c>
      <c r="BK180" s="149">
        <f t="shared" si="306"/>
        <v>1623421.5300000005</v>
      </c>
      <c r="BL180" s="149">
        <f t="shared" si="306"/>
        <v>0</v>
      </c>
      <c r="BM180" s="149">
        <f t="shared" si="306"/>
        <v>0</v>
      </c>
      <c r="BN180" s="149">
        <f t="shared" si="306"/>
        <v>0</v>
      </c>
      <c r="BO180" s="149">
        <f t="shared" si="306"/>
        <v>3191170.3300000005</v>
      </c>
      <c r="BP180" s="146">
        <f t="shared" si="264"/>
        <v>5026634.7100000009</v>
      </c>
      <c r="BQ180" s="142">
        <f t="shared" si="265"/>
        <v>1.0872432636207381E-2</v>
      </c>
      <c r="BR180" s="143">
        <f t="shared" si="266"/>
        <v>136.88223786453639</v>
      </c>
      <c r="BS180" s="149">
        <f>SUM(BS174:BS179)</f>
        <v>0</v>
      </c>
      <c r="BT180" s="149">
        <f t="shared" ref="BT180:BV180" si="307">SUM(BT174:BT179)</f>
        <v>311492.26999999996</v>
      </c>
      <c r="BU180" s="149">
        <f t="shared" si="307"/>
        <v>0</v>
      </c>
      <c r="BV180" s="149">
        <f t="shared" si="307"/>
        <v>2852629.99</v>
      </c>
      <c r="BW180" s="146">
        <f t="shared" si="267"/>
        <v>3164122.2600000002</v>
      </c>
      <c r="BX180" s="142">
        <f t="shared" si="268"/>
        <v>6.8438842504579484E-3</v>
      </c>
      <c r="BY180" s="143">
        <f t="shared" si="269"/>
        <v>86.163439520313659</v>
      </c>
      <c r="BZ180" s="144">
        <f>SUM(BZ174:BZ179)</f>
        <v>67402625.75</v>
      </c>
      <c r="CA180" s="142">
        <f t="shared" si="270"/>
        <v>0.14578948943961992</v>
      </c>
      <c r="CB180" s="143">
        <f t="shared" si="271"/>
        <v>1835.4670237427745</v>
      </c>
      <c r="CC180" s="144">
        <f>SUM(CC174:CC179)</f>
        <v>12765539.330000002</v>
      </c>
      <c r="CD180" s="142">
        <f t="shared" si="272"/>
        <v>2.7611408912242386E-2</v>
      </c>
      <c r="CE180" s="143">
        <f t="shared" si="273"/>
        <v>347.62334879077667</v>
      </c>
      <c r="CF180" s="150">
        <f>SUM(CF174:CF179)</f>
        <v>18886278.209999997</v>
      </c>
      <c r="CG180" s="96">
        <f t="shared" si="274"/>
        <v>4.0850350071866721E-2</v>
      </c>
      <c r="CH180" s="97">
        <f t="shared" si="275"/>
        <v>514.29956132957784</v>
      </c>
      <c r="CI180" s="98"/>
      <c r="CJ180" s="99"/>
    </row>
    <row r="181" spans="1:88" x14ac:dyDescent="0.3">
      <c r="A181" s="91"/>
      <c r="B181" s="84"/>
      <c r="C181" s="117"/>
      <c r="D181" s="85"/>
      <c r="E181" s="86"/>
      <c r="F181" s="87"/>
      <c r="G181" s="87"/>
      <c r="H181" s="87"/>
      <c r="I181" s="130"/>
      <c r="J181" s="151"/>
      <c r="K181" s="152"/>
      <c r="L181" s="135"/>
      <c r="M181" s="135"/>
      <c r="N181" s="135"/>
      <c r="O181" s="135"/>
      <c r="P181" s="135"/>
      <c r="Q181" s="135"/>
      <c r="R181" s="128"/>
      <c r="S181" s="136"/>
      <c r="T181" s="137"/>
      <c r="U181" s="135"/>
      <c r="V181" s="135"/>
      <c r="W181" s="135"/>
      <c r="X181" s="135"/>
      <c r="Y181" s="135"/>
      <c r="Z181" s="135"/>
      <c r="AA181" s="138"/>
      <c r="AB181" s="133"/>
      <c r="AC181" s="134"/>
      <c r="AD181" s="135"/>
      <c r="AE181" s="135"/>
      <c r="AF181" s="135"/>
      <c r="AG181" s="135"/>
      <c r="AH181" s="134"/>
      <c r="AI181" s="133"/>
      <c r="AJ181" s="134"/>
      <c r="AK181" s="135"/>
      <c r="AL181" s="135"/>
      <c r="AM181" s="138"/>
      <c r="AN181" s="133"/>
      <c r="AO181" s="139"/>
      <c r="AP181" s="135"/>
      <c r="AQ181" s="135"/>
      <c r="AR181" s="135"/>
      <c r="AS181" s="135"/>
      <c r="AT181" s="135"/>
      <c r="AU181" s="135"/>
      <c r="AV181" s="135"/>
      <c r="AW181" s="135"/>
      <c r="AX181" s="135"/>
      <c r="AY181" s="135"/>
      <c r="AZ181" s="135"/>
      <c r="BA181" s="135"/>
      <c r="BB181" s="135"/>
      <c r="BC181" s="135"/>
      <c r="BD181" s="135"/>
      <c r="BE181" s="135"/>
      <c r="BF181" s="134"/>
      <c r="BG181" s="133"/>
      <c r="BH181" s="137"/>
      <c r="BI181" s="140"/>
      <c r="BJ181" s="135"/>
      <c r="BK181" s="135"/>
      <c r="BL181" s="135"/>
      <c r="BM181" s="135"/>
      <c r="BN181" s="135"/>
      <c r="BO181" s="135"/>
      <c r="BP181" s="137"/>
      <c r="BQ181" s="133"/>
      <c r="BR181" s="134"/>
      <c r="BS181" s="140"/>
      <c r="BT181" s="135"/>
      <c r="BU181" s="135"/>
      <c r="BV181" s="135"/>
      <c r="BW181" s="137"/>
      <c r="BX181" s="133"/>
      <c r="BY181" s="134"/>
      <c r="BZ181" s="135"/>
      <c r="CA181" s="133"/>
      <c r="CB181" s="134"/>
      <c r="CC181" s="135"/>
      <c r="CD181" s="133"/>
      <c r="CE181" s="134"/>
      <c r="CF181" s="141" t="str">
        <f>IF(ISNA(VLOOKUP($B181,'[1]1718  Prog Access'!$F$7:$BF$318,52,FALSE)),"",VLOOKUP($B181,'[1]1718  Prog Access'!$F$7:$BF$318,52,FALSE))</f>
        <v/>
      </c>
      <c r="CG181" s="88"/>
      <c r="CH181" s="89"/>
      <c r="CI181" s="90"/>
      <c r="CJ181" s="73"/>
    </row>
    <row r="182" spans="1:88" x14ac:dyDescent="0.3">
      <c r="A182" s="91" t="s">
        <v>305</v>
      </c>
      <c r="B182" s="84"/>
      <c r="C182" s="117"/>
      <c r="D182" s="85"/>
      <c r="E182" s="86"/>
      <c r="F182" s="87"/>
      <c r="G182" s="87"/>
      <c r="H182" s="87"/>
      <c r="I182" s="130"/>
      <c r="J182" s="151"/>
      <c r="K182" s="152"/>
      <c r="L182" s="135"/>
      <c r="M182" s="135"/>
      <c r="N182" s="135"/>
      <c r="O182" s="135"/>
      <c r="P182" s="135"/>
      <c r="Q182" s="135"/>
      <c r="R182" s="128"/>
      <c r="S182" s="136"/>
      <c r="T182" s="137"/>
      <c r="U182" s="135"/>
      <c r="V182" s="135"/>
      <c r="W182" s="135"/>
      <c r="X182" s="135"/>
      <c r="Y182" s="135"/>
      <c r="Z182" s="135"/>
      <c r="AA182" s="138"/>
      <c r="AB182" s="133"/>
      <c r="AC182" s="134"/>
      <c r="AD182" s="135"/>
      <c r="AE182" s="135"/>
      <c r="AF182" s="135"/>
      <c r="AG182" s="135"/>
      <c r="AH182" s="134"/>
      <c r="AI182" s="133"/>
      <c r="AJ182" s="134"/>
      <c r="AK182" s="135"/>
      <c r="AL182" s="135"/>
      <c r="AM182" s="138"/>
      <c r="AN182" s="133"/>
      <c r="AO182" s="139"/>
      <c r="AP182" s="135"/>
      <c r="AQ182" s="135"/>
      <c r="AR182" s="135"/>
      <c r="AS182" s="135"/>
      <c r="AT182" s="135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4"/>
      <c r="BG182" s="133"/>
      <c r="BH182" s="137"/>
      <c r="BI182" s="140"/>
      <c r="BJ182" s="135"/>
      <c r="BK182" s="135"/>
      <c r="BL182" s="135"/>
      <c r="BM182" s="135"/>
      <c r="BN182" s="135"/>
      <c r="BO182" s="135"/>
      <c r="BP182" s="137"/>
      <c r="BQ182" s="133"/>
      <c r="BR182" s="134"/>
      <c r="BS182" s="140"/>
      <c r="BT182" s="135"/>
      <c r="BU182" s="135"/>
      <c r="BV182" s="135"/>
      <c r="BW182" s="137"/>
      <c r="BX182" s="133"/>
      <c r="BY182" s="134"/>
      <c r="BZ182" s="135"/>
      <c r="CA182" s="133"/>
      <c r="CB182" s="134"/>
      <c r="CC182" s="135"/>
      <c r="CD182" s="133"/>
      <c r="CE182" s="134"/>
      <c r="CF182" s="141" t="str">
        <f>IF(ISNA(VLOOKUP($B182,'[1]1718  Prog Access'!$F$7:$BF$318,52,FALSE)),"",VLOOKUP($B182,'[1]1718  Prog Access'!$F$7:$BF$318,52,FALSE))</f>
        <v/>
      </c>
      <c r="CG182" s="88"/>
      <c r="CH182" s="89"/>
    </row>
    <row r="183" spans="1:88" x14ac:dyDescent="0.3">
      <c r="A183" s="104"/>
      <c r="B183" s="84" t="s">
        <v>306</v>
      </c>
      <c r="C183" s="117" t="s">
        <v>307</v>
      </c>
      <c r="D183" s="85">
        <f>IF(ISNA(VLOOKUP($B183,'[1]1718 enrollment_Rev_Exp by size'!$A$6:$C$339,3,FALSE)),"",VLOOKUP($B183,'[1]1718 enrollment_Rev_Exp by size'!$A$6:$C$339,3,FALSE))</f>
        <v>33.9</v>
      </c>
      <c r="E183" s="86">
        <f>IF(ISNA(VLOOKUP($B183,'[1]1718 Enroll_Rev_Exp Access'!$A$6:$D$316,4,FALSE)),"",VLOOKUP($B183,'[1]1718 Enroll_Rev_Exp Access'!$A$6:$D$316,4,FALSE))</f>
        <v>519886.16</v>
      </c>
      <c r="F183" s="87">
        <f>IF(ISNA(VLOOKUP($B183,'[1]1718  Prog Access'!$F$7:$BF$318,2,FALSE)),"",VLOOKUP($B183,'[1]1718  Prog Access'!$F$7:$BF$318,2,FALSE))</f>
        <v>329380.94</v>
      </c>
      <c r="G183" s="87">
        <f>IF(ISNA(VLOOKUP($B183,'[1]1718  Prog Access'!$F$7:$BF$318,3,FALSE)),"",VLOOKUP($B183,'[1]1718  Prog Access'!$F$7:$BF$318,3,FALSE))</f>
        <v>0</v>
      </c>
      <c r="H183" s="87">
        <f>IF(ISNA(VLOOKUP($B183,'[1]1718  Prog Access'!$F$7:$BF$318,4,FALSE)),"",VLOOKUP($B183,'[1]1718  Prog Access'!$F$7:$BF$318,4,FALSE))</f>
        <v>0</v>
      </c>
      <c r="I183" s="130">
        <f t="shared" si="276"/>
        <v>329380.94</v>
      </c>
      <c r="J183" s="151">
        <f t="shared" si="277"/>
        <v>0.63356358630512499</v>
      </c>
      <c r="K183" s="152">
        <f t="shared" si="278"/>
        <v>9716.2519174041299</v>
      </c>
      <c r="L183" s="135">
        <f>IF(ISNA(VLOOKUP($B183,'[1]1718  Prog Access'!$F$7:$BF$318,5,FALSE)),"",VLOOKUP($B183,'[1]1718  Prog Access'!$F$7:$BF$318,5,FALSE))</f>
        <v>0</v>
      </c>
      <c r="M183" s="135">
        <f>IF(ISNA(VLOOKUP($B183,'[1]1718  Prog Access'!$F$7:$BF$318,6,FALSE)),"",VLOOKUP($B183,'[1]1718  Prog Access'!$F$7:$BF$318,6,FALSE))</f>
        <v>0</v>
      </c>
      <c r="N183" s="135">
        <f>IF(ISNA(VLOOKUP($B183,'[1]1718  Prog Access'!$F$7:$BF$318,7,FALSE)),"",VLOOKUP($B183,'[1]1718  Prog Access'!$F$7:$BF$318,7,FALSE))</f>
        <v>0</v>
      </c>
      <c r="O183" s="135">
        <f>IF(ISNA(VLOOKUP($B183,'[1]1718  Prog Access'!$F$7:$BF$318,8,FALSE)),"",VLOOKUP($B183,'[1]1718  Prog Access'!$F$7:$BF$318,8,FALSE))</f>
        <v>0</v>
      </c>
      <c r="P183" s="135">
        <f>IF(ISNA(VLOOKUP($B183,'[1]1718  Prog Access'!$F$7:$BF$318,9,FALSE)),"",VLOOKUP($B183,'[1]1718  Prog Access'!$F$7:$BF$318,9,FALSE))</f>
        <v>0</v>
      </c>
      <c r="Q183" s="135">
        <f>IF(ISNA(VLOOKUP($B183,'[1]1718  Prog Access'!$F$7:$BF$318,10,FALSE)),"",VLOOKUP($B183,'[1]1718  Prog Access'!$F$7:$BF$318,10,FALSE))</f>
        <v>0</v>
      </c>
      <c r="R183" s="128">
        <f t="shared" si="249"/>
        <v>0</v>
      </c>
      <c r="S183" s="136">
        <f t="shared" si="250"/>
        <v>0</v>
      </c>
      <c r="T183" s="137">
        <f t="shared" si="251"/>
        <v>0</v>
      </c>
      <c r="U183" s="135">
        <f>IF(ISNA(VLOOKUP($B183,'[1]1718  Prog Access'!$F$7:$BF$318,11,FALSE)),"",VLOOKUP($B183,'[1]1718  Prog Access'!$F$7:$BF$318,11,FALSE))</f>
        <v>66867.490000000005</v>
      </c>
      <c r="V183" s="135">
        <f>IF(ISNA(VLOOKUP($B183,'[1]1718  Prog Access'!$F$7:$BF$318,12,FALSE)),"",VLOOKUP($B183,'[1]1718  Prog Access'!$F$7:$BF$318,12,FALSE))</f>
        <v>0</v>
      </c>
      <c r="W183" s="135">
        <f>IF(ISNA(VLOOKUP($B183,'[1]1718  Prog Access'!$F$7:$BF$318,13,FALSE)),"",VLOOKUP($B183,'[1]1718  Prog Access'!$F$7:$BF$318,13,FALSE))</f>
        <v>0</v>
      </c>
      <c r="X183" s="135">
        <f>IF(ISNA(VLOOKUP($B183,'[1]1718  Prog Access'!$F$7:$BF$318,14,FALSE)),"",VLOOKUP($B183,'[1]1718  Prog Access'!$F$7:$BF$318,14,FALSE))</f>
        <v>0</v>
      </c>
      <c r="Y183" s="135">
        <f>IF(ISNA(VLOOKUP($B183,'[1]1718  Prog Access'!$F$7:$BF$318,15,FALSE)),"",VLOOKUP($B183,'[1]1718  Prog Access'!$F$7:$BF$318,15,FALSE))</f>
        <v>0</v>
      </c>
      <c r="Z183" s="135">
        <f>IF(ISNA(VLOOKUP($B183,'[1]1718  Prog Access'!$F$7:$BF$318,16,FALSE)),"",VLOOKUP($B183,'[1]1718  Prog Access'!$F$7:$BF$318,16,FALSE))</f>
        <v>0</v>
      </c>
      <c r="AA183" s="138">
        <f t="shared" si="252"/>
        <v>66867.490000000005</v>
      </c>
      <c r="AB183" s="133">
        <f t="shared" si="253"/>
        <v>0.12861948469641893</v>
      </c>
      <c r="AC183" s="134">
        <f t="shared" si="254"/>
        <v>1972.492330383481</v>
      </c>
      <c r="AD183" s="135">
        <f>IF(ISNA(VLOOKUP($B183,'[1]1718  Prog Access'!$F$7:$BF$318,17,FALSE)),"",VLOOKUP($B183,'[1]1718  Prog Access'!$F$7:$BF$318,17,FALSE))</f>
        <v>0</v>
      </c>
      <c r="AE183" s="135">
        <f>IF(ISNA(VLOOKUP($B183,'[1]1718  Prog Access'!$F$7:$BF$318,18,FALSE)),"",VLOOKUP($B183,'[1]1718  Prog Access'!$F$7:$BF$318,18,FALSE))</f>
        <v>0</v>
      </c>
      <c r="AF183" s="135">
        <f>IF(ISNA(VLOOKUP($B183,'[1]1718  Prog Access'!$F$7:$BF$318,19,FALSE)),"",VLOOKUP($B183,'[1]1718  Prog Access'!$F$7:$BF$318,19,FALSE))</f>
        <v>0</v>
      </c>
      <c r="AG183" s="135">
        <f>IF(ISNA(VLOOKUP($B183,'[1]1718  Prog Access'!$F$7:$BF$318,20,FALSE)),"",VLOOKUP($B183,'[1]1718  Prog Access'!$F$7:$BF$318,20,FALSE))</f>
        <v>0</v>
      </c>
      <c r="AH183" s="134">
        <f t="shared" si="255"/>
        <v>0</v>
      </c>
      <c r="AI183" s="133">
        <f t="shared" si="256"/>
        <v>0</v>
      </c>
      <c r="AJ183" s="134">
        <f t="shared" si="257"/>
        <v>0</v>
      </c>
      <c r="AK183" s="135">
        <f>IF(ISNA(VLOOKUP($B183,'[1]1718  Prog Access'!$F$7:$BF$318,21,FALSE)),"",VLOOKUP($B183,'[1]1718  Prog Access'!$F$7:$BF$318,21,FALSE))</f>
        <v>0</v>
      </c>
      <c r="AL183" s="135">
        <f>IF(ISNA(VLOOKUP($B183,'[1]1718  Prog Access'!$F$7:$BF$318,22,FALSE)),"",VLOOKUP($B183,'[1]1718  Prog Access'!$F$7:$BF$318,22,FALSE))</f>
        <v>0</v>
      </c>
      <c r="AM183" s="138">
        <f t="shared" si="258"/>
        <v>0</v>
      </c>
      <c r="AN183" s="133">
        <f t="shared" si="259"/>
        <v>0</v>
      </c>
      <c r="AO183" s="139">
        <f t="shared" si="260"/>
        <v>0</v>
      </c>
      <c r="AP183" s="135">
        <f>IF(ISNA(VLOOKUP($B183,'[1]1718  Prog Access'!$F$7:$BF$318,23,FALSE)),"",VLOOKUP($B183,'[1]1718  Prog Access'!$F$7:$BF$318,23,FALSE))</f>
        <v>0</v>
      </c>
      <c r="AQ183" s="135">
        <f>IF(ISNA(VLOOKUP($B183,'[1]1718  Prog Access'!$F$7:$BF$318,24,FALSE)),"",VLOOKUP($B183,'[1]1718  Prog Access'!$F$7:$BF$318,24,FALSE))</f>
        <v>9059.3799999999992</v>
      </c>
      <c r="AR183" s="135">
        <f>IF(ISNA(VLOOKUP($B183,'[1]1718  Prog Access'!$F$7:$BF$318,25,FALSE)),"",VLOOKUP($B183,'[1]1718  Prog Access'!$F$7:$BF$318,25,FALSE))</f>
        <v>0</v>
      </c>
      <c r="AS183" s="135">
        <f>IF(ISNA(VLOOKUP($B183,'[1]1718  Prog Access'!$F$7:$BF$318,26,FALSE)),"",VLOOKUP($B183,'[1]1718  Prog Access'!$F$7:$BF$318,26,FALSE))</f>
        <v>0</v>
      </c>
      <c r="AT183" s="135">
        <f>IF(ISNA(VLOOKUP($B183,'[1]1718  Prog Access'!$F$7:$BF$318,27,FALSE)),"",VLOOKUP($B183,'[1]1718  Prog Access'!$F$7:$BF$318,27,FALSE))</f>
        <v>0</v>
      </c>
      <c r="AU183" s="135">
        <f>IF(ISNA(VLOOKUP($B183,'[1]1718  Prog Access'!$F$7:$BF$318,28,FALSE)),"",VLOOKUP($B183,'[1]1718  Prog Access'!$F$7:$BF$318,28,FALSE))</f>
        <v>0</v>
      </c>
      <c r="AV183" s="135">
        <f>IF(ISNA(VLOOKUP($B183,'[1]1718  Prog Access'!$F$7:$BF$318,29,FALSE)),"",VLOOKUP($B183,'[1]1718  Prog Access'!$F$7:$BF$318,29,FALSE))</f>
        <v>0</v>
      </c>
      <c r="AW183" s="135">
        <f>IF(ISNA(VLOOKUP($B183,'[1]1718  Prog Access'!$F$7:$BF$318,30,FALSE)),"",VLOOKUP($B183,'[1]1718  Prog Access'!$F$7:$BF$318,30,FALSE))</f>
        <v>0</v>
      </c>
      <c r="AX183" s="135">
        <f>IF(ISNA(VLOOKUP($B183,'[1]1718  Prog Access'!$F$7:$BF$318,31,FALSE)),"",VLOOKUP($B183,'[1]1718  Prog Access'!$F$7:$BF$318,31,FALSE))</f>
        <v>0</v>
      </c>
      <c r="AY183" s="135">
        <f>IF(ISNA(VLOOKUP($B183,'[1]1718  Prog Access'!$F$7:$BF$318,32,FALSE)),"",VLOOKUP($B183,'[1]1718  Prog Access'!$F$7:$BF$318,32,FALSE))</f>
        <v>0</v>
      </c>
      <c r="AZ183" s="135">
        <f>IF(ISNA(VLOOKUP($B183,'[1]1718  Prog Access'!$F$7:$BF$318,33,FALSE)),"",VLOOKUP($B183,'[1]1718  Prog Access'!$F$7:$BF$318,33,FALSE))</f>
        <v>0</v>
      </c>
      <c r="BA183" s="135">
        <f>IF(ISNA(VLOOKUP($B183,'[1]1718  Prog Access'!$F$7:$BF$318,34,FALSE)),"",VLOOKUP($B183,'[1]1718  Prog Access'!$F$7:$BF$318,34,FALSE))</f>
        <v>0</v>
      </c>
      <c r="BB183" s="135">
        <f>IF(ISNA(VLOOKUP($B183,'[1]1718  Prog Access'!$F$7:$BF$318,35,FALSE)),"",VLOOKUP($B183,'[1]1718  Prog Access'!$F$7:$BF$318,35,FALSE))</f>
        <v>0</v>
      </c>
      <c r="BC183" s="135">
        <f>IF(ISNA(VLOOKUP($B183,'[1]1718  Prog Access'!$F$7:$BF$318,36,FALSE)),"",VLOOKUP($B183,'[1]1718  Prog Access'!$F$7:$BF$318,36,FALSE))</f>
        <v>0</v>
      </c>
      <c r="BD183" s="135">
        <f>IF(ISNA(VLOOKUP($B183,'[1]1718  Prog Access'!$F$7:$BF$318,37,FALSE)),"",VLOOKUP($B183,'[1]1718  Prog Access'!$F$7:$BF$318,37,FALSE))</f>
        <v>0</v>
      </c>
      <c r="BE183" s="135">
        <f>IF(ISNA(VLOOKUP($B183,'[1]1718  Prog Access'!$F$7:$BF$318,38,FALSE)),"",VLOOKUP($B183,'[1]1718  Prog Access'!$F$7:$BF$318,38,FALSE))</f>
        <v>0</v>
      </c>
      <c r="BF183" s="134">
        <f t="shared" si="261"/>
        <v>9059.3799999999992</v>
      </c>
      <c r="BG183" s="133">
        <f t="shared" si="262"/>
        <v>1.7425699503137378E-2</v>
      </c>
      <c r="BH183" s="137">
        <f t="shared" si="263"/>
        <v>267.23834808259585</v>
      </c>
      <c r="BI183" s="140">
        <f>IF(ISNA(VLOOKUP($B183,'[1]1718  Prog Access'!$F$7:$BF$318,39,FALSE)),"",VLOOKUP($B183,'[1]1718  Prog Access'!$F$7:$BF$318,39,FALSE))</f>
        <v>0</v>
      </c>
      <c r="BJ183" s="135">
        <f>IF(ISNA(VLOOKUP($B183,'[1]1718  Prog Access'!$F$7:$BF$318,40,FALSE)),"",VLOOKUP($B183,'[1]1718  Prog Access'!$F$7:$BF$318,40,FALSE))</f>
        <v>0</v>
      </c>
      <c r="BK183" s="135">
        <f>IF(ISNA(VLOOKUP($B183,'[1]1718  Prog Access'!$F$7:$BF$318,41,FALSE)),"",VLOOKUP($B183,'[1]1718  Prog Access'!$F$7:$BF$318,41,FALSE))</f>
        <v>0</v>
      </c>
      <c r="BL183" s="135">
        <f>IF(ISNA(VLOOKUP($B183,'[1]1718  Prog Access'!$F$7:$BF$318,42,FALSE)),"",VLOOKUP($B183,'[1]1718  Prog Access'!$F$7:$BF$318,42,FALSE))</f>
        <v>0</v>
      </c>
      <c r="BM183" s="135">
        <f>IF(ISNA(VLOOKUP($B183,'[1]1718  Prog Access'!$F$7:$BF$318,43,FALSE)),"",VLOOKUP($B183,'[1]1718  Prog Access'!$F$7:$BF$318,43,FALSE))</f>
        <v>0</v>
      </c>
      <c r="BN183" s="135">
        <f>IF(ISNA(VLOOKUP($B183,'[1]1718  Prog Access'!$F$7:$BF$318,44,FALSE)),"",VLOOKUP($B183,'[1]1718  Prog Access'!$F$7:$BF$318,44,FALSE))</f>
        <v>0</v>
      </c>
      <c r="BO183" s="135">
        <f>IF(ISNA(VLOOKUP($B183,'[1]1718  Prog Access'!$F$7:$BF$318,45,FALSE)),"",VLOOKUP($B183,'[1]1718  Prog Access'!$F$7:$BF$318,45,FALSE))</f>
        <v>0</v>
      </c>
      <c r="BP183" s="137">
        <f t="shared" si="264"/>
        <v>0</v>
      </c>
      <c r="BQ183" s="133">
        <f t="shared" si="265"/>
        <v>0</v>
      </c>
      <c r="BR183" s="134">
        <f t="shared" si="266"/>
        <v>0</v>
      </c>
      <c r="BS183" s="140">
        <f>IF(ISNA(VLOOKUP($B183,'[1]1718  Prog Access'!$F$7:$BF$318,46,FALSE)),"",VLOOKUP($B183,'[1]1718  Prog Access'!$F$7:$BF$318,46,FALSE))</f>
        <v>0</v>
      </c>
      <c r="BT183" s="135">
        <f>IF(ISNA(VLOOKUP($B183,'[1]1718  Prog Access'!$F$7:$BF$318,47,FALSE)),"",VLOOKUP($B183,'[1]1718  Prog Access'!$F$7:$BF$318,47,FALSE))</f>
        <v>0</v>
      </c>
      <c r="BU183" s="135">
        <f>IF(ISNA(VLOOKUP($B183,'[1]1718  Prog Access'!$F$7:$BF$318,48,FALSE)),"",VLOOKUP($B183,'[1]1718  Prog Access'!$F$7:$BF$318,48,FALSE))</f>
        <v>0</v>
      </c>
      <c r="BV183" s="135">
        <f>IF(ISNA(VLOOKUP($B183,'[1]1718  Prog Access'!$F$7:$BF$318,49,FALSE)),"",VLOOKUP($B183,'[1]1718  Prog Access'!$F$7:$BF$318,49,FALSE))</f>
        <v>0</v>
      </c>
      <c r="BW183" s="137">
        <f t="shared" si="267"/>
        <v>0</v>
      </c>
      <c r="BX183" s="133">
        <f t="shared" si="268"/>
        <v>0</v>
      </c>
      <c r="BY183" s="134">
        <f t="shared" si="269"/>
        <v>0</v>
      </c>
      <c r="BZ183" s="135">
        <f>IF(ISNA(VLOOKUP($B183,'[1]1718  Prog Access'!$F$7:$BF$318,50,FALSE)),"",VLOOKUP($B183,'[1]1718  Prog Access'!$F$7:$BF$318,50,FALSE))</f>
        <v>114578.35</v>
      </c>
      <c r="CA183" s="133">
        <f t="shared" si="270"/>
        <v>0.22039122949531878</v>
      </c>
      <c r="CB183" s="134">
        <f t="shared" si="271"/>
        <v>3379.8923303834813</v>
      </c>
      <c r="CC183" s="135">
        <f>IF(ISNA(VLOOKUP($B183,'[1]1718  Prog Access'!$F$7:$BF$318,51,FALSE)),"",VLOOKUP($B183,'[1]1718  Prog Access'!$F$7:$BF$318,51,FALSE))</f>
        <v>0</v>
      </c>
      <c r="CD183" s="133">
        <f t="shared" si="272"/>
        <v>0</v>
      </c>
      <c r="CE183" s="134">
        <f t="shared" si="273"/>
        <v>0</v>
      </c>
      <c r="CF183" s="141">
        <f>IF(ISNA(VLOOKUP($B183,'[1]1718  Prog Access'!$F$7:$BF$318,52,FALSE)),"",VLOOKUP($B183,'[1]1718  Prog Access'!$F$7:$BF$318,52,FALSE))</f>
        <v>0</v>
      </c>
      <c r="CG183" s="88">
        <f t="shared" si="274"/>
        <v>0</v>
      </c>
      <c r="CH183" s="89">
        <f t="shared" si="275"/>
        <v>0</v>
      </c>
      <c r="CI183" s="90">
        <f t="shared" ref="CI183:CI189" si="308">CF183+CC183+BZ183+BW183+BP183+BF183+AM183+AH183+AA183+R183+I183</f>
        <v>519886.16000000003</v>
      </c>
      <c r="CJ183" s="73">
        <f t="shared" ref="CJ183:CJ189" si="309">CI183-E183</f>
        <v>0</v>
      </c>
    </row>
    <row r="184" spans="1:88" x14ac:dyDescent="0.3">
      <c r="A184" s="21"/>
      <c r="B184" s="84" t="s">
        <v>308</v>
      </c>
      <c r="C184" s="117" t="s">
        <v>309</v>
      </c>
      <c r="D184" s="85">
        <f>IF(ISNA(VLOOKUP($B184,'[1]1718 enrollment_Rev_Exp by size'!$A$6:$C$339,3,FALSE)),"",VLOOKUP($B184,'[1]1718 enrollment_Rev_Exp by size'!$A$6:$C$339,3,FALSE))</f>
        <v>107.94</v>
      </c>
      <c r="E184" s="86">
        <f>IF(ISNA(VLOOKUP($B184,'[1]1718 Enroll_Rev_Exp Access'!$A$6:$D$316,4,FALSE)),"",VLOOKUP($B184,'[1]1718 Enroll_Rev_Exp Access'!$A$6:$D$316,4,FALSE))</f>
        <v>2745029.03</v>
      </c>
      <c r="F184" s="87">
        <f>IF(ISNA(VLOOKUP($B184,'[1]1718  Prog Access'!$F$7:$BF$318,2,FALSE)),"",VLOOKUP($B184,'[1]1718  Prog Access'!$F$7:$BF$318,2,FALSE))</f>
        <v>1613119.6600000006</v>
      </c>
      <c r="G184" s="87">
        <f>IF(ISNA(VLOOKUP($B184,'[1]1718  Prog Access'!$F$7:$BF$318,3,FALSE)),"",VLOOKUP($B184,'[1]1718  Prog Access'!$F$7:$BF$318,3,FALSE))</f>
        <v>0</v>
      </c>
      <c r="H184" s="87">
        <f>IF(ISNA(VLOOKUP($B184,'[1]1718  Prog Access'!$F$7:$BF$318,4,FALSE)),"",VLOOKUP($B184,'[1]1718  Prog Access'!$F$7:$BF$318,4,FALSE))</f>
        <v>0</v>
      </c>
      <c r="I184" s="130">
        <f t="shared" si="276"/>
        <v>1613119.6600000006</v>
      </c>
      <c r="J184" s="151">
        <f t="shared" si="277"/>
        <v>0.58765122057743802</v>
      </c>
      <c r="K184" s="152">
        <f t="shared" si="278"/>
        <v>14944.595701315551</v>
      </c>
      <c r="L184" s="135">
        <f>IF(ISNA(VLOOKUP($B184,'[1]1718  Prog Access'!$F$7:$BF$318,5,FALSE)),"",VLOOKUP($B184,'[1]1718  Prog Access'!$F$7:$BF$318,5,FALSE))</f>
        <v>0</v>
      </c>
      <c r="M184" s="135">
        <f>IF(ISNA(VLOOKUP($B184,'[1]1718  Prog Access'!$F$7:$BF$318,6,FALSE)),"",VLOOKUP($B184,'[1]1718  Prog Access'!$F$7:$BF$318,6,FALSE))</f>
        <v>0</v>
      </c>
      <c r="N184" s="135">
        <f>IF(ISNA(VLOOKUP($B184,'[1]1718  Prog Access'!$F$7:$BF$318,7,FALSE)),"",VLOOKUP($B184,'[1]1718  Prog Access'!$F$7:$BF$318,7,FALSE))</f>
        <v>0</v>
      </c>
      <c r="O184" s="135">
        <f>IF(ISNA(VLOOKUP($B184,'[1]1718  Prog Access'!$F$7:$BF$318,8,FALSE)),"",VLOOKUP($B184,'[1]1718  Prog Access'!$F$7:$BF$318,8,FALSE))</f>
        <v>0</v>
      </c>
      <c r="P184" s="135">
        <f>IF(ISNA(VLOOKUP($B184,'[1]1718  Prog Access'!$F$7:$BF$318,9,FALSE)),"",VLOOKUP($B184,'[1]1718  Prog Access'!$F$7:$BF$318,9,FALSE))</f>
        <v>0</v>
      </c>
      <c r="Q184" s="135">
        <f>IF(ISNA(VLOOKUP($B184,'[1]1718  Prog Access'!$F$7:$BF$318,10,FALSE)),"",VLOOKUP($B184,'[1]1718  Prog Access'!$F$7:$BF$318,10,FALSE))</f>
        <v>0</v>
      </c>
      <c r="R184" s="128">
        <f t="shared" si="249"/>
        <v>0</v>
      </c>
      <c r="S184" s="136">
        <f t="shared" si="250"/>
        <v>0</v>
      </c>
      <c r="T184" s="137">
        <f t="shared" si="251"/>
        <v>0</v>
      </c>
      <c r="U184" s="135">
        <f>IF(ISNA(VLOOKUP($B184,'[1]1718  Prog Access'!$F$7:$BF$318,11,FALSE)),"",VLOOKUP($B184,'[1]1718  Prog Access'!$F$7:$BF$318,11,FALSE))</f>
        <v>115605.16999999998</v>
      </c>
      <c r="V184" s="135">
        <f>IF(ISNA(VLOOKUP($B184,'[1]1718  Prog Access'!$F$7:$BF$318,12,FALSE)),"",VLOOKUP($B184,'[1]1718  Prog Access'!$F$7:$BF$318,12,FALSE))</f>
        <v>0</v>
      </c>
      <c r="W184" s="135">
        <f>IF(ISNA(VLOOKUP($B184,'[1]1718  Prog Access'!$F$7:$BF$318,13,FALSE)),"",VLOOKUP($B184,'[1]1718  Prog Access'!$F$7:$BF$318,13,FALSE))</f>
        <v>18920.34</v>
      </c>
      <c r="X184" s="135">
        <f>IF(ISNA(VLOOKUP($B184,'[1]1718  Prog Access'!$F$7:$BF$318,14,FALSE)),"",VLOOKUP($B184,'[1]1718  Prog Access'!$F$7:$BF$318,14,FALSE))</f>
        <v>0</v>
      </c>
      <c r="Y184" s="135">
        <f>IF(ISNA(VLOOKUP($B184,'[1]1718  Prog Access'!$F$7:$BF$318,15,FALSE)),"",VLOOKUP($B184,'[1]1718  Prog Access'!$F$7:$BF$318,15,FALSE))</f>
        <v>0</v>
      </c>
      <c r="Z184" s="135">
        <f>IF(ISNA(VLOOKUP($B184,'[1]1718  Prog Access'!$F$7:$BF$318,16,FALSE)),"",VLOOKUP($B184,'[1]1718  Prog Access'!$F$7:$BF$318,16,FALSE))</f>
        <v>0</v>
      </c>
      <c r="AA184" s="138">
        <f t="shared" si="252"/>
        <v>134525.50999999998</v>
      </c>
      <c r="AB184" s="133">
        <f t="shared" si="253"/>
        <v>4.9006953489304263E-2</v>
      </c>
      <c r="AC184" s="134">
        <f t="shared" si="254"/>
        <v>1246.2989623865108</v>
      </c>
      <c r="AD184" s="135">
        <f>IF(ISNA(VLOOKUP($B184,'[1]1718  Prog Access'!$F$7:$BF$318,17,FALSE)),"",VLOOKUP($B184,'[1]1718  Prog Access'!$F$7:$BF$318,17,FALSE))</f>
        <v>0</v>
      </c>
      <c r="AE184" s="135">
        <f>IF(ISNA(VLOOKUP($B184,'[1]1718  Prog Access'!$F$7:$BF$318,18,FALSE)),"",VLOOKUP($B184,'[1]1718  Prog Access'!$F$7:$BF$318,18,FALSE))</f>
        <v>0</v>
      </c>
      <c r="AF184" s="135">
        <f>IF(ISNA(VLOOKUP($B184,'[1]1718  Prog Access'!$F$7:$BF$318,19,FALSE)),"",VLOOKUP($B184,'[1]1718  Prog Access'!$F$7:$BF$318,19,FALSE))</f>
        <v>0</v>
      </c>
      <c r="AG184" s="135">
        <f>IF(ISNA(VLOOKUP($B184,'[1]1718  Prog Access'!$F$7:$BF$318,20,FALSE)),"",VLOOKUP($B184,'[1]1718  Prog Access'!$F$7:$BF$318,20,FALSE))</f>
        <v>0</v>
      </c>
      <c r="AH184" s="134">
        <f t="shared" si="255"/>
        <v>0</v>
      </c>
      <c r="AI184" s="133">
        <f t="shared" si="256"/>
        <v>0</v>
      </c>
      <c r="AJ184" s="134">
        <f t="shared" si="257"/>
        <v>0</v>
      </c>
      <c r="AK184" s="135">
        <f>IF(ISNA(VLOOKUP($B184,'[1]1718  Prog Access'!$F$7:$BF$318,21,FALSE)),"",VLOOKUP($B184,'[1]1718  Prog Access'!$F$7:$BF$318,21,FALSE))</f>
        <v>0</v>
      </c>
      <c r="AL184" s="135">
        <f>IF(ISNA(VLOOKUP($B184,'[1]1718  Prog Access'!$F$7:$BF$318,22,FALSE)),"",VLOOKUP($B184,'[1]1718  Prog Access'!$F$7:$BF$318,22,FALSE))</f>
        <v>0</v>
      </c>
      <c r="AM184" s="138">
        <f t="shared" si="258"/>
        <v>0</v>
      </c>
      <c r="AN184" s="133">
        <f t="shared" si="259"/>
        <v>0</v>
      </c>
      <c r="AO184" s="139">
        <f t="shared" si="260"/>
        <v>0</v>
      </c>
      <c r="AP184" s="135">
        <f>IF(ISNA(VLOOKUP($B184,'[1]1718  Prog Access'!$F$7:$BF$318,23,FALSE)),"",VLOOKUP($B184,'[1]1718  Prog Access'!$F$7:$BF$318,23,FALSE))</f>
        <v>19630.04</v>
      </c>
      <c r="AQ184" s="135">
        <f>IF(ISNA(VLOOKUP($B184,'[1]1718  Prog Access'!$F$7:$BF$318,24,FALSE)),"",VLOOKUP($B184,'[1]1718  Prog Access'!$F$7:$BF$318,24,FALSE))</f>
        <v>0</v>
      </c>
      <c r="AR184" s="135">
        <f>IF(ISNA(VLOOKUP($B184,'[1]1718  Prog Access'!$F$7:$BF$318,25,FALSE)),"",VLOOKUP($B184,'[1]1718  Prog Access'!$F$7:$BF$318,25,FALSE))</f>
        <v>0</v>
      </c>
      <c r="AS184" s="135">
        <f>IF(ISNA(VLOOKUP($B184,'[1]1718  Prog Access'!$F$7:$BF$318,26,FALSE)),"",VLOOKUP($B184,'[1]1718  Prog Access'!$F$7:$BF$318,26,FALSE))</f>
        <v>0</v>
      </c>
      <c r="AT184" s="135">
        <f>IF(ISNA(VLOOKUP($B184,'[1]1718  Prog Access'!$F$7:$BF$318,27,FALSE)),"",VLOOKUP($B184,'[1]1718  Prog Access'!$F$7:$BF$318,27,FALSE))</f>
        <v>53024.22</v>
      </c>
      <c r="AU184" s="135">
        <f>IF(ISNA(VLOOKUP($B184,'[1]1718  Prog Access'!$F$7:$BF$318,28,FALSE)),"",VLOOKUP($B184,'[1]1718  Prog Access'!$F$7:$BF$318,28,FALSE))</f>
        <v>0</v>
      </c>
      <c r="AV184" s="135">
        <f>IF(ISNA(VLOOKUP($B184,'[1]1718  Prog Access'!$F$7:$BF$318,29,FALSE)),"",VLOOKUP($B184,'[1]1718  Prog Access'!$F$7:$BF$318,29,FALSE))</f>
        <v>0</v>
      </c>
      <c r="AW184" s="135">
        <f>IF(ISNA(VLOOKUP($B184,'[1]1718  Prog Access'!$F$7:$BF$318,30,FALSE)),"",VLOOKUP($B184,'[1]1718  Prog Access'!$F$7:$BF$318,30,FALSE))</f>
        <v>4023.4900000000002</v>
      </c>
      <c r="AX184" s="135">
        <f>IF(ISNA(VLOOKUP($B184,'[1]1718  Prog Access'!$F$7:$BF$318,31,FALSE)),"",VLOOKUP($B184,'[1]1718  Prog Access'!$F$7:$BF$318,31,FALSE))</f>
        <v>0</v>
      </c>
      <c r="AY184" s="135">
        <f>IF(ISNA(VLOOKUP($B184,'[1]1718  Prog Access'!$F$7:$BF$318,32,FALSE)),"",VLOOKUP($B184,'[1]1718  Prog Access'!$F$7:$BF$318,32,FALSE))</f>
        <v>0</v>
      </c>
      <c r="AZ184" s="135">
        <f>IF(ISNA(VLOOKUP($B184,'[1]1718  Prog Access'!$F$7:$BF$318,33,FALSE)),"",VLOOKUP($B184,'[1]1718  Prog Access'!$F$7:$BF$318,33,FALSE))</f>
        <v>0</v>
      </c>
      <c r="BA184" s="135">
        <f>IF(ISNA(VLOOKUP($B184,'[1]1718  Prog Access'!$F$7:$BF$318,34,FALSE)),"",VLOOKUP($B184,'[1]1718  Prog Access'!$F$7:$BF$318,34,FALSE))</f>
        <v>0</v>
      </c>
      <c r="BB184" s="135">
        <f>IF(ISNA(VLOOKUP($B184,'[1]1718  Prog Access'!$F$7:$BF$318,35,FALSE)),"",VLOOKUP($B184,'[1]1718  Prog Access'!$F$7:$BF$318,35,FALSE))</f>
        <v>13072.27</v>
      </c>
      <c r="BC184" s="135">
        <f>IF(ISNA(VLOOKUP($B184,'[1]1718  Prog Access'!$F$7:$BF$318,36,FALSE)),"",VLOOKUP($B184,'[1]1718  Prog Access'!$F$7:$BF$318,36,FALSE))</f>
        <v>0</v>
      </c>
      <c r="BD184" s="135">
        <f>IF(ISNA(VLOOKUP($B184,'[1]1718  Prog Access'!$F$7:$BF$318,37,FALSE)),"",VLOOKUP($B184,'[1]1718  Prog Access'!$F$7:$BF$318,37,FALSE))</f>
        <v>0</v>
      </c>
      <c r="BE184" s="135">
        <f>IF(ISNA(VLOOKUP($B184,'[1]1718  Prog Access'!$F$7:$BF$318,38,FALSE)),"",VLOOKUP($B184,'[1]1718  Prog Access'!$F$7:$BF$318,38,FALSE))</f>
        <v>0</v>
      </c>
      <c r="BF184" s="134">
        <f t="shared" si="261"/>
        <v>89750.020000000019</v>
      </c>
      <c r="BG184" s="133">
        <f t="shared" si="262"/>
        <v>3.269547207666508E-2</v>
      </c>
      <c r="BH184" s="137">
        <f t="shared" si="263"/>
        <v>831.48063739114343</v>
      </c>
      <c r="BI184" s="140">
        <f>IF(ISNA(VLOOKUP($B184,'[1]1718  Prog Access'!$F$7:$BF$318,39,FALSE)),"",VLOOKUP($B184,'[1]1718  Prog Access'!$F$7:$BF$318,39,FALSE))</f>
        <v>0</v>
      </c>
      <c r="BJ184" s="135">
        <f>IF(ISNA(VLOOKUP($B184,'[1]1718  Prog Access'!$F$7:$BF$318,40,FALSE)),"",VLOOKUP($B184,'[1]1718  Prog Access'!$F$7:$BF$318,40,FALSE))</f>
        <v>0</v>
      </c>
      <c r="BK184" s="135">
        <f>IF(ISNA(VLOOKUP($B184,'[1]1718  Prog Access'!$F$7:$BF$318,41,FALSE)),"",VLOOKUP($B184,'[1]1718  Prog Access'!$F$7:$BF$318,41,FALSE))</f>
        <v>0</v>
      </c>
      <c r="BL184" s="135">
        <f>IF(ISNA(VLOOKUP($B184,'[1]1718  Prog Access'!$F$7:$BF$318,42,FALSE)),"",VLOOKUP($B184,'[1]1718  Prog Access'!$F$7:$BF$318,42,FALSE))</f>
        <v>0</v>
      </c>
      <c r="BM184" s="135">
        <f>IF(ISNA(VLOOKUP($B184,'[1]1718  Prog Access'!$F$7:$BF$318,43,FALSE)),"",VLOOKUP($B184,'[1]1718  Prog Access'!$F$7:$BF$318,43,FALSE))</f>
        <v>0</v>
      </c>
      <c r="BN184" s="135">
        <f>IF(ISNA(VLOOKUP($B184,'[1]1718  Prog Access'!$F$7:$BF$318,44,FALSE)),"",VLOOKUP($B184,'[1]1718  Prog Access'!$F$7:$BF$318,44,FALSE))</f>
        <v>0</v>
      </c>
      <c r="BO184" s="135">
        <f>IF(ISNA(VLOOKUP($B184,'[1]1718  Prog Access'!$F$7:$BF$318,45,FALSE)),"",VLOOKUP($B184,'[1]1718  Prog Access'!$F$7:$BF$318,45,FALSE))</f>
        <v>15112.960000000001</v>
      </c>
      <c r="BP184" s="137">
        <f t="shared" si="264"/>
        <v>15112.960000000001</v>
      </c>
      <c r="BQ184" s="133">
        <f t="shared" si="265"/>
        <v>5.5055738335852873E-3</v>
      </c>
      <c r="BR184" s="134">
        <f t="shared" si="266"/>
        <v>140.01259959236614</v>
      </c>
      <c r="BS184" s="140">
        <f>IF(ISNA(VLOOKUP($B184,'[1]1718  Prog Access'!$F$7:$BF$318,46,FALSE)),"",VLOOKUP($B184,'[1]1718  Prog Access'!$F$7:$BF$318,46,FALSE))</f>
        <v>0</v>
      </c>
      <c r="BT184" s="135">
        <f>IF(ISNA(VLOOKUP($B184,'[1]1718  Prog Access'!$F$7:$BF$318,47,FALSE)),"",VLOOKUP($B184,'[1]1718  Prog Access'!$F$7:$BF$318,47,FALSE))</f>
        <v>0</v>
      </c>
      <c r="BU184" s="135">
        <f>IF(ISNA(VLOOKUP($B184,'[1]1718  Prog Access'!$F$7:$BF$318,48,FALSE)),"",VLOOKUP($B184,'[1]1718  Prog Access'!$F$7:$BF$318,48,FALSE))</f>
        <v>0</v>
      </c>
      <c r="BV184" s="135">
        <f>IF(ISNA(VLOOKUP($B184,'[1]1718  Prog Access'!$F$7:$BF$318,49,FALSE)),"",VLOOKUP($B184,'[1]1718  Prog Access'!$F$7:$BF$318,49,FALSE))</f>
        <v>0</v>
      </c>
      <c r="BW184" s="137">
        <f t="shared" si="267"/>
        <v>0</v>
      </c>
      <c r="BX184" s="133">
        <f t="shared" si="268"/>
        <v>0</v>
      </c>
      <c r="BY184" s="134">
        <f t="shared" si="269"/>
        <v>0</v>
      </c>
      <c r="BZ184" s="135">
        <f>IF(ISNA(VLOOKUP($B184,'[1]1718  Prog Access'!$F$7:$BF$318,50,FALSE)),"",VLOOKUP($B184,'[1]1718  Prog Access'!$F$7:$BF$318,50,FALSE))</f>
        <v>697425.90999999992</v>
      </c>
      <c r="CA184" s="133">
        <f t="shared" si="270"/>
        <v>0.25406868283647988</v>
      </c>
      <c r="CB184" s="134">
        <f t="shared" si="271"/>
        <v>6461.2368908652952</v>
      </c>
      <c r="CC184" s="135">
        <f>IF(ISNA(VLOOKUP($B184,'[1]1718  Prog Access'!$F$7:$BF$318,51,FALSE)),"",VLOOKUP($B184,'[1]1718  Prog Access'!$F$7:$BF$318,51,FALSE))</f>
        <v>97552.279999999984</v>
      </c>
      <c r="CD184" s="133">
        <f t="shared" si="272"/>
        <v>3.5537795387176649E-2</v>
      </c>
      <c r="CE184" s="134">
        <f t="shared" si="273"/>
        <v>903.76394293125793</v>
      </c>
      <c r="CF184" s="141">
        <f>IF(ISNA(VLOOKUP($B184,'[1]1718  Prog Access'!$F$7:$BF$318,52,FALSE)),"",VLOOKUP($B184,'[1]1718  Prog Access'!$F$7:$BF$318,52,FALSE))</f>
        <v>97542.69</v>
      </c>
      <c r="CG184" s="88">
        <f t="shared" si="274"/>
        <v>3.5534301799351103E-2</v>
      </c>
      <c r="CH184" s="89">
        <f t="shared" si="275"/>
        <v>903.67509727626464</v>
      </c>
      <c r="CI184" s="90">
        <f t="shared" si="308"/>
        <v>2745029.0300000003</v>
      </c>
      <c r="CJ184" s="73">
        <f t="shared" si="309"/>
        <v>0</v>
      </c>
    </row>
    <row r="185" spans="1:88" x14ac:dyDescent="0.3">
      <c r="A185" s="21"/>
      <c r="B185" s="84" t="s">
        <v>310</v>
      </c>
      <c r="C185" s="117" t="s">
        <v>311</v>
      </c>
      <c r="D185" s="85">
        <f>IF(ISNA(VLOOKUP($B185,'[1]1718 enrollment_Rev_Exp by size'!$A$6:$C$339,3,FALSE)),"",VLOOKUP($B185,'[1]1718 enrollment_Rev_Exp by size'!$A$6:$C$339,3,FALSE))</f>
        <v>176.34999999999997</v>
      </c>
      <c r="E185" s="86">
        <f>IF(ISNA(VLOOKUP($B185,'[1]1718 Enroll_Rev_Exp Access'!$A$6:$D$316,4,FALSE)),"",VLOOKUP($B185,'[1]1718 Enroll_Rev_Exp Access'!$A$6:$D$316,4,FALSE))</f>
        <v>3372488.91</v>
      </c>
      <c r="F185" s="87">
        <f>IF(ISNA(VLOOKUP($B185,'[1]1718  Prog Access'!$F$7:$BF$318,2,FALSE)),"",VLOOKUP($B185,'[1]1718  Prog Access'!$F$7:$BF$318,2,FALSE))</f>
        <v>1897163.8900000004</v>
      </c>
      <c r="G185" s="87">
        <f>IF(ISNA(VLOOKUP($B185,'[1]1718  Prog Access'!$F$7:$BF$318,3,FALSE)),"",VLOOKUP($B185,'[1]1718  Prog Access'!$F$7:$BF$318,3,FALSE))</f>
        <v>0</v>
      </c>
      <c r="H185" s="87">
        <f>IF(ISNA(VLOOKUP($B185,'[1]1718  Prog Access'!$F$7:$BF$318,4,FALSE)),"",VLOOKUP($B185,'[1]1718  Prog Access'!$F$7:$BF$318,4,FALSE))</f>
        <v>0</v>
      </c>
      <c r="I185" s="130">
        <f t="shared" si="276"/>
        <v>1897163.8900000004</v>
      </c>
      <c r="J185" s="151">
        <f t="shared" si="277"/>
        <v>0.56254117971287865</v>
      </c>
      <c r="K185" s="152">
        <f t="shared" si="278"/>
        <v>10757.946640204143</v>
      </c>
      <c r="L185" s="135">
        <f>IF(ISNA(VLOOKUP($B185,'[1]1718  Prog Access'!$F$7:$BF$318,5,FALSE)),"",VLOOKUP($B185,'[1]1718  Prog Access'!$F$7:$BF$318,5,FALSE))</f>
        <v>0</v>
      </c>
      <c r="M185" s="135">
        <f>IF(ISNA(VLOOKUP($B185,'[1]1718  Prog Access'!$F$7:$BF$318,6,FALSE)),"",VLOOKUP($B185,'[1]1718  Prog Access'!$F$7:$BF$318,6,FALSE))</f>
        <v>0</v>
      </c>
      <c r="N185" s="135">
        <f>IF(ISNA(VLOOKUP($B185,'[1]1718  Prog Access'!$F$7:$BF$318,7,FALSE)),"",VLOOKUP($B185,'[1]1718  Prog Access'!$F$7:$BF$318,7,FALSE))</f>
        <v>0</v>
      </c>
      <c r="O185" s="135">
        <f>IF(ISNA(VLOOKUP($B185,'[1]1718  Prog Access'!$F$7:$BF$318,8,FALSE)),"",VLOOKUP($B185,'[1]1718  Prog Access'!$F$7:$BF$318,8,FALSE))</f>
        <v>0</v>
      </c>
      <c r="P185" s="135">
        <f>IF(ISNA(VLOOKUP($B185,'[1]1718  Prog Access'!$F$7:$BF$318,9,FALSE)),"",VLOOKUP($B185,'[1]1718  Prog Access'!$F$7:$BF$318,9,FALSE))</f>
        <v>0</v>
      </c>
      <c r="Q185" s="135">
        <f>IF(ISNA(VLOOKUP($B185,'[1]1718  Prog Access'!$F$7:$BF$318,10,FALSE)),"",VLOOKUP($B185,'[1]1718  Prog Access'!$F$7:$BF$318,10,FALSE))</f>
        <v>0</v>
      </c>
      <c r="R185" s="128">
        <f t="shared" si="249"/>
        <v>0</v>
      </c>
      <c r="S185" s="136">
        <f t="shared" si="250"/>
        <v>0</v>
      </c>
      <c r="T185" s="137">
        <f t="shared" si="251"/>
        <v>0</v>
      </c>
      <c r="U185" s="135">
        <f>IF(ISNA(VLOOKUP($B185,'[1]1718  Prog Access'!$F$7:$BF$318,11,FALSE)),"",VLOOKUP($B185,'[1]1718  Prog Access'!$F$7:$BF$318,11,FALSE))</f>
        <v>247195.87</v>
      </c>
      <c r="V185" s="135">
        <f>IF(ISNA(VLOOKUP($B185,'[1]1718  Prog Access'!$F$7:$BF$318,12,FALSE)),"",VLOOKUP($B185,'[1]1718  Prog Access'!$F$7:$BF$318,12,FALSE))</f>
        <v>2387.25</v>
      </c>
      <c r="W185" s="135">
        <f>IF(ISNA(VLOOKUP($B185,'[1]1718  Prog Access'!$F$7:$BF$318,13,FALSE)),"",VLOOKUP($B185,'[1]1718  Prog Access'!$F$7:$BF$318,13,FALSE))</f>
        <v>29684.83</v>
      </c>
      <c r="X185" s="135">
        <f>IF(ISNA(VLOOKUP($B185,'[1]1718  Prog Access'!$F$7:$BF$318,14,FALSE)),"",VLOOKUP($B185,'[1]1718  Prog Access'!$F$7:$BF$318,14,FALSE))</f>
        <v>0</v>
      </c>
      <c r="Y185" s="135">
        <f>IF(ISNA(VLOOKUP($B185,'[1]1718  Prog Access'!$F$7:$BF$318,15,FALSE)),"",VLOOKUP($B185,'[1]1718  Prog Access'!$F$7:$BF$318,15,FALSE))</f>
        <v>0</v>
      </c>
      <c r="Z185" s="135">
        <f>IF(ISNA(VLOOKUP($B185,'[1]1718  Prog Access'!$F$7:$BF$318,16,FALSE)),"",VLOOKUP($B185,'[1]1718  Prog Access'!$F$7:$BF$318,16,FALSE))</f>
        <v>0</v>
      </c>
      <c r="AA185" s="138">
        <f t="shared" si="252"/>
        <v>279267.95</v>
      </c>
      <c r="AB185" s="133">
        <f t="shared" si="253"/>
        <v>8.2807670374222223E-2</v>
      </c>
      <c r="AC185" s="134">
        <f t="shared" si="254"/>
        <v>1583.6005103487387</v>
      </c>
      <c r="AD185" s="135">
        <f>IF(ISNA(VLOOKUP($B185,'[1]1718  Prog Access'!$F$7:$BF$318,17,FALSE)),"",VLOOKUP($B185,'[1]1718  Prog Access'!$F$7:$BF$318,17,FALSE))</f>
        <v>0</v>
      </c>
      <c r="AE185" s="135">
        <f>IF(ISNA(VLOOKUP($B185,'[1]1718  Prog Access'!$F$7:$BF$318,18,FALSE)),"",VLOOKUP($B185,'[1]1718  Prog Access'!$F$7:$BF$318,18,FALSE))</f>
        <v>0</v>
      </c>
      <c r="AF185" s="135">
        <f>IF(ISNA(VLOOKUP($B185,'[1]1718  Prog Access'!$F$7:$BF$318,19,FALSE)),"",VLOOKUP($B185,'[1]1718  Prog Access'!$F$7:$BF$318,19,FALSE))</f>
        <v>0</v>
      </c>
      <c r="AG185" s="135">
        <f>IF(ISNA(VLOOKUP($B185,'[1]1718  Prog Access'!$F$7:$BF$318,20,FALSE)),"",VLOOKUP($B185,'[1]1718  Prog Access'!$F$7:$BF$318,20,FALSE))</f>
        <v>0</v>
      </c>
      <c r="AH185" s="134">
        <f t="shared" si="255"/>
        <v>0</v>
      </c>
      <c r="AI185" s="133">
        <f t="shared" si="256"/>
        <v>0</v>
      </c>
      <c r="AJ185" s="134">
        <f t="shared" si="257"/>
        <v>0</v>
      </c>
      <c r="AK185" s="135">
        <f>IF(ISNA(VLOOKUP($B185,'[1]1718  Prog Access'!$F$7:$BF$318,21,FALSE)),"",VLOOKUP($B185,'[1]1718  Prog Access'!$F$7:$BF$318,21,FALSE))</f>
        <v>0</v>
      </c>
      <c r="AL185" s="135">
        <f>IF(ISNA(VLOOKUP($B185,'[1]1718  Prog Access'!$F$7:$BF$318,22,FALSE)),"",VLOOKUP($B185,'[1]1718  Prog Access'!$F$7:$BF$318,22,FALSE))</f>
        <v>0</v>
      </c>
      <c r="AM185" s="138">
        <f t="shared" si="258"/>
        <v>0</v>
      </c>
      <c r="AN185" s="133">
        <f t="shared" si="259"/>
        <v>0</v>
      </c>
      <c r="AO185" s="139">
        <f t="shared" si="260"/>
        <v>0</v>
      </c>
      <c r="AP185" s="135">
        <f>IF(ISNA(VLOOKUP($B185,'[1]1718  Prog Access'!$F$7:$BF$318,23,FALSE)),"",VLOOKUP($B185,'[1]1718  Prog Access'!$F$7:$BF$318,23,FALSE))</f>
        <v>46221.22</v>
      </c>
      <c r="AQ185" s="135">
        <f>IF(ISNA(VLOOKUP($B185,'[1]1718  Prog Access'!$F$7:$BF$318,24,FALSE)),"",VLOOKUP($B185,'[1]1718  Prog Access'!$F$7:$BF$318,24,FALSE))</f>
        <v>3451.5</v>
      </c>
      <c r="AR185" s="135">
        <f>IF(ISNA(VLOOKUP($B185,'[1]1718  Prog Access'!$F$7:$BF$318,25,FALSE)),"",VLOOKUP($B185,'[1]1718  Prog Access'!$F$7:$BF$318,25,FALSE))</f>
        <v>0</v>
      </c>
      <c r="AS185" s="135">
        <f>IF(ISNA(VLOOKUP($B185,'[1]1718  Prog Access'!$F$7:$BF$318,26,FALSE)),"",VLOOKUP($B185,'[1]1718  Prog Access'!$F$7:$BF$318,26,FALSE))</f>
        <v>0</v>
      </c>
      <c r="AT185" s="135">
        <f>IF(ISNA(VLOOKUP($B185,'[1]1718  Prog Access'!$F$7:$BF$318,27,FALSE)),"",VLOOKUP($B185,'[1]1718  Prog Access'!$F$7:$BF$318,27,FALSE))</f>
        <v>23753.15</v>
      </c>
      <c r="AU185" s="135">
        <f>IF(ISNA(VLOOKUP($B185,'[1]1718  Prog Access'!$F$7:$BF$318,28,FALSE)),"",VLOOKUP($B185,'[1]1718  Prog Access'!$F$7:$BF$318,28,FALSE))</f>
        <v>0</v>
      </c>
      <c r="AV185" s="135">
        <f>IF(ISNA(VLOOKUP($B185,'[1]1718  Prog Access'!$F$7:$BF$318,29,FALSE)),"",VLOOKUP($B185,'[1]1718  Prog Access'!$F$7:$BF$318,29,FALSE))</f>
        <v>0</v>
      </c>
      <c r="AW185" s="135">
        <f>IF(ISNA(VLOOKUP($B185,'[1]1718  Prog Access'!$F$7:$BF$318,30,FALSE)),"",VLOOKUP($B185,'[1]1718  Prog Access'!$F$7:$BF$318,30,FALSE))</f>
        <v>19730.45</v>
      </c>
      <c r="AX185" s="135">
        <f>IF(ISNA(VLOOKUP($B185,'[1]1718  Prog Access'!$F$7:$BF$318,31,FALSE)),"",VLOOKUP($B185,'[1]1718  Prog Access'!$F$7:$BF$318,31,FALSE))</f>
        <v>0</v>
      </c>
      <c r="AY185" s="135">
        <f>IF(ISNA(VLOOKUP($B185,'[1]1718  Prog Access'!$F$7:$BF$318,32,FALSE)),"",VLOOKUP($B185,'[1]1718  Prog Access'!$F$7:$BF$318,32,FALSE))</f>
        <v>0</v>
      </c>
      <c r="AZ185" s="135">
        <f>IF(ISNA(VLOOKUP($B185,'[1]1718  Prog Access'!$F$7:$BF$318,33,FALSE)),"",VLOOKUP($B185,'[1]1718  Prog Access'!$F$7:$BF$318,33,FALSE))</f>
        <v>0</v>
      </c>
      <c r="BA185" s="135">
        <f>IF(ISNA(VLOOKUP($B185,'[1]1718  Prog Access'!$F$7:$BF$318,34,FALSE)),"",VLOOKUP($B185,'[1]1718  Prog Access'!$F$7:$BF$318,34,FALSE))</f>
        <v>0</v>
      </c>
      <c r="BB185" s="135">
        <f>IF(ISNA(VLOOKUP($B185,'[1]1718  Prog Access'!$F$7:$BF$318,35,FALSE)),"",VLOOKUP($B185,'[1]1718  Prog Access'!$F$7:$BF$318,35,FALSE))</f>
        <v>0</v>
      </c>
      <c r="BC185" s="135">
        <f>IF(ISNA(VLOOKUP($B185,'[1]1718  Prog Access'!$F$7:$BF$318,36,FALSE)),"",VLOOKUP($B185,'[1]1718  Prog Access'!$F$7:$BF$318,36,FALSE))</f>
        <v>0</v>
      </c>
      <c r="BD185" s="135">
        <f>IF(ISNA(VLOOKUP($B185,'[1]1718  Prog Access'!$F$7:$BF$318,37,FALSE)),"",VLOOKUP($B185,'[1]1718  Prog Access'!$F$7:$BF$318,37,FALSE))</f>
        <v>0</v>
      </c>
      <c r="BE185" s="135">
        <f>IF(ISNA(VLOOKUP($B185,'[1]1718  Prog Access'!$F$7:$BF$318,38,FALSE)),"",VLOOKUP($B185,'[1]1718  Prog Access'!$F$7:$BF$318,38,FALSE))</f>
        <v>0</v>
      </c>
      <c r="BF185" s="134">
        <f t="shared" si="261"/>
        <v>93156.319999999992</v>
      </c>
      <c r="BG185" s="133">
        <f t="shared" si="262"/>
        <v>2.762242441295381E-2</v>
      </c>
      <c r="BH185" s="137">
        <f t="shared" si="263"/>
        <v>528.24678196767798</v>
      </c>
      <c r="BI185" s="140">
        <f>IF(ISNA(VLOOKUP($B185,'[1]1718  Prog Access'!$F$7:$BF$318,39,FALSE)),"",VLOOKUP($B185,'[1]1718  Prog Access'!$F$7:$BF$318,39,FALSE))</f>
        <v>0</v>
      </c>
      <c r="BJ185" s="135">
        <f>IF(ISNA(VLOOKUP($B185,'[1]1718  Prog Access'!$F$7:$BF$318,40,FALSE)),"",VLOOKUP($B185,'[1]1718  Prog Access'!$F$7:$BF$318,40,FALSE))</f>
        <v>0</v>
      </c>
      <c r="BK185" s="135">
        <f>IF(ISNA(VLOOKUP($B185,'[1]1718  Prog Access'!$F$7:$BF$318,41,FALSE)),"",VLOOKUP($B185,'[1]1718  Prog Access'!$F$7:$BF$318,41,FALSE))</f>
        <v>0</v>
      </c>
      <c r="BL185" s="135">
        <f>IF(ISNA(VLOOKUP($B185,'[1]1718  Prog Access'!$F$7:$BF$318,42,FALSE)),"",VLOOKUP($B185,'[1]1718  Prog Access'!$F$7:$BF$318,42,FALSE))</f>
        <v>0</v>
      </c>
      <c r="BM185" s="135">
        <f>IF(ISNA(VLOOKUP($B185,'[1]1718  Prog Access'!$F$7:$BF$318,43,FALSE)),"",VLOOKUP($B185,'[1]1718  Prog Access'!$F$7:$BF$318,43,FALSE))</f>
        <v>0</v>
      </c>
      <c r="BN185" s="135">
        <f>IF(ISNA(VLOOKUP($B185,'[1]1718  Prog Access'!$F$7:$BF$318,44,FALSE)),"",VLOOKUP($B185,'[1]1718  Prog Access'!$F$7:$BF$318,44,FALSE))</f>
        <v>0</v>
      </c>
      <c r="BO185" s="135">
        <f>IF(ISNA(VLOOKUP($B185,'[1]1718  Prog Access'!$F$7:$BF$318,45,FALSE)),"",VLOOKUP($B185,'[1]1718  Prog Access'!$F$7:$BF$318,45,FALSE))</f>
        <v>262.55</v>
      </c>
      <c r="BP185" s="137">
        <f t="shared" si="264"/>
        <v>262.55</v>
      </c>
      <c r="BQ185" s="133">
        <f t="shared" si="265"/>
        <v>7.7850515452102708E-5</v>
      </c>
      <c r="BR185" s="134">
        <f t="shared" si="266"/>
        <v>1.4888006804649847</v>
      </c>
      <c r="BS185" s="140">
        <f>IF(ISNA(VLOOKUP($B185,'[1]1718  Prog Access'!$F$7:$BF$318,46,FALSE)),"",VLOOKUP($B185,'[1]1718  Prog Access'!$F$7:$BF$318,46,FALSE))</f>
        <v>0</v>
      </c>
      <c r="BT185" s="135">
        <f>IF(ISNA(VLOOKUP($B185,'[1]1718  Prog Access'!$F$7:$BF$318,47,FALSE)),"",VLOOKUP($B185,'[1]1718  Prog Access'!$F$7:$BF$318,47,FALSE))</f>
        <v>0</v>
      </c>
      <c r="BU185" s="135">
        <f>IF(ISNA(VLOOKUP($B185,'[1]1718  Prog Access'!$F$7:$BF$318,48,FALSE)),"",VLOOKUP($B185,'[1]1718  Prog Access'!$F$7:$BF$318,48,FALSE))</f>
        <v>0</v>
      </c>
      <c r="BV185" s="135">
        <f>IF(ISNA(VLOOKUP($B185,'[1]1718  Prog Access'!$F$7:$BF$318,49,FALSE)),"",VLOOKUP($B185,'[1]1718  Prog Access'!$F$7:$BF$318,49,FALSE))</f>
        <v>108.77</v>
      </c>
      <c r="BW185" s="137">
        <f t="shared" si="267"/>
        <v>108.77</v>
      </c>
      <c r="BX185" s="133">
        <f t="shared" si="268"/>
        <v>3.2252144603790553E-5</v>
      </c>
      <c r="BY185" s="134">
        <f t="shared" si="269"/>
        <v>0.61678480294868165</v>
      </c>
      <c r="BZ185" s="135">
        <f>IF(ISNA(VLOOKUP($B185,'[1]1718  Prog Access'!$F$7:$BF$318,50,FALSE)),"",VLOOKUP($B185,'[1]1718  Prog Access'!$F$7:$BF$318,50,FALSE))</f>
        <v>870398.24999999977</v>
      </c>
      <c r="CA185" s="133">
        <f t="shared" si="270"/>
        <v>0.25808780198479575</v>
      </c>
      <c r="CB185" s="134">
        <f t="shared" si="271"/>
        <v>4935.6294301105754</v>
      </c>
      <c r="CC185" s="135">
        <f>IF(ISNA(VLOOKUP($B185,'[1]1718  Prog Access'!$F$7:$BF$318,51,FALSE)),"",VLOOKUP($B185,'[1]1718  Prog Access'!$F$7:$BF$318,51,FALSE))</f>
        <v>97824.470000000016</v>
      </c>
      <c r="CD185" s="133">
        <f t="shared" si="272"/>
        <v>2.9006609839378243E-2</v>
      </c>
      <c r="CE185" s="134">
        <f t="shared" si="273"/>
        <v>554.71772044230238</v>
      </c>
      <c r="CF185" s="141">
        <f>IF(ISNA(VLOOKUP($B185,'[1]1718  Prog Access'!$F$7:$BF$318,52,FALSE)),"",VLOOKUP($B185,'[1]1718  Prog Access'!$F$7:$BF$318,52,FALSE))</f>
        <v>134306.71000000002</v>
      </c>
      <c r="CG185" s="88">
        <f t="shared" si="274"/>
        <v>3.9824211015715399E-2</v>
      </c>
      <c r="CH185" s="89">
        <f t="shared" si="275"/>
        <v>761.59177771477198</v>
      </c>
      <c r="CI185" s="90">
        <f t="shared" si="308"/>
        <v>3372488.91</v>
      </c>
      <c r="CJ185" s="73">
        <f t="shared" si="309"/>
        <v>0</v>
      </c>
    </row>
    <row r="186" spans="1:88" x14ac:dyDescent="0.3">
      <c r="A186" s="21"/>
      <c r="B186" s="84" t="s">
        <v>312</v>
      </c>
      <c r="C186" s="117" t="s">
        <v>313</v>
      </c>
      <c r="D186" s="85">
        <f>IF(ISNA(VLOOKUP($B186,'[1]1718 enrollment_Rev_Exp by size'!$A$6:$C$339,3,FALSE)),"",VLOOKUP($B186,'[1]1718 enrollment_Rev_Exp by size'!$A$6:$C$339,3,FALSE))</f>
        <v>3378.25</v>
      </c>
      <c r="E186" s="86">
        <f>IF(ISNA(VLOOKUP($B186,'[1]1718 Enroll_Rev_Exp Access'!$A$6:$D$316,4,FALSE)),"",VLOOKUP($B186,'[1]1718 Enroll_Rev_Exp Access'!$A$6:$D$316,4,FALSE))</f>
        <v>38911419.229999997</v>
      </c>
      <c r="F186" s="87">
        <f>IF(ISNA(VLOOKUP($B186,'[1]1718  Prog Access'!$F$7:$BF$318,2,FALSE)),"",VLOOKUP($B186,'[1]1718  Prog Access'!$F$7:$BF$318,2,FALSE))</f>
        <v>20854911.240000002</v>
      </c>
      <c r="G186" s="87">
        <f>IF(ISNA(VLOOKUP($B186,'[1]1718  Prog Access'!$F$7:$BF$318,3,FALSE)),"",VLOOKUP($B186,'[1]1718  Prog Access'!$F$7:$BF$318,3,FALSE))</f>
        <v>120584.29000000001</v>
      </c>
      <c r="H186" s="87">
        <f>IF(ISNA(VLOOKUP($B186,'[1]1718  Prog Access'!$F$7:$BF$318,4,FALSE)),"",VLOOKUP($B186,'[1]1718  Prog Access'!$F$7:$BF$318,4,FALSE))</f>
        <v>0</v>
      </c>
      <c r="I186" s="130">
        <f t="shared" si="276"/>
        <v>20975495.530000001</v>
      </c>
      <c r="J186" s="151">
        <f t="shared" si="277"/>
        <v>0.53905758116959857</v>
      </c>
      <c r="K186" s="152">
        <f t="shared" si="278"/>
        <v>6208.9826182194929</v>
      </c>
      <c r="L186" s="135">
        <f>IF(ISNA(VLOOKUP($B186,'[1]1718  Prog Access'!$F$7:$BF$318,5,FALSE)),"",VLOOKUP($B186,'[1]1718  Prog Access'!$F$7:$BF$318,5,FALSE))</f>
        <v>0</v>
      </c>
      <c r="M186" s="135">
        <f>IF(ISNA(VLOOKUP($B186,'[1]1718  Prog Access'!$F$7:$BF$318,6,FALSE)),"",VLOOKUP($B186,'[1]1718  Prog Access'!$F$7:$BF$318,6,FALSE))</f>
        <v>0</v>
      </c>
      <c r="N186" s="135">
        <f>IF(ISNA(VLOOKUP($B186,'[1]1718  Prog Access'!$F$7:$BF$318,7,FALSE)),"",VLOOKUP($B186,'[1]1718  Prog Access'!$F$7:$BF$318,7,FALSE))</f>
        <v>0</v>
      </c>
      <c r="O186" s="135">
        <f>IF(ISNA(VLOOKUP($B186,'[1]1718  Prog Access'!$F$7:$BF$318,8,FALSE)),"",VLOOKUP($B186,'[1]1718  Prog Access'!$F$7:$BF$318,8,FALSE))</f>
        <v>0</v>
      </c>
      <c r="P186" s="135">
        <f>IF(ISNA(VLOOKUP($B186,'[1]1718  Prog Access'!$F$7:$BF$318,9,FALSE)),"",VLOOKUP($B186,'[1]1718  Prog Access'!$F$7:$BF$318,9,FALSE))</f>
        <v>0</v>
      </c>
      <c r="Q186" s="135">
        <f>IF(ISNA(VLOOKUP($B186,'[1]1718  Prog Access'!$F$7:$BF$318,10,FALSE)),"",VLOOKUP($B186,'[1]1718  Prog Access'!$F$7:$BF$318,10,FALSE))</f>
        <v>0</v>
      </c>
      <c r="R186" s="128">
        <f t="shared" si="249"/>
        <v>0</v>
      </c>
      <c r="S186" s="136">
        <f t="shared" si="250"/>
        <v>0</v>
      </c>
      <c r="T186" s="137">
        <f t="shared" si="251"/>
        <v>0</v>
      </c>
      <c r="U186" s="135">
        <f>IF(ISNA(VLOOKUP($B186,'[1]1718  Prog Access'!$F$7:$BF$318,11,FALSE)),"",VLOOKUP($B186,'[1]1718  Prog Access'!$F$7:$BF$318,11,FALSE))</f>
        <v>4427059.34</v>
      </c>
      <c r="V186" s="135">
        <f>IF(ISNA(VLOOKUP($B186,'[1]1718  Prog Access'!$F$7:$BF$318,12,FALSE)),"",VLOOKUP($B186,'[1]1718  Prog Access'!$F$7:$BF$318,12,FALSE))</f>
        <v>353196.11</v>
      </c>
      <c r="W186" s="135">
        <f>IF(ISNA(VLOOKUP($B186,'[1]1718  Prog Access'!$F$7:$BF$318,13,FALSE)),"",VLOOKUP($B186,'[1]1718  Prog Access'!$F$7:$BF$318,13,FALSE))</f>
        <v>597071.85</v>
      </c>
      <c r="X186" s="135">
        <f>IF(ISNA(VLOOKUP($B186,'[1]1718  Prog Access'!$F$7:$BF$318,14,FALSE)),"",VLOOKUP($B186,'[1]1718  Prog Access'!$F$7:$BF$318,14,FALSE))</f>
        <v>0</v>
      </c>
      <c r="Y186" s="135">
        <f>IF(ISNA(VLOOKUP($B186,'[1]1718  Prog Access'!$F$7:$BF$318,15,FALSE)),"",VLOOKUP($B186,'[1]1718  Prog Access'!$F$7:$BF$318,15,FALSE))</f>
        <v>0</v>
      </c>
      <c r="Z186" s="135">
        <f>IF(ISNA(VLOOKUP($B186,'[1]1718  Prog Access'!$F$7:$BF$318,16,FALSE)),"",VLOOKUP($B186,'[1]1718  Prog Access'!$F$7:$BF$318,16,FALSE))</f>
        <v>0</v>
      </c>
      <c r="AA186" s="138">
        <f t="shared" si="252"/>
        <v>5377327.2999999998</v>
      </c>
      <c r="AB186" s="133">
        <f t="shared" si="253"/>
        <v>0.13819406761329792</v>
      </c>
      <c r="AC186" s="134">
        <f t="shared" si="254"/>
        <v>1591.7493672759565</v>
      </c>
      <c r="AD186" s="135">
        <f>IF(ISNA(VLOOKUP($B186,'[1]1718  Prog Access'!$F$7:$BF$318,17,FALSE)),"",VLOOKUP($B186,'[1]1718  Prog Access'!$F$7:$BF$318,17,FALSE))</f>
        <v>1042882.25</v>
      </c>
      <c r="AE186" s="135">
        <f>IF(ISNA(VLOOKUP($B186,'[1]1718  Prog Access'!$F$7:$BF$318,18,FALSE)),"",VLOOKUP($B186,'[1]1718  Prog Access'!$F$7:$BF$318,18,FALSE))</f>
        <v>63059.4</v>
      </c>
      <c r="AF186" s="135">
        <f>IF(ISNA(VLOOKUP($B186,'[1]1718  Prog Access'!$F$7:$BF$318,19,FALSE)),"",VLOOKUP($B186,'[1]1718  Prog Access'!$F$7:$BF$318,19,FALSE))</f>
        <v>20341.519999999997</v>
      </c>
      <c r="AG186" s="135">
        <f>IF(ISNA(VLOOKUP($B186,'[1]1718  Prog Access'!$F$7:$BF$318,20,FALSE)),"",VLOOKUP($B186,'[1]1718  Prog Access'!$F$7:$BF$318,20,FALSE))</f>
        <v>0</v>
      </c>
      <c r="AH186" s="134">
        <f t="shared" si="255"/>
        <v>1126283.17</v>
      </c>
      <c r="AI186" s="133">
        <f t="shared" si="256"/>
        <v>2.8944798012704099E-2</v>
      </c>
      <c r="AJ186" s="134">
        <f t="shared" si="257"/>
        <v>333.39248723451487</v>
      </c>
      <c r="AK186" s="135">
        <f>IF(ISNA(VLOOKUP($B186,'[1]1718  Prog Access'!$F$7:$BF$318,21,FALSE)),"",VLOOKUP($B186,'[1]1718  Prog Access'!$F$7:$BF$318,21,FALSE))</f>
        <v>0</v>
      </c>
      <c r="AL186" s="135">
        <f>IF(ISNA(VLOOKUP($B186,'[1]1718  Prog Access'!$F$7:$BF$318,22,FALSE)),"",VLOOKUP($B186,'[1]1718  Prog Access'!$F$7:$BF$318,22,FALSE))</f>
        <v>0</v>
      </c>
      <c r="AM186" s="138">
        <f t="shared" si="258"/>
        <v>0</v>
      </c>
      <c r="AN186" s="133">
        <f t="shared" si="259"/>
        <v>0</v>
      </c>
      <c r="AO186" s="139">
        <f t="shared" si="260"/>
        <v>0</v>
      </c>
      <c r="AP186" s="135">
        <f>IF(ISNA(VLOOKUP($B186,'[1]1718  Prog Access'!$F$7:$BF$318,23,FALSE)),"",VLOOKUP($B186,'[1]1718  Prog Access'!$F$7:$BF$318,23,FALSE))</f>
        <v>622210.95000000007</v>
      </c>
      <c r="AQ186" s="135">
        <f>IF(ISNA(VLOOKUP($B186,'[1]1718  Prog Access'!$F$7:$BF$318,24,FALSE)),"",VLOOKUP($B186,'[1]1718  Prog Access'!$F$7:$BF$318,24,FALSE))</f>
        <v>103269.76000000001</v>
      </c>
      <c r="AR186" s="135">
        <f>IF(ISNA(VLOOKUP($B186,'[1]1718  Prog Access'!$F$7:$BF$318,25,FALSE)),"",VLOOKUP($B186,'[1]1718  Prog Access'!$F$7:$BF$318,25,FALSE))</f>
        <v>20024.920000000002</v>
      </c>
      <c r="AS186" s="135">
        <f>IF(ISNA(VLOOKUP($B186,'[1]1718  Prog Access'!$F$7:$BF$318,26,FALSE)),"",VLOOKUP($B186,'[1]1718  Prog Access'!$F$7:$BF$318,26,FALSE))</f>
        <v>0</v>
      </c>
      <c r="AT186" s="135">
        <f>IF(ISNA(VLOOKUP($B186,'[1]1718  Prog Access'!$F$7:$BF$318,27,FALSE)),"",VLOOKUP($B186,'[1]1718  Prog Access'!$F$7:$BF$318,27,FALSE))</f>
        <v>748907.91</v>
      </c>
      <c r="AU186" s="135">
        <f>IF(ISNA(VLOOKUP($B186,'[1]1718  Prog Access'!$F$7:$BF$318,28,FALSE)),"",VLOOKUP($B186,'[1]1718  Prog Access'!$F$7:$BF$318,28,FALSE))</f>
        <v>0</v>
      </c>
      <c r="AV186" s="135">
        <f>IF(ISNA(VLOOKUP($B186,'[1]1718  Prog Access'!$F$7:$BF$318,29,FALSE)),"",VLOOKUP($B186,'[1]1718  Prog Access'!$F$7:$BF$318,29,FALSE))</f>
        <v>0</v>
      </c>
      <c r="AW186" s="135">
        <f>IF(ISNA(VLOOKUP($B186,'[1]1718  Prog Access'!$F$7:$BF$318,30,FALSE)),"",VLOOKUP($B186,'[1]1718  Prog Access'!$F$7:$BF$318,30,FALSE))</f>
        <v>144380.46999999997</v>
      </c>
      <c r="AX186" s="135">
        <f>IF(ISNA(VLOOKUP($B186,'[1]1718  Prog Access'!$F$7:$BF$318,31,FALSE)),"",VLOOKUP($B186,'[1]1718  Prog Access'!$F$7:$BF$318,31,FALSE))</f>
        <v>0</v>
      </c>
      <c r="AY186" s="135">
        <f>IF(ISNA(VLOOKUP($B186,'[1]1718  Prog Access'!$F$7:$BF$318,32,FALSE)),"",VLOOKUP($B186,'[1]1718  Prog Access'!$F$7:$BF$318,32,FALSE))</f>
        <v>0</v>
      </c>
      <c r="AZ186" s="135">
        <f>IF(ISNA(VLOOKUP($B186,'[1]1718  Prog Access'!$F$7:$BF$318,33,FALSE)),"",VLOOKUP($B186,'[1]1718  Prog Access'!$F$7:$BF$318,33,FALSE))</f>
        <v>0</v>
      </c>
      <c r="BA186" s="135">
        <f>IF(ISNA(VLOOKUP($B186,'[1]1718  Prog Access'!$F$7:$BF$318,34,FALSE)),"",VLOOKUP($B186,'[1]1718  Prog Access'!$F$7:$BF$318,34,FALSE))</f>
        <v>28276.21</v>
      </c>
      <c r="BB186" s="135">
        <f>IF(ISNA(VLOOKUP($B186,'[1]1718  Prog Access'!$F$7:$BF$318,35,FALSE)),"",VLOOKUP($B186,'[1]1718  Prog Access'!$F$7:$BF$318,35,FALSE))</f>
        <v>282685.90000000002</v>
      </c>
      <c r="BC186" s="135">
        <f>IF(ISNA(VLOOKUP($B186,'[1]1718  Prog Access'!$F$7:$BF$318,36,FALSE)),"",VLOOKUP($B186,'[1]1718  Prog Access'!$F$7:$BF$318,36,FALSE))</f>
        <v>0</v>
      </c>
      <c r="BD186" s="135">
        <f>IF(ISNA(VLOOKUP($B186,'[1]1718  Prog Access'!$F$7:$BF$318,37,FALSE)),"",VLOOKUP($B186,'[1]1718  Prog Access'!$F$7:$BF$318,37,FALSE))</f>
        <v>0</v>
      </c>
      <c r="BE186" s="135">
        <f>IF(ISNA(VLOOKUP($B186,'[1]1718  Prog Access'!$F$7:$BF$318,38,FALSE)),"",VLOOKUP($B186,'[1]1718  Prog Access'!$F$7:$BF$318,38,FALSE))</f>
        <v>121170.40000000001</v>
      </c>
      <c r="BF186" s="134">
        <f t="shared" si="261"/>
        <v>2070926.52</v>
      </c>
      <c r="BG186" s="133">
        <f t="shared" si="262"/>
        <v>5.322156222981847E-2</v>
      </c>
      <c r="BH186" s="137">
        <f t="shared" si="263"/>
        <v>613.01754458669427</v>
      </c>
      <c r="BI186" s="140">
        <f>IF(ISNA(VLOOKUP($B186,'[1]1718  Prog Access'!$F$7:$BF$318,39,FALSE)),"",VLOOKUP($B186,'[1]1718  Prog Access'!$F$7:$BF$318,39,FALSE))</f>
        <v>0</v>
      </c>
      <c r="BJ186" s="135">
        <f>IF(ISNA(VLOOKUP($B186,'[1]1718  Prog Access'!$F$7:$BF$318,40,FALSE)),"",VLOOKUP($B186,'[1]1718  Prog Access'!$F$7:$BF$318,40,FALSE))</f>
        <v>0</v>
      </c>
      <c r="BK186" s="135">
        <f>IF(ISNA(VLOOKUP($B186,'[1]1718  Prog Access'!$F$7:$BF$318,41,FALSE)),"",VLOOKUP($B186,'[1]1718  Prog Access'!$F$7:$BF$318,41,FALSE))</f>
        <v>79047.210000000006</v>
      </c>
      <c r="BL186" s="135">
        <f>IF(ISNA(VLOOKUP($B186,'[1]1718  Prog Access'!$F$7:$BF$318,42,FALSE)),"",VLOOKUP($B186,'[1]1718  Prog Access'!$F$7:$BF$318,42,FALSE))</f>
        <v>0</v>
      </c>
      <c r="BM186" s="135">
        <f>IF(ISNA(VLOOKUP($B186,'[1]1718  Prog Access'!$F$7:$BF$318,43,FALSE)),"",VLOOKUP($B186,'[1]1718  Prog Access'!$F$7:$BF$318,43,FALSE))</f>
        <v>0</v>
      </c>
      <c r="BN186" s="135">
        <f>IF(ISNA(VLOOKUP($B186,'[1]1718  Prog Access'!$F$7:$BF$318,44,FALSE)),"",VLOOKUP($B186,'[1]1718  Prog Access'!$F$7:$BF$318,44,FALSE))</f>
        <v>0</v>
      </c>
      <c r="BO186" s="135">
        <f>IF(ISNA(VLOOKUP($B186,'[1]1718  Prog Access'!$F$7:$BF$318,45,FALSE)),"",VLOOKUP($B186,'[1]1718  Prog Access'!$F$7:$BF$318,45,FALSE))</f>
        <v>47486.950000000004</v>
      </c>
      <c r="BP186" s="137">
        <f t="shared" si="264"/>
        <v>126534.16</v>
      </c>
      <c r="BQ186" s="133">
        <f t="shared" si="265"/>
        <v>3.2518515773499331E-3</v>
      </c>
      <c r="BR186" s="134">
        <f t="shared" si="266"/>
        <v>37.455534670317476</v>
      </c>
      <c r="BS186" s="140">
        <f>IF(ISNA(VLOOKUP($B186,'[1]1718  Prog Access'!$F$7:$BF$318,46,FALSE)),"",VLOOKUP($B186,'[1]1718  Prog Access'!$F$7:$BF$318,46,FALSE))</f>
        <v>0</v>
      </c>
      <c r="BT186" s="135">
        <f>IF(ISNA(VLOOKUP($B186,'[1]1718  Prog Access'!$F$7:$BF$318,47,FALSE)),"",VLOOKUP($B186,'[1]1718  Prog Access'!$F$7:$BF$318,47,FALSE))</f>
        <v>156748.64000000001</v>
      </c>
      <c r="BU186" s="135">
        <f>IF(ISNA(VLOOKUP($B186,'[1]1718  Prog Access'!$F$7:$BF$318,48,FALSE)),"",VLOOKUP($B186,'[1]1718  Prog Access'!$F$7:$BF$318,48,FALSE))</f>
        <v>0</v>
      </c>
      <c r="BV186" s="135">
        <f>IF(ISNA(VLOOKUP($B186,'[1]1718  Prog Access'!$F$7:$BF$318,49,FALSE)),"",VLOOKUP($B186,'[1]1718  Prog Access'!$F$7:$BF$318,49,FALSE))</f>
        <v>30009.88</v>
      </c>
      <c r="BW186" s="137">
        <f t="shared" si="267"/>
        <v>186758.52000000002</v>
      </c>
      <c r="BX186" s="133">
        <f t="shared" si="268"/>
        <v>4.7995812976159092E-3</v>
      </c>
      <c r="BY186" s="134">
        <f t="shared" si="269"/>
        <v>55.282622659661072</v>
      </c>
      <c r="BZ186" s="135">
        <f>IF(ISNA(VLOOKUP($B186,'[1]1718  Prog Access'!$F$7:$BF$318,50,FALSE)),"",VLOOKUP($B186,'[1]1718  Prog Access'!$F$7:$BF$318,50,FALSE))</f>
        <v>6523221.8099999996</v>
      </c>
      <c r="CA186" s="133">
        <f t="shared" si="270"/>
        <v>0.16764286523300889</v>
      </c>
      <c r="CB186" s="134">
        <f t="shared" si="271"/>
        <v>1930.9470317472062</v>
      </c>
      <c r="CC186" s="135">
        <f>IF(ISNA(VLOOKUP($B186,'[1]1718  Prog Access'!$F$7:$BF$318,51,FALSE)),"",VLOOKUP($B186,'[1]1718  Prog Access'!$F$7:$BF$318,51,FALSE))</f>
        <v>1022560.6299999999</v>
      </c>
      <c r="CD186" s="133">
        <f t="shared" si="272"/>
        <v>2.6279191307718334E-2</v>
      </c>
      <c r="CE186" s="134">
        <f t="shared" si="273"/>
        <v>302.68944867904975</v>
      </c>
      <c r="CF186" s="141">
        <f>IF(ISNA(VLOOKUP($B186,'[1]1718  Prog Access'!$F$7:$BF$318,52,FALSE)),"",VLOOKUP($B186,'[1]1718  Prog Access'!$F$7:$BF$318,52,FALSE))</f>
        <v>1502311.5900000003</v>
      </c>
      <c r="CG186" s="88">
        <f t="shared" si="274"/>
        <v>3.8608501558888023E-2</v>
      </c>
      <c r="CH186" s="89">
        <f t="shared" si="275"/>
        <v>444.70112928291286</v>
      </c>
      <c r="CI186" s="90">
        <f t="shared" si="308"/>
        <v>38911419.230000004</v>
      </c>
      <c r="CJ186" s="73">
        <f t="shared" si="309"/>
        <v>0</v>
      </c>
    </row>
    <row r="187" spans="1:88" x14ac:dyDescent="0.3">
      <c r="A187" s="21"/>
      <c r="B187" s="84" t="s">
        <v>314</v>
      </c>
      <c r="C187" s="117" t="s">
        <v>315</v>
      </c>
      <c r="D187" s="85">
        <f>IF(ISNA(VLOOKUP($B187,'[1]1718 enrollment_Rev_Exp by size'!$A$6:$C$339,3,FALSE)),"",VLOOKUP($B187,'[1]1718 enrollment_Rev_Exp by size'!$A$6:$C$339,3,FALSE))</f>
        <v>696.07999999999993</v>
      </c>
      <c r="E187" s="86">
        <f>IF(ISNA(VLOOKUP($B187,'[1]1718 Enroll_Rev_Exp Access'!$A$6:$D$316,4,FALSE)),"",VLOOKUP($B187,'[1]1718 Enroll_Rev_Exp Access'!$A$6:$D$316,4,FALSE))</f>
        <v>8279740.8200000003</v>
      </c>
      <c r="F187" s="87">
        <f>IF(ISNA(VLOOKUP($B187,'[1]1718  Prog Access'!$F$7:$BF$318,2,FALSE)),"",VLOOKUP($B187,'[1]1718  Prog Access'!$F$7:$BF$318,2,FALSE))</f>
        <v>4182680.3799999994</v>
      </c>
      <c r="G187" s="87">
        <f>IF(ISNA(VLOOKUP($B187,'[1]1718  Prog Access'!$F$7:$BF$318,3,FALSE)),"",VLOOKUP($B187,'[1]1718  Prog Access'!$F$7:$BF$318,3,FALSE))</f>
        <v>0</v>
      </c>
      <c r="H187" s="87">
        <f>IF(ISNA(VLOOKUP($B187,'[1]1718  Prog Access'!$F$7:$BF$318,4,FALSE)),"",VLOOKUP($B187,'[1]1718  Prog Access'!$F$7:$BF$318,4,FALSE))</f>
        <v>0</v>
      </c>
      <c r="I187" s="130">
        <f t="shared" si="276"/>
        <v>4182680.3799999994</v>
      </c>
      <c r="J187" s="151">
        <f t="shared" si="277"/>
        <v>0.50517044807690004</v>
      </c>
      <c r="K187" s="152">
        <f t="shared" si="278"/>
        <v>6008.9075680956212</v>
      </c>
      <c r="L187" s="135">
        <f>IF(ISNA(VLOOKUP($B187,'[1]1718  Prog Access'!$F$7:$BF$318,5,FALSE)),"",VLOOKUP($B187,'[1]1718  Prog Access'!$F$7:$BF$318,5,FALSE))</f>
        <v>0</v>
      </c>
      <c r="M187" s="135">
        <f>IF(ISNA(VLOOKUP($B187,'[1]1718  Prog Access'!$F$7:$BF$318,6,FALSE)),"",VLOOKUP($B187,'[1]1718  Prog Access'!$F$7:$BF$318,6,FALSE))</f>
        <v>0</v>
      </c>
      <c r="N187" s="135">
        <f>IF(ISNA(VLOOKUP($B187,'[1]1718  Prog Access'!$F$7:$BF$318,7,FALSE)),"",VLOOKUP($B187,'[1]1718  Prog Access'!$F$7:$BF$318,7,FALSE))</f>
        <v>0</v>
      </c>
      <c r="O187" s="135">
        <f>IF(ISNA(VLOOKUP($B187,'[1]1718  Prog Access'!$F$7:$BF$318,8,FALSE)),"",VLOOKUP($B187,'[1]1718  Prog Access'!$F$7:$BF$318,8,FALSE))</f>
        <v>0</v>
      </c>
      <c r="P187" s="135">
        <f>IF(ISNA(VLOOKUP($B187,'[1]1718  Prog Access'!$F$7:$BF$318,9,FALSE)),"",VLOOKUP($B187,'[1]1718  Prog Access'!$F$7:$BF$318,9,FALSE))</f>
        <v>0</v>
      </c>
      <c r="Q187" s="135">
        <f>IF(ISNA(VLOOKUP($B187,'[1]1718  Prog Access'!$F$7:$BF$318,10,FALSE)),"",VLOOKUP($B187,'[1]1718  Prog Access'!$F$7:$BF$318,10,FALSE))</f>
        <v>0</v>
      </c>
      <c r="R187" s="128">
        <f t="shared" si="249"/>
        <v>0</v>
      </c>
      <c r="S187" s="136">
        <f t="shared" si="250"/>
        <v>0</v>
      </c>
      <c r="T187" s="137">
        <f t="shared" si="251"/>
        <v>0</v>
      </c>
      <c r="U187" s="135">
        <f>IF(ISNA(VLOOKUP($B187,'[1]1718  Prog Access'!$F$7:$BF$318,11,FALSE)),"",VLOOKUP($B187,'[1]1718  Prog Access'!$F$7:$BF$318,11,FALSE))</f>
        <v>826052.98</v>
      </c>
      <c r="V187" s="135">
        <f>IF(ISNA(VLOOKUP($B187,'[1]1718  Prog Access'!$F$7:$BF$318,12,FALSE)),"",VLOOKUP($B187,'[1]1718  Prog Access'!$F$7:$BF$318,12,FALSE))</f>
        <v>16415.72</v>
      </c>
      <c r="W187" s="135">
        <f>IF(ISNA(VLOOKUP($B187,'[1]1718  Prog Access'!$F$7:$BF$318,13,FALSE)),"",VLOOKUP($B187,'[1]1718  Prog Access'!$F$7:$BF$318,13,FALSE))</f>
        <v>109017.1</v>
      </c>
      <c r="X187" s="135">
        <f>IF(ISNA(VLOOKUP($B187,'[1]1718  Prog Access'!$F$7:$BF$318,14,FALSE)),"",VLOOKUP($B187,'[1]1718  Prog Access'!$F$7:$BF$318,14,FALSE))</f>
        <v>0</v>
      </c>
      <c r="Y187" s="135">
        <f>IF(ISNA(VLOOKUP($B187,'[1]1718  Prog Access'!$F$7:$BF$318,15,FALSE)),"",VLOOKUP($B187,'[1]1718  Prog Access'!$F$7:$BF$318,15,FALSE))</f>
        <v>0</v>
      </c>
      <c r="Z187" s="135">
        <f>IF(ISNA(VLOOKUP($B187,'[1]1718  Prog Access'!$F$7:$BF$318,16,FALSE)),"",VLOOKUP($B187,'[1]1718  Prog Access'!$F$7:$BF$318,16,FALSE))</f>
        <v>0</v>
      </c>
      <c r="AA187" s="138">
        <f t="shared" si="252"/>
        <v>951485.79999999993</v>
      </c>
      <c r="AB187" s="133">
        <f t="shared" si="253"/>
        <v>0.11491734109619145</v>
      </c>
      <c r="AC187" s="134">
        <f t="shared" si="254"/>
        <v>1366.9201815883232</v>
      </c>
      <c r="AD187" s="135">
        <f>IF(ISNA(VLOOKUP($B187,'[1]1718  Prog Access'!$F$7:$BF$318,17,FALSE)),"",VLOOKUP($B187,'[1]1718  Prog Access'!$F$7:$BF$318,17,FALSE))</f>
        <v>254579.74</v>
      </c>
      <c r="AE187" s="135">
        <f>IF(ISNA(VLOOKUP($B187,'[1]1718  Prog Access'!$F$7:$BF$318,18,FALSE)),"",VLOOKUP($B187,'[1]1718  Prog Access'!$F$7:$BF$318,18,FALSE))</f>
        <v>100552.37000000001</v>
      </c>
      <c r="AF187" s="135">
        <f>IF(ISNA(VLOOKUP($B187,'[1]1718  Prog Access'!$F$7:$BF$318,19,FALSE)),"",VLOOKUP($B187,'[1]1718  Prog Access'!$F$7:$BF$318,19,FALSE))</f>
        <v>0</v>
      </c>
      <c r="AG187" s="135">
        <f>IF(ISNA(VLOOKUP($B187,'[1]1718  Prog Access'!$F$7:$BF$318,20,FALSE)),"",VLOOKUP($B187,'[1]1718  Prog Access'!$F$7:$BF$318,20,FALSE))</f>
        <v>0</v>
      </c>
      <c r="AH187" s="134">
        <f t="shared" si="255"/>
        <v>355132.11</v>
      </c>
      <c r="AI187" s="133">
        <f t="shared" si="256"/>
        <v>4.2891694042181377E-2</v>
      </c>
      <c r="AJ187" s="134">
        <f t="shared" si="257"/>
        <v>510.18864211010231</v>
      </c>
      <c r="AK187" s="135">
        <f>IF(ISNA(VLOOKUP($B187,'[1]1718  Prog Access'!$F$7:$BF$318,21,FALSE)),"",VLOOKUP($B187,'[1]1718  Prog Access'!$F$7:$BF$318,21,FALSE))</f>
        <v>0</v>
      </c>
      <c r="AL187" s="135">
        <f>IF(ISNA(VLOOKUP($B187,'[1]1718  Prog Access'!$F$7:$BF$318,22,FALSE)),"",VLOOKUP($B187,'[1]1718  Prog Access'!$F$7:$BF$318,22,FALSE))</f>
        <v>0</v>
      </c>
      <c r="AM187" s="138">
        <f t="shared" si="258"/>
        <v>0</v>
      </c>
      <c r="AN187" s="133">
        <f t="shared" si="259"/>
        <v>0</v>
      </c>
      <c r="AO187" s="139">
        <f t="shared" si="260"/>
        <v>0</v>
      </c>
      <c r="AP187" s="135">
        <f>IF(ISNA(VLOOKUP($B187,'[1]1718  Prog Access'!$F$7:$BF$318,23,FALSE)),"",VLOOKUP($B187,'[1]1718  Prog Access'!$F$7:$BF$318,23,FALSE))</f>
        <v>79979.960000000006</v>
      </c>
      <c r="AQ187" s="135">
        <f>IF(ISNA(VLOOKUP($B187,'[1]1718  Prog Access'!$F$7:$BF$318,24,FALSE)),"",VLOOKUP($B187,'[1]1718  Prog Access'!$F$7:$BF$318,24,FALSE))</f>
        <v>12125.85</v>
      </c>
      <c r="AR187" s="135">
        <f>IF(ISNA(VLOOKUP($B187,'[1]1718  Prog Access'!$F$7:$BF$318,25,FALSE)),"",VLOOKUP($B187,'[1]1718  Prog Access'!$F$7:$BF$318,25,FALSE))</f>
        <v>0</v>
      </c>
      <c r="AS187" s="135">
        <f>IF(ISNA(VLOOKUP($B187,'[1]1718  Prog Access'!$F$7:$BF$318,26,FALSE)),"",VLOOKUP($B187,'[1]1718  Prog Access'!$F$7:$BF$318,26,FALSE))</f>
        <v>0</v>
      </c>
      <c r="AT187" s="135">
        <f>IF(ISNA(VLOOKUP($B187,'[1]1718  Prog Access'!$F$7:$BF$318,27,FALSE)),"",VLOOKUP($B187,'[1]1718  Prog Access'!$F$7:$BF$318,27,FALSE))</f>
        <v>157157.05000000002</v>
      </c>
      <c r="AU187" s="135">
        <f>IF(ISNA(VLOOKUP($B187,'[1]1718  Prog Access'!$F$7:$BF$318,28,FALSE)),"",VLOOKUP($B187,'[1]1718  Prog Access'!$F$7:$BF$318,28,FALSE))</f>
        <v>124338.84000000001</v>
      </c>
      <c r="AV187" s="135">
        <f>IF(ISNA(VLOOKUP($B187,'[1]1718  Prog Access'!$F$7:$BF$318,29,FALSE)),"",VLOOKUP($B187,'[1]1718  Prog Access'!$F$7:$BF$318,29,FALSE))</f>
        <v>10621.96</v>
      </c>
      <c r="AW187" s="135">
        <f>IF(ISNA(VLOOKUP($B187,'[1]1718  Prog Access'!$F$7:$BF$318,30,FALSE)),"",VLOOKUP($B187,'[1]1718  Prog Access'!$F$7:$BF$318,30,FALSE))</f>
        <v>11941.2</v>
      </c>
      <c r="AX187" s="135">
        <f>IF(ISNA(VLOOKUP($B187,'[1]1718  Prog Access'!$F$7:$BF$318,31,FALSE)),"",VLOOKUP($B187,'[1]1718  Prog Access'!$F$7:$BF$318,31,FALSE))</f>
        <v>0</v>
      </c>
      <c r="AY187" s="135">
        <f>IF(ISNA(VLOOKUP($B187,'[1]1718  Prog Access'!$F$7:$BF$318,32,FALSE)),"",VLOOKUP($B187,'[1]1718  Prog Access'!$F$7:$BF$318,32,FALSE))</f>
        <v>0</v>
      </c>
      <c r="AZ187" s="135">
        <f>IF(ISNA(VLOOKUP($B187,'[1]1718  Prog Access'!$F$7:$BF$318,33,FALSE)),"",VLOOKUP($B187,'[1]1718  Prog Access'!$F$7:$BF$318,33,FALSE))</f>
        <v>0</v>
      </c>
      <c r="BA187" s="135">
        <f>IF(ISNA(VLOOKUP($B187,'[1]1718  Prog Access'!$F$7:$BF$318,34,FALSE)),"",VLOOKUP($B187,'[1]1718  Prog Access'!$F$7:$BF$318,34,FALSE))</f>
        <v>0</v>
      </c>
      <c r="BB187" s="135">
        <f>IF(ISNA(VLOOKUP($B187,'[1]1718  Prog Access'!$F$7:$BF$318,35,FALSE)),"",VLOOKUP($B187,'[1]1718  Prog Access'!$F$7:$BF$318,35,FALSE))</f>
        <v>37859.589999999997</v>
      </c>
      <c r="BC187" s="135">
        <f>IF(ISNA(VLOOKUP($B187,'[1]1718  Prog Access'!$F$7:$BF$318,36,FALSE)),"",VLOOKUP($B187,'[1]1718  Prog Access'!$F$7:$BF$318,36,FALSE))</f>
        <v>0</v>
      </c>
      <c r="BD187" s="135">
        <f>IF(ISNA(VLOOKUP($B187,'[1]1718  Prog Access'!$F$7:$BF$318,37,FALSE)),"",VLOOKUP($B187,'[1]1718  Prog Access'!$F$7:$BF$318,37,FALSE))</f>
        <v>0</v>
      </c>
      <c r="BE187" s="135">
        <f>IF(ISNA(VLOOKUP($B187,'[1]1718  Prog Access'!$F$7:$BF$318,38,FALSE)),"",VLOOKUP($B187,'[1]1718  Prog Access'!$F$7:$BF$318,38,FALSE))</f>
        <v>956.28</v>
      </c>
      <c r="BF187" s="134">
        <f t="shared" si="261"/>
        <v>434980.7300000001</v>
      </c>
      <c r="BG187" s="133">
        <f t="shared" si="262"/>
        <v>5.2535549053575339E-2</v>
      </c>
      <c r="BH187" s="137">
        <f t="shared" si="263"/>
        <v>624.90048557637078</v>
      </c>
      <c r="BI187" s="140">
        <f>IF(ISNA(VLOOKUP($B187,'[1]1718  Prog Access'!$F$7:$BF$318,39,FALSE)),"",VLOOKUP($B187,'[1]1718  Prog Access'!$F$7:$BF$318,39,FALSE))</f>
        <v>0</v>
      </c>
      <c r="BJ187" s="135">
        <f>IF(ISNA(VLOOKUP($B187,'[1]1718  Prog Access'!$F$7:$BF$318,40,FALSE)),"",VLOOKUP($B187,'[1]1718  Prog Access'!$F$7:$BF$318,40,FALSE))</f>
        <v>0</v>
      </c>
      <c r="BK187" s="135">
        <f>IF(ISNA(VLOOKUP($B187,'[1]1718  Prog Access'!$F$7:$BF$318,41,FALSE)),"",VLOOKUP($B187,'[1]1718  Prog Access'!$F$7:$BF$318,41,FALSE))</f>
        <v>4665.05</v>
      </c>
      <c r="BL187" s="135">
        <f>IF(ISNA(VLOOKUP($B187,'[1]1718  Prog Access'!$F$7:$BF$318,42,FALSE)),"",VLOOKUP($B187,'[1]1718  Prog Access'!$F$7:$BF$318,42,FALSE))</f>
        <v>0</v>
      </c>
      <c r="BM187" s="135">
        <f>IF(ISNA(VLOOKUP($B187,'[1]1718  Prog Access'!$F$7:$BF$318,43,FALSE)),"",VLOOKUP($B187,'[1]1718  Prog Access'!$F$7:$BF$318,43,FALSE))</f>
        <v>0</v>
      </c>
      <c r="BN187" s="135">
        <f>IF(ISNA(VLOOKUP($B187,'[1]1718  Prog Access'!$F$7:$BF$318,44,FALSE)),"",VLOOKUP($B187,'[1]1718  Prog Access'!$F$7:$BF$318,44,FALSE))</f>
        <v>0</v>
      </c>
      <c r="BO187" s="135">
        <f>IF(ISNA(VLOOKUP($B187,'[1]1718  Prog Access'!$F$7:$BF$318,45,FALSE)),"",VLOOKUP($B187,'[1]1718  Prog Access'!$F$7:$BF$318,45,FALSE))</f>
        <v>0</v>
      </c>
      <c r="BP187" s="137">
        <f t="shared" si="264"/>
        <v>4665.05</v>
      </c>
      <c r="BQ187" s="133">
        <f t="shared" si="265"/>
        <v>5.6342947218002409E-4</v>
      </c>
      <c r="BR187" s="134">
        <f t="shared" si="266"/>
        <v>6.7018877140558564</v>
      </c>
      <c r="BS187" s="140">
        <f>IF(ISNA(VLOOKUP($B187,'[1]1718  Prog Access'!$F$7:$BF$318,46,FALSE)),"",VLOOKUP($B187,'[1]1718  Prog Access'!$F$7:$BF$318,46,FALSE))</f>
        <v>0</v>
      </c>
      <c r="BT187" s="135">
        <f>IF(ISNA(VLOOKUP($B187,'[1]1718  Prog Access'!$F$7:$BF$318,47,FALSE)),"",VLOOKUP($B187,'[1]1718  Prog Access'!$F$7:$BF$318,47,FALSE))</f>
        <v>0</v>
      </c>
      <c r="BU187" s="135">
        <f>IF(ISNA(VLOOKUP($B187,'[1]1718  Prog Access'!$F$7:$BF$318,48,FALSE)),"",VLOOKUP($B187,'[1]1718  Prog Access'!$F$7:$BF$318,48,FALSE))</f>
        <v>0</v>
      </c>
      <c r="BV187" s="135">
        <f>IF(ISNA(VLOOKUP($B187,'[1]1718  Prog Access'!$F$7:$BF$318,49,FALSE)),"",VLOOKUP($B187,'[1]1718  Prog Access'!$F$7:$BF$318,49,FALSE))</f>
        <v>0</v>
      </c>
      <c r="BW187" s="137">
        <f t="shared" si="267"/>
        <v>0</v>
      </c>
      <c r="BX187" s="133">
        <f t="shared" si="268"/>
        <v>0</v>
      </c>
      <c r="BY187" s="134">
        <f t="shared" si="269"/>
        <v>0</v>
      </c>
      <c r="BZ187" s="135">
        <f>IF(ISNA(VLOOKUP($B187,'[1]1718  Prog Access'!$F$7:$BF$318,50,FALSE)),"",VLOOKUP($B187,'[1]1718  Prog Access'!$F$7:$BF$318,50,FALSE))</f>
        <v>1733209.4</v>
      </c>
      <c r="CA187" s="133">
        <f t="shared" si="270"/>
        <v>0.20933135923933424</v>
      </c>
      <c r="CB187" s="134">
        <f t="shared" si="271"/>
        <v>2489.9571888288706</v>
      </c>
      <c r="CC187" s="135">
        <f>IF(ISNA(VLOOKUP($B187,'[1]1718  Prog Access'!$F$7:$BF$318,51,FALSE)),"",VLOOKUP($B187,'[1]1718  Prog Access'!$F$7:$BF$318,51,FALSE))</f>
        <v>261204.12</v>
      </c>
      <c r="CD187" s="133">
        <f t="shared" si="272"/>
        <v>3.154737879826533E-2</v>
      </c>
      <c r="CE187" s="134">
        <f t="shared" si="273"/>
        <v>375.25014366164811</v>
      </c>
      <c r="CF187" s="141">
        <f>IF(ISNA(VLOOKUP($B187,'[1]1718  Prog Access'!$F$7:$BF$318,52,FALSE)),"",VLOOKUP($B187,'[1]1718  Prog Access'!$F$7:$BF$318,52,FALSE))</f>
        <v>356383.23000000004</v>
      </c>
      <c r="CG187" s="88">
        <f t="shared" si="274"/>
        <v>4.3042800221372149E-2</v>
      </c>
      <c r="CH187" s="89">
        <f t="shared" si="275"/>
        <v>511.98602172164129</v>
      </c>
      <c r="CI187" s="90">
        <f t="shared" si="308"/>
        <v>8279740.8199999984</v>
      </c>
      <c r="CJ187" s="73">
        <f t="shared" si="309"/>
        <v>0</v>
      </c>
    </row>
    <row r="188" spans="1:88" x14ac:dyDescent="0.3">
      <c r="A188" s="21"/>
      <c r="B188" s="84" t="s">
        <v>316</v>
      </c>
      <c r="C188" s="117" t="s">
        <v>317</v>
      </c>
      <c r="D188" s="85">
        <f>IF(ISNA(VLOOKUP($B188,'[1]1718 enrollment_Rev_Exp by size'!$A$6:$C$339,3,FALSE)),"",VLOOKUP($B188,'[1]1718 enrollment_Rev_Exp by size'!$A$6:$C$339,3,FALSE))</f>
        <v>920.41</v>
      </c>
      <c r="E188" s="86">
        <f>IF(ISNA(VLOOKUP($B188,'[1]1718 Enroll_Rev_Exp Access'!$A$6:$D$316,4,FALSE)),"",VLOOKUP($B188,'[1]1718 Enroll_Rev_Exp Access'!$A$6:$D$316,4,FALSE))</f>
        <v>11110545.130000001</v>
      </c>
      <c r="F188" s="87">
        <f>IF(ISNA(VLOOKUP($B188,'[1]1718  Prog Access'!$F$7:$BF$318,2,FALSE)),"",VLOOKUP($B188,'[1]1718  Prog Access'!$F$7:$BF$318,2,FALSE))</f>
        <v>5865225.129999999</v>
      </c>
      <c r="G188" s="87">
        <f>IF(ISNA(VLOOKUP($B188,'[1]1718  Prog Access'!$F$7:$BF$318,3,FALSE)),"",VLOOKUP($B188,'[1]1718  Prog Access'!$F$7:$BF$318,3,FALSE))</f>
        <v>174071.55000000002</v>
      </c>
      <c r="H188" s="87">
        <f>IF(ISNA(VLOOKUP($B188,'[1]1718  Prog Access'!$F$7:$BF$318,4,FALSE)),"",VLOOKUP($B188,'[1]1718  Prog Access'!$F$7:$BF$318,4,FALSE))</f>
        <v>0</v>
      </c>
      <c r="I188" s="130">
        <f t="shared" si="276"/>
        <v>6039296.6799999988</v>
      </c>
      <c r="J188" s="151">
        <f t="shared" si="277"/>
        <v>0.54356438944593877</v>
      </c>
      <c r="K188" s="152">
        <f t="shared" si="278"/>
        <v>6561.5287534902909</v>
      </c>
      <c r="L188" s="135">
        <f>IF(ISNA(VLOOKUP($B188,'[1]1718  Prog Access'!$F$7:$BF$318,5,FALSE)),"",VLOOKUP($B188,'[1]1718  Prog Access'!$F$7:$BF$318,5,FALSE))</f>
        <v>0</v>
      </c>
      <c r="M188" s="135">
        <f>IF(ISNA(VLOOKUP($B188,'[1]1718  Prog Access'!$F$7:$BF$318,6,FALSE)),"",VLOOKUP($B188,'[1]1718  Prog Access'!$F$7:$BF$318,6,FALSE))</f>
        <v>0</v>
      </c>
      <c r="N188" s="135">
        <f>IF(ISNA(VLOOKUP($B188,'[1]1718  Prog Access'!$F$7:$BF$318,7,FALSE)),"",VLOOKUP($B188,'[1]1718  Prog Access'!$F$7:$BF$318,7,FALSE))</f>
        <v>0</v>
      </c>
      <c r="O188" s="135">
        <f>IF(ISNA(VLOOKUP($B188,'[1]1718  Prog Access'!$F$7:$BF$318,8,FALSE)),"",VLOOKUP($B188,'[1]1718  Prog Access'!$F$7:$BF$318,8,FALSE))</f>
        <v>0</v>
      </c>
      <c r="P188" s="135">
        <f>IF(ISNA(VLOOKUP($B188,'[1]1718  Prog Access'!$F$7:$BF$318,9,FALSE)),"",VLOOKUP($B188,'[1]1718  Prog Access'!$F$7:$BF$318,9,FALSE))</f>
        <v>0</v>
      </c>
      <c r="Q188" s="135">
        <f>IF(ISNA(VLOOKUP($B188,'[1]1718  Prog Access'!$F$7:$BF$318,10,FALSE)),"",VLOOKUP($B188,'[1]1718  Prog Access'!$F$7:$BF$318,10,FALSE))</f>
        <v>0</v>
      </c>
      <c r="R188" s="128">
        <f t="shared" si="249"/>
        <v>0</v>
      </c>
      <c r="S188" s="136">
        <f t="shared" si="250"/>
        <v>0</v>
      </c>
      <c r="T188" s="137">
        <f t="shared" si="251"/>
        <v>0</v>
      </c>
      <c r="U188" s="135">
        <f>IF(ISNA(VLOOKUP($B188,'[1]1718  Prog Access'!$F$7:$BF$318,11,FALSE)),"",VLOOKUP($B188,'[1]1718  Prog Access'!$F$7:$BF$318,11,FALSE))</f>
        <v>1000419.8500000001</v>
      </c>
      <c r="V188" s="135">
        <f>IF(ISNA(VLOOKUP($B188,'[1]1718  Prog Access'!$F$7:$BF$318,12,FALSE)),"",VLOOKUP($B188,'[1]1718  Prog Access'!$F$7:$BF$318,12,FALSE))</f>
        <v>45303.59</v>
      </c>
      <c r="W188" s="135">
        <f>IF(ISNA(VLOOKUP($B188,'[1]1718  Prog Access'!$F$7:$BF$318,13,FALSE)),"",VLOOKUP($B188,'[1]1718  Prog Access'!$F$7:$BF$318,13,FALSE))</f>
        <v>231012.09</v>
      </c>
      <c r="X188" s="135">
        <f>IF(ISNA(VLOOKUP($B188,'[1]1718  Prog Access'!$F$7:$BF$318,14,FALSE)),"",VLOOKUP($B188,'[1]1718  Prog Access'!$F$7:$BF$318,14,FALSE))</f>
        <v>0</v>
      </c>
      <c r="Y188" s="135">
        <f>IF(ISNA(VLOOKUP($B188,'[1]1718  Prog Access'!$F$7:$BF$318,15,FALSE)),"",VLOOKUP($B188,'[1]1718  Prog Access'!$F$7:$BF$318,15,FALSE))</f>
        <v>0</v>
      </c>
      <c r="Z188" s="135">
        <f>IF(ISNA(VLOOKUP($B188,'[1]1718  Prog Access'!$F$7:$BF$318,16,FALSE)),"",VLOOKUP($B188,'[1]1718  Prog Access'!$F$7:$BF$318,16,FALSE))</f>
        <v>0</v>
      </c>
      <c r="AA188" s="138">
        <f t="shared" si="252"/>
        <v>1276735.53</v>
      </c>
      <c r="AB188" s="133">
        <f t="shared" si="253"/>
        <v>0.11491205112453379</v>
      </c>
      <c r="AC188" s="134">
        <f t="shared" si="254"/>
        <v>1387.1378298801621</v>
      </c>
      <c r="AD188" s="135">
        <f>IF(ISNA(VLOOKUP($B188,'[1]1718  Prog Access'!$F$7:$BF$318,17,FALSE)),"",VLOOKUP($B188,'[1]1718  Prog Access'!$F$7:$BF$318,17,FALSE))</f>
        <v>374805.81</v>
      </c>
      <c r="AE188" s="135">
        <f>IF(ISNA(VLOOKUP($B188,'[1]1718  Prog Access'!$F$7:$BF$318,18,FALSE)),"",VLOOKUP($B188,'[1]1718  Prog Access'!$F$7:$BF$318,18,FALSE))</f>
        <v>44483</v>
      </c>
      <c r="AF188" s="135">
        <f>IF(ISNA(VLOOKUP($B188,'[1]1718  Prog Access'!$F$7:$BF$318,19,FALSE)),"",VLOOKUP($B188,'[1]1718  Prog Access'!$F$7:$BF$318,19,FALSE))</f>
        <v>6265.97</v>
      </c>
      <c r="AG188" s="135">
        <f>IF(ISNA(VLOOKUP($B188,'[1]1718  Prog Access'!$F$7:$BF$318,20,FALSE)),"",VLOOKUP($B188,'[1]1718  Prog Access'!$F$7:$BF$318,20,FALSE))</f>
        <v>0</v>
      </c>
      <c r="AH188" s="134">
        <f t="shared" si="255"/>
        <v>425554.77999999997</v>
      </c>
      <c r="AI188" s="133">
        <f t="shared" si="256"/>
        <v>3.8301881232716793E-2</v>
      </c>
      <c r="AJ188" s="134">
        <f t="shared" si="257"/>
        <v>462.35349463825901</v>
      </c>
      <c r="AK188" s="135">
        <f>IF(ISNA(VLOOKUP($B188,'[1]1718  Prog Access'!$F$7:$BF$318,21,FALSE)),"",VLOOKUP($B188,'[1]1718  Prog Access'!$F$7:$BF$318,21,FALSE))</f>
        <v>0</v>
      </c>
      <c r="AL188" s="135">
        <f>IF(ISNA(VLOOKUP($B188,'[1]1718  Prog Access'!$F$7:$BF$318,22,FALSE)),"",VLOOKUP($B188,'[1]1718  Prog Access'!$F$7:$BF$318,22,FALSE))</f>
        <v>0</v>
      </c>
      <c r="AM188" s="138">
        <f t="shared" si="258"/>
        <v>0</v>
      </c>
      <c r="AN188" s="133">
        <f t="shared" si="259"/>
        <v>0</v>
      </c>
      <c r="AO188" s="139">
        <f t="shared" si="260"/>
        <v>0</v>
      </c>
      <c r="AP188" s="135">
        <f>IF(ISNA(VLOOKUP($B188,'[1]1718  Prog Access'!$F$7:$BF$318,23,FALSE)),"",VLOOKUP($B188,'[1]1718  Prog Access'!$F$7:$BF$318,23,FALSE))</f>
        <v>217067.49999999997</v>
      </c>
      <c r="AQ188" s="135">
        <f>IF(ISNA(VLOOKUP($B188,'[1]1718  Prog Access'!$F$7:$BF$318,24,FALSE)),"",VLOOKUP($B188,'[1]1718  Prog Access'!$F$7:$BF$318,24,FALSE))</f>
        <v>69801.890000000014</v>
      </c>
      <c r="AR188" s="135">
        <f>IF(ISNA(VLOOKUP($B188,'[1]1718  Prog Access'!$F$7:$BF$318,25,FALSE)),"",VLOOKUP($B188,'[1]1718  Prog Access'!$F$7:$BF$318,25,FALSE))</f>
        <v>0</v>
      </c>
      <c r="AS188" s="135">
        <f>IF(ISNA(VLOOKUP($B188,'[1]1718  Prog Access'!$F$7:$BF$318,26,FALSE)),"",VLOOKUP($B188,'[1]1718  Prog Access'!$F$7:$BF$318,26,FALSE))</f>
        <v>0</v>
      </c>
      <c r="AT188" s="135">
        <f>IF(ISNA(VLOOKUP($B188,'[1]1718  Prog Access'!$F$7:$BF$318,27,FALSE)),"",VLOOKUP($B188,'[1]1718  Prog Access'!$F$7:$BF$318,27,FALSE))</f>
        <v>163854.47</v>
      </c>
      <c r="AU188" s="135">
        <f>IF(ISNA(VLOOKUP($B188,'[1]1718  Prog Access'!$F$7:$BF$318,28,FALSE)),"",VLOOKUP($B188,'[1]1718  Prog Access'!$F$7:$BF$318,28,FALSE))</f>
        <v>0</v>
      </c>
      <c r="AV188" s="135">
        <f>IF(ISNA(VLOOKUP($B188,'[1]1718  Prog Access'!$F$7:$BF$318,29,FALSE)),"",VLOOKUP($B188,'[1]1718  Prog Access'!$F$7:$BF$318,29,FALSE))</f>
        <v>0</v>
      </c>
      <c r="AW188" s="135">
        <f>IF(ISNA(VLOOKUP($B188,'[1]1718  Prog Access'!$F$7:$BF$318,30,FALSE)),"",VLOOKUP($B188,'[1]1718  Prog Access'!$F$7:$BF$318,30,FALSE))</f>
        <v>31624.410000000003</v>
      </c>
      <c r="AX188" s="135">
        <f>IF(ISNA(VLOOKUP($B188,'[1]1718  Prog Access'!$F$7:$BF$318,31,FALSE)),"",VLOOKUP($B188,'[1]1718  Prog Access'!$F$7:$BF$318,31,FALSE))</f>
        <v>0</v>
      </c>
      <c r="AY188" s="135">
        <f>IF(ISNA(VLOOKUP($B188,'[1]1718  Prog Access'!$F$7:$BF$318,32,FALSE)),"",VLOOKUP($B188,'[1]1718  Prog Access'!$F$7:$BF$318,32,FALSE))</f>
        <v>0</v>
      </c>
      <c r="AZ188" s="135">
        <f>IF(ISNA(VLOOKUP($B188,'[1]1718  Prog Access'!$F$7:$BF$318,33,FALSE)),"",VLOOKUP($B188,'[1]1718  Prog Access'!$F$7:$BF$318,33,FALSE))</f>
        <v>0</v>
      </c>
      <c r="BA188" s="135">
        <f>IF(ISNA(VLOOKUP($B188,'[1]1718  Prog Access'!$F$7:$BF$318,34,FALSE)),"",VLOOKUP($B188,'[1]1718  Prog Access'!$F$7:$BF$318,34,FALSE))</f>
        <v>0</v>
      </c>
      <c r="BB188" s="135">
        <f>IF(ISNA(VLOOKUP($B188,'[1]1718  Prog Access'!$F$7:$BF$318,35,FALSE)),"",VLOOKUP($B188,'[1]1718  Prog Access'!$F$7:$BF$318,35,FALSE))</f>
        <v>17111.39</v>
      </c>
      <c r="BC188" s="135">
        <f>IF(ISNA(VLOOKUP($B188,'[1]1718  Prog Access'!$F$7:$BF$318,36,FALSE)),"",VLOOKUP($B188,'[1]1718  Prog Access'!$F$7:$BF$318,36,FALSE))</f>
        <v>0</v>
      </c>
      <c r="BD188" s="135">
        <f>IF(ISNA(VLOOKUP($B188,'[1]1718  Prog Access'!$F$7:$BF$318,37,FALSE)),"",VLOOKUP($B188,'[1]1718  Prog Access'!$F$7:$BF$318,37,FALSE))</f>
        <v>0</v>
      </c>
      <c r="BE188" s="135">
        <f>IF(ISNA(VLOOKUP($B188,'[1]1718  Prog Access'!$F$7:$BF$318,38,FALSE)),"",VLOOKUP($B188,'[1]1718  Prog Access'!$F$7:$BF$318,38,FALSE))</f>
        <v>0</v>
      </c>
      <c r="BF188" s="134">
        <f t="shared" si="261"/>
        <v>499459.66000000003</v>
      </c>
      <c r="BG188" s="133">
        <f t="shared" si="262"/>
        <v>4.4953659262981636E-2</v>
      </c>
      <c r="BH188" s="137">
        <f t="shared" si="263"/>
        <v>542.64910203061686</v>
      </c>
      <c r="BI188" s="140">
        <f>IF(ISNA(VLOOKUP($B188,'[1]1718  Prog Access'!$F$7:$BF$318,39,FALSE)),"",VLOOKUP($B188,'[1]1718  Prog Access'!$F$7:$BF$318,39,FALSE))</f>
        <v>0</v>
      </c>
      <c r="BJ188" s="135">
        <f>IF(ISNA(VLOOKUP($B188,'[1]1718  Prog Access'!$F$7:$BF$318,40,FALSE)),"",VLOOKUP($B188,'[1]1718  Prog Access'!$F$7:$BF$318,40,FALSE))</f>
        <v>0</v>
      </c>
      <c r="BK188" s="135">
        <f>IF(ISNA(VLOOKUP($B188,'[1]1718  Prog Access'!$F$7:$BF$318,41,FALSE)),"",VLOOKUP($B188,'[1]1718  Prog Access'!$F$7:$BF$318,41,FALSE))</f>
        <v>6061.94</v>
      </c>
      <c r="BL188" s="135">
        <f>IF(ISNA(VLOOKUP($B188,'[1]1718  Prog Access'!$F$7:$BF$318,42,FALSE)),"",VLOOKUP($B188,'[1]1718  Prog Access'!$F$7:$BF$318,42,FALSE))</f>
        <v>0</v>
      </c>
      <c r="BM188" s="135">
        <f>IF(ISNA(VLOOKUP($B188,'[1]1718  Prog Access'!$F$7:$BF$318,43,FALSE)),"",VLOOKUP($B188,'[1]1718  Prog Access'!$F$7:$BF$318,43,FALSE))</f>
        <v>0</v>
      </c>
      <c r="BN188" s="135">
        <f>IF(ISNA(VLOOKUP($B188,'[1]1718  Prog Access'!$F$7:$BF$318,44,FALSE)),"",VLOOKUP($B188,'[1]1718  Prog Access'!$F$7:$BF$318,44,FALSE))</f>
        <v>0</v>
      </c>
      <c r="BO188" s="135">
        <f>IF(ISNA(VLOOKUP($B188,'[1]1718  Prog Access'!$F$7:$BF$318,45,FALSE)),"",VLOOKUP($B188,'[1]1718  Prog Access'!$F$7:$BF$318,45,FALSE))</f>
        <v>45519.72</v>
      </c>
      <c r="BP188" s="137">
        <f t="shared" si="264"/>
        <v>51581.66</v>
      </c>
      <c r="BQ188" s="133">
        <f t="shared" si="265"/>
        <v>4.6425858854326077E-3</v>
      </c>
      <c r="BR188" s="134">
        <f t="shared" si="266"/>
        <v>56.042046479286412</v>
      </c>
      <c r="BS188" s="140">
        <f>IF(ISNA(VLOOKUP($B188,'[1]1718  Prog Access'!$F$7:$BF$318,46,FALSE)),"",VLOOKUP($B188,'[1]1718  Prog Access'!$F$7:$BF$318,46,FALSE))</f>
        <v>0</v>
      </c>
      <c r="BT188" s="135">
        <f>IF(ISNA(VLOOKUP($B188,'[1]1718  Prog Access'!$F$7:$BF$318,47,FALSE)),"",VLOOKUP($B188,'[1]1718  Prog Access'!$F$7:$BF$318,47,FALSE))</f>
        <v>0</v>
      </c>
      <c r="BU188" s="135">
        <f>IF(ISNA(VLOOKUP($B188,'[1]1718  Prog Access'!$F$7:$BF$318,48,FALSE)),"",VLOOKUP($B188,'[1]1718  Prog Access'!$F$7:$BF$318,48,FALSE))</f>
        <v>0</v>
      </c>
      <c r="BV188" s="135">
        <f>IF(ISNA(VLOOKUP($B188,'[1]1718  Prog Access'!$F$7:$BF$318,49,FALSE)),"",VLOOKUP($B188,'[1]1718  Prog Access'!$F$7:$BF$318,49,FALSE))</f>
        <v>866.06</v>
      </c>
      <c r="BW188" s="137">
        <f t="shared" si="267"/>
        <v>866.06</v>
      </c>
      <c r="BX188" s="133">
        <f t="shared" si="268"/>
        <v>7.7949370608424858E-5</v>
      </c>
      <c r="BY188" s="134">
        <f t="shared" si="269"/>
        <v>0.94095022870242606</v>
      </c>
      <c r="BZ188" s="135">
        <f>IF(ISNA(VLOOKUP($B188,'[1]1718  Prog Access'!$F$7:$BF$318,50,FALSE)),"",VLOOKUP($B188,'[1]1718  Prog Access'!$F$7:$BF$318,50,FALSE))</f>
        <v>2090870.1700000004</v>
      </c>
      <c r="CA188" s="133">
        <f t="shared" si="270"/>
        <v>0.18818790127177137</v>
      </c>
      <c r="CB188" s="134">
        <f t="shared" si="271"/>
        <v>2271.6725915624565</v>
      </c>
      <c r="CC188" s="135">
        <f>IF(ISNA(VLOOKUP($B188,'[1]1718  Prog Access'!$F$7:$BF$318,51,FALSE)),"",VLOOKUP($B188,'[1]1718  Prog Access'!$F$7:$BF$318,51,FALSE))</f>
        <v>315070.19</v>
      </c>
      <c r="CD188" s="133">
        <f t="shared" si="272"/>
        <v>2.8357761596167513E-2</v>
      </c>
      <c r="CE188" s="134">
        <f t="shared" si="273"/>
        <v>342.31504438239483</v>
      </c>
      <c r="CF188" s="141">
        <f>IF(ISNA(VLOOKUP($B188,'[1]1718  Prog Access'!$F$7:$BF$318,52,FALSE)),"",VLOOKUP($B188,'[1]1718  Prog Access'!$F$7:$BF$318,52,FALSE))</f>
        <v>411110.40000000002</v>
      </c>
      <c r="CG188" s="88">
        <f t="shared" si="274"/>
        <v>3.7001820809848956E-2</v>
      </c>
      <c r="CH188" s="89">
        <f t="shared" si="275"/>
        <v>446.66007540117994</v>
      </c>
      <c r="CI188" s="90">
        <f t="shared" si="308"/>
        <v>11110545.129999999</v>
      </c>
      <c r="CJ188" s="73">
        <f t="shared" si="309"/>
        <v>0</v>
      </c>
    </row>
    <row r="189" spans="1:88" s="109" customFormat="1" x14ac:dyDescent="0.3">
      <c r="A189" s="91"/>
      <c r="B189" s="92"/>
      <c r="C189" s="119" t="s">
        <v>56</v>
      </c>
      <c r="D189" s="93">
        <f>SUM(D183:D188)</f>
        <v>5312.93</v>
      </c>
      <c r="E189" s="94">
        <f>SUM(E183:E188)</f>
        <v>64939109.280000001</v>
      </c>
      <c r="F189" s="95">
        <f>SUM(F183:F188)</f>
        <v>34742481.240000002</v>
      </c>
      <c r="G189" s="95">
        <f t="shared" ref="G189:H189" si="310">SUM(G183:G188)</f>
        <v>294655.84000000003</v>
      </c>
      <c r="H189" s="95">
        <f t="shared" si="310"/>
        <v>0</v>
      </c>
      <c r="I189" s="131">
        <f t="shared" si="276"/>
        <v>35037137.080000006</v>
      </c>
      <c r="J189" s="153">
        <f t="shared" si="277"/>
        <v>0.53953830701510364</v>
      </c>
      <c r="K189" s="132">
        <f t="shared" si="278"/>
        <v>6594.6920211634642</v>
      </c>
      <c r="L189" s="144">
        <f>SUM(L183:L188)</f>
        <v>0</v>
      </c>
      <c r="M189" s="144">
        <f t="shared" ref="M189:Q189" si="311">SUM(M183:M188)</f>
        <v>0</v>
      </c>
      <c r="N189" s="144">
        <f t="shared" si="311"/>
        <v>0</v>
      </c>
      <c r="O189" s="144">
        <f t="shared" si="311"/>
        <v>0</v>
      </c>
      <c r="P189" s="144">
        <f t="shared" si="311"/>
        <v>0</v>
      </c>
      <c r="Q189" s="144">
        <f t="shared" si="311"/>
        <v>0</v>
      </c>
      <c r="R189" s="129">
        <f t="shared" si="249"/>
        <v>0</v>
      </c>
      <c r="S189" s="145">
        <f t="shared" si="250"/>
        <v>0</v>
      </c>
      <c r="T189" s="146">
        <f t="shared" si="251"/>
        <v>0</v>
      </c>
      <c r="U189" s="144">
        <f>SUM(U183:U188)</f>
        <v>6683200.6999999993</v>
      </c>
      <c r="V189" s="144">
        <f t="shared" ref="V189:Z189" si="312">SUM(V183:V188)</f>
        <v>417302.66999999993</v>
      </c>
      <c r="W189" s="144">
        <f t="shared" si="312"/>
        <v>985706.21</v>
      </c>
      <c r="X189" s="144">
        <f t="shared" si="312"/>
        <v>0</v>
      </c>
      <c r="Y189" s="144">
        <f t="shared" si="312"/>
        <v>0</v>
      </c>
      <c r="Z189" s="144">
        <f t="shared" si="312"/>
        <v>0</v>
      </c>
      <c r="AA189" s="147">
        <f t="shared" si="252"/>
        <v>8086209.5799999991</v>
      </c>
      <c r="AB189" s="142">
        <f t="shared" si="253"/>
        <v>0.12451987207176549</v>
      </c>
      <c r="AC189" s="143">
        <f t="shared" si="254"/>
        <v>1521.9868471822513</v>
      </c>
      <c r="AD189" s="144">
        <f>SUM(AD183:AD188)</f>
        <v>1672267.8</v>
      </c>
      <c r="AE189" s="144">
        <f t="shared" ref="AE189:AG189" si="313">SUM(AE183:AE188)</f>
        <v>208094.77000000002</v>
      </c>
      <c r="AF189" s="144">
        <f t="shared" si="313"/>
        <v>26607.489999999998</v>
      </c>
      <c r="AG189" s="144">
        <f t="shared" si="313"/>
        <v>0</v>
      </c>
      <c r="AH189" s="143">
        <f t="shared" si="255"/>
        <v>1906970.06</v>
      </c>
      <c r="AI189" s="142">
        <f t="shared" si="256"/>
        <v>2.9365509954527667E-2</v>
      </c>
      <c r="AJ189" s="143">
        <f t="shared" si="257"/>
        <v>358.93001789972766</v>
      </c>
      <c r="AK189" s="144">
        <f>SUM(AK183:AK188)</f>
        <v>0</v>
      </c>
      <c r="AL189" s="144">
        <f>SUM(AL183:AL188)</f>
        <v>0</v>
      </c>
      <c r="AM189" s="147">
        <f t="shared" si="258"/>
        <v>0</v>
      </c>
      <c r="AN189" s="142">
        <f t="shared" si="259"/>
        <v>0</v>
      </c>
      <c r="AO189" s="148">
        <f t="shared" si="260"/>
        <v>0</v>
      </c>
      <c r="AP189" s="144">
        <f>SUM(AP183:AP188)</f>
        <v>985109.67</v>
      </c>
      <c r="AQ189" s="144">
        <f t="shared" ref="AQ189:BE189" si="314">SUM(AQ183:AQ188)</f>
        <v>197708.38000000003</v>
      </c>
      <c r="AR189" s="144">
        <f t="shared" si="314"/>
        <v>20024.920000000002</v>
      </c>
      <c r="AS189" s="144">
        <f t="shared" si="314"/>
        <v>0</v>
      </c>
      <c r="AT189" s="144">
        <f t="shared" si="314"/>
        <v>1146696.8</v>
      </c>
      <c r="AU189" s="144">
        <f t="shared" si="314"/>
        <v>124338.84000000001</v>
      </c>
      <c r="AV189" s="144">
        <f t="shared" si="314"/>
        <v>10621.96</v>
      </c>
      <c r="AW189" s="144">
        <f t="shared" si="314"/>
        <v>211700.02</v>
      </c>
      <c r="AX189" s="144">
        <f t="shared" si="314"/>
        <v>0</v>
      </c>
      <c r="AY189" s="144">
        <f t="shared" si="314"/>
        <v>0</v>
      </c>
      <c r="AZ189" s="144">
        <f t="shared" si="314"/>
        <v>0</v>
      </c>
      <c r="BA189" s="144">
        <f t="shared" si="314"/>
        <v>28276.21</v>
      </c>
      <c r="BB189" s="144">
        <f t="shared" si="314"/>
        <v>350729.15</v>
      </c>
      <c r="BC189" s="144">
        <f t="shared" si="314"/>
        <v>0</v>
      </c>
      <c r="BD189" s="144">
        <f t="shared" si="314"/>
        <v>0</v>
      </c>
      <c r="BE189" s="144">
        <f t="shared" si="314"/>
        <v>122126.68000000001</v>
      </c>
      <c r="BF189" s="143">
        <f t="shared" si="261"/>
        <v>3197332.63</v>
      </c>
      <c r="BG189" s="142">
        <f t="shared" si="262"/>
        <v>4.9235855949516648E-2</v>
      </c>
      <c r="BH189" s="146">
        <f t="shared" si="263"/>
        <v>601.80213742699414</v>
      </c>
      <c r="BI189" s="149">
        <f>SUM(BI183:BI188)</f>
        <v>0</v>
      </c>
      <c r="BJ189" s="149">
        <f t="shared" ref="BJ189:BO189" si="315">SUM(BJ183:BJ188)</f>
        <v>0</v>
      </c>
      <c r="BK189" s="149">
        <f t="shared" si="315"/>
        <v>89774.200000000012</v>
      </c>
      <c r="BL189" s="149">
        <f t="shared" si="315"/>
        <v>0</v>
      </c>
      <c r="BM189" s="149">
        <f t="shared" si="315"/>
        <v>0</v>
      </c>
      <c r="BN189" s="149">
        <f t="shared" si="315"/>
        <v>0</v>
      </c>
      <c r="BO189" s="149">
        <f t="shared" si="315"/>
        <v>108382.18000000001</v>
      </c>
      <c r="BP189" s="146">
        <f t="shared" si="264"/>
        <v>198156.38</v>
      </c>
      <c r="BQ189" s="142">
        <f t="shared" si="265"/>
        <v>3.0514182007887252E-3</v>
      </c>
      <c r="BR189" s="143">
        <f t="shared" si="266"/>
        <v>37.297005607075569</v>
      </c>
      <c r="BS189" s="149">
        <f>SUM(BS183:BS188)</f>
        <v>0</v>
      </c>
      <c r="BT189" s="149">
        <f t="shared" ref="BT189:BV189" si="316">SUM(BT183:BT188)</f>
        <v>156748.64000000001</v>
      </c>
      <c r="BU189" s="149">
        <f t="shared" si="316"/>
        <v>0</v>
      </c>
      <c r="BV189" s="149">
        <f t="shared" si="316"/>
        <v>30984.710000000003</v>
      </c>
      <c r="BW189" s="146">
        <f t="shared" si="267"/>
        <v>187733.35</v>
      </c>
      <c r="BX189" s="142">
        <f t="shared" si="268"/>
        <v>2.8909135354866699E-3</v>
      </c>
      <c r="BY189" s="143">
        <f t="shared" si="269"/>
        <v>35.335182281716492</v>
      </c>
      <c r="BZ189" s="144">
        <f>SUM(BZ183:BZ188)</f>
        <v>12029703.889999999</v>
      </c>
      <c r="CA189" s="142">
        <f t="shared" si="270"/>
        <v>0.18524590225177168</v>
      </c>
      <c r="CB189" s="143">
        <f t="shared" si="271"/>
        <v>2264.2315803144402</v>
      </c>
      <c r="CC189" s="144">
        <f>SUM(CC183:CC188)</f>
        <v>1794211.69</v>
      </c>
      <c r="CD189" s="142">
        <f t="shared" si="272"/>
        <v>2.7629139202754397E-2</v>
      </c>
      <c r="CE189" s="143">
        <f t="shared" si="273"/>
        <v>337.70663080447133</v>
      </c>
      <c r="CF189" s="150">
        <f>SUM(CF183:CF188)</f>
        <v>2501654.62</v>
      </c>
      <c r="CG189" s="96">
        <f t="shared" si="274"/>
        <v>3.8523081818285142E-2</v>
      </c>
      <c r="CH189" s="97">
        <f t="shared" si="275"/>
        <v>470.86158108614268</v>
      </c>
      <c r="CI189" s="98">
        <f t="shared" si="308"/>
        <v>64939109.280000001</v>
      </c>
      <c r="CJ189" s="99">
        <f t="shared" si="309"/>
        <v>0</v>
      </c>
    </row>
    <row r="190" spans="1:88" x14ac:dyDescent="0.3">
      <c r="A190" s="21"/>
      <c r="B190" s="84"/>
      <c r="C190" s="117"/>
      <c r="D190" s="85"/>
      <c r="E190" s="86"/>
      <c r="F190" s="87"/>
      <c r="G190" s="87"/>
      <c r="H190" s="87"/>
      <c r="I190" s="130"/>
      <c r="J190" s="151"/>
      <c r="K190" s="152"/>
      <c r="L190" s="135"/>
      <c r="M190" s="135"/>
      <c r="N190" s="135"/>
      <c r="O190" s="135"/>
      <c r="P190" s="135"/>
      <c r="Q190" s="135"/>
      <c r="R190" s="128"/>
      <c r="S190" s="136"/>
      <c r="T190" s="137"/>
      <c r="U190" s="135"/>
      <c r="V190" s="135"/>
      <c r="W190" s="135"/>
      <c r="X190" s="135"/>
      <c r="Y190" s="135"/>
      <c r="Z190" s="135"/>
      <c r="AA190" s="138"/>
      <c r="AB190" s="133"/>
      <c r="AC190" s="134"/>
      <c r="AD190" s="135"/>
      <c r="AE190" s="135"/>
      <c r="AF190" s="135"/>
      <c r="AG190" s="135"/>
      <c r="AH190" s="134"/>
      <c r="AI190" s="133"/>
      <c r="AJ190" s="134"/>
      <c r="AK190" s="135"/>
      <c r="AL190" s="135"/>
      <c r="AM190" s="138"/>
      <c r="AN190" s="133"/>
      <c r="AO190" s="139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35"/>
      <c r="BD190" s="135"/>
      <c r="BE190" s="135"/>
      <c r="BF190" s="134"/>
      <c r="BG190" s="133"/>
      <c r="BH190" s="137"/>
      <c r="BI190" s="140"/>
      <c r="BJ190" s="135"/>
      <c r="BK190" s="135"/>
      <c r="BL190" s="135"/>
      <c r="BM190" s="135"/>
      <c r="BN190" s="135"/>
      <c r="BO190" s="135"/>
      <c r="BP190" s="137"/>
      <c r="BQ190" s="133"/>
      <c r="BR190" s="134"/>
      <c r="BS190" s="140"/>
      <c r="BT190" s="135"/>
      <c r="BU190" s="135"/>
      <c r="BV190" s="135"/>
      <c r="BW190" s="137"/>
      <c r="BX190" s="133"/>
      <c r="BY190" s="134"/>
      <c r="BZ190" s="135"/>
      <c r="CA190" s="133"/>
      <c r="CB190" s="134"/>
      <c r="CC190" s="135"/>
      <c r="CD190" s="133"/>
      <c r="CE190" s="134"/>
      <c r="CF190" s="141" t="str">
        <f>IF(ISNA(VLOOKUP($B190,'[1]1718  Prog Access'!$F$7:$BF$318,52,FALSE)),"",VLOOKUP($B190,'[1]1718  Prog Access'!$F$7:$BF$318,52,FALSE))</f>
        <v/>
      </c>
      <c r="CG190" s="88"/>
      <c r="CH190" s="89"/>
    </row>
    <row r="191" spans="1:88" x14ac:dyDescent="0.3">
      <c r="A191" s="91" t="s">
        <v>318</v>
      </c>
      <c r="B191" s="84"/>
      <c r="C191" s="117"/>
      <c r="D191" s="85"/>
      <c r="E191" s="86"/>
      <c r="F191" s="87"/>
      <c r="G191" s="87"/>
      <c r="H191" s="87"/>
      <c r="I191" s="130"/>
      <c r="J191" s="151"/>
      <c r="K191" s="152"/>
      <c r="L191" s="135"/>
      <c r="M191" s="135"/>
      <c r="N191" s="135"/>
      <c r="O191" s="135"/>
      <c r="P191" s="135"/>
      <c r="Q191" s="135"/>
      <c r="R191" s="128"/>
      <c r="S191" s="136"/>
      <c r="T191" s="137"/>
      <c r="U191" s="135"/>
      <c r="V191" s="135"/>
      <c r="W191" s="135"/>
      <c r="X191" s="135"/>
      <c r="Y191" s="135"/>
      <c r="Z191" s="135"/>
      <c r="AA191" s="138"/>
      <c r="AB191" s="133"/>
      <c r="AC191" s="134"/>
      <c r="AD191" s="135"/>
      <c r="AE191" s="135"/>
      <c r="AF191" s="135"/>
      <c r="AG191" s="135"/>
      <c r="AH191" s="134"/>
      <c r="AI191" s="133"/>
      <c r="AJ191" s="134"/>
      <c r="AK191" s="135"/>
      <c r="AL191" s="135"/>
      <c r="AM191" s="138"/>
      <c r="AN191" s="133"/>
      <c r="AO191" s="139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4"/>
      <c r="BG191" s="133"/>
      <c r="BH191" s="137"/>
      <c r="BI191" s="140"/>
      <c r="BJ191" s="135"/>
      <c r="BK191" s="135"/>
      <c r="BL191" s="135"/>
      <c r="BM191" s="135"/>
      <c r="BN191" s="135"/>
      <c r="BO191" s="135"/>
      <c r="BP191" s="137"/>
      <c r="BQ191" s="133"/>
      <c r="BR191" s="134"/>
      <c r="BS191" s="140"/>
      <c r="BT191" s="135"/>
      <c r="BU191" s="135"/>
      <c r="BV191" s="135"/>
      <c r="BW191" s="137"/>
      <c r="BX191" s="133"/>
      <c r="BY191" s="134"/>
      <c r="BZ191" s="135"/>
      <c r="CA191" s="133"/>
      <c r="CB191" s="134"/>
      <c r="CC191" s="135"/>
      <c r="CD191" s="133"/>
      <c r="CE191" s="134"/>
      <c r="CF191" s="141" t="str">
        <f>IF(ISNA(VLOOKUP($B191,'[1]1718  Prog Access'!$F$7:$BF$318,52,FALSE)),"",VLOOKUP($B191,'[1]1718  Prog Access'!$F$7:$BF$318,52,FALSE))</f>
        <v/>
      </c>
      <c r="CG191" s="88"/>
      <c r="CH191" s="89"/>
    </row>
    <row r="192" spans="1:88" x14ac:dyDescent="0.3">
      <c r="A192" s="21"/>
      <c r="B192" s="84" t="s">
        <v>319</v>
      </c>
      <c r="C192" s="117" t="s">
        <v>320</v>
      </c>
      <c r="D192" s="85">
        <f>IF(ISNA(VLOOKUP($B192,'[1]1718 enrollment_Rev_Exp by size'!$A$6:$C$339,3,FALSE)),"",VLOOKUP($B192,'[1]1718 enrollment_Rev_Exp by size'!$A$6:$C$339,3,FALSE))</f>
        <v>66.38</v>
      </c>
      <c r="E192" s="86">
        <f>IF(ISNA(VLOOKUP($B192,'[1]1718 Enroll_Rev_Exp Access'!$A$6:$D$316,4,FALSE)),"",VLOOKUP($B192,'[1]1718 Enroll_Rev_Exp Access'!$A$6:$D$316,4,FALSE))</f>
        <v>1901974.71</v>
      </c>
      <c r="F192" s="87">
        <f>IF(ISNA(VLOOKUP($B192,'[1]1718  Prog Access'!$F$7:$BF$318,2,FALSE)),"",VLOOKUP($B192,'[1]1718  Prog Access'!$F$7:$BF$318,2,FALSE))</f>
        <v>1074449.25</v>
      </c>
      <c r="G192" s="87">
        <f>IF(ISNA(VLOOKUP($B192,'[1]1718  Prog Access'!$F$7:$BF$318,3,FALSE)),"",VLOOKUP($B192,'[1]1718  Prog Access'!$F$7:$BF$318,3,FALSE))</f>
        <v>0</v>
      </c>
      <c r="H192" s="87">
        <f>IF(ISNA(VLOOKUP($B192,'[1]1718  Prog Access'!$F$7:$BF$318,4,FALSE)),"",VLOOKUP($B192,'[1]1718  Prog Access'!$F$7:$BF$318,4,FALSE))</f>
        <v>0</v>
      </c>
      <c r="I192" s="130">
        <f t="shared" si="276"/>
        <v>1074449.25</v>
      </c>
      <c r="J192" s="151">
        <f t="shared" si="277"/>
        <v>0.56491247982997628</v>
      </c>
      <c r="K192" s="152">
        <f t="shared" si="278"/>
        <v>16186.340012051824</v>
      </c>
      <c r="L192" s="135">
        <f>IF(ISNA(VLOOKUP($B192,'[1]1718  Prog Access'!$F$7:$BF$318,5,FALSE)),"",VLOOKUP($B192,'[1]1718  Prog Access'!$F$7:$BF$318,5,FALSE))</f>
        <v>0</v>
      </c>
      <c r="M192" s="135">
        <f>IF(ISNA(VLOOKUP($B192,'[1]1718  Prog Access'!$F$7:$BF$318,6,FALSE)),"",VLOOKUP($B192,'[1]1718  Prog Access'!$F$7:$BF$318,6,FALSE))</f>
        <v>0</v>
      </c>
      <c r="N192" s="135">
        <f>IF(ISNA(VLOOKUP($B192,'[1]1718  Prog Access'!$F$7:$BF$318,7,FALSE)),"",VLOOKUP($B192,'[1]1718  Prog Access'!$F$7:$BF$318,7,FALSE))</f>
        <v>0</v>
      </c>
      <c r="O192" s="135">
        <f>IF(ISNA(VLOOKUP($B192,'[1]1718  Prog Access'!$F$7:$BF$318,8,FALSE)),"",VLOOKUP($B192,'[1]1718  Prog Access'!$F$7:$BF$318,8,FALSE))</f>
        <v>0</v>
      </c>
      <c r="P192" s="135">
        <f>IF(ISNA(VLOOKUP($B192,'[1]1718  Prog Access'!$F$7:$BF$318,9,FALSE)),"",VLOOKUP($B192,'[1]1718  Prog Access'!$F$7:$BF$318,9,FALSE))</f>
        <v>0</v>
      </c>
      <c r="Q192" s="135">
        <f>IF(ISNA(VLOOKUP($B192,'[1]1718  Prog Access'!$F$7:$BF$318,10,FALSE)),"",VLOOKUP($B192,'[1]1718  Prog Access'!$F$7:$BF$318,10,FALSE))</f>
        <v>0</v>
      </c>
      <c r="R192" s="128">
        <f t="shared" si="249"/>
        <v>0</v>
      </c>
      <c r="S192" s="136">
        <f t="shared" si="250"/>
        <v>0</v>
      </c>
      <c r="T192" s="137">
        <f t="shared" si="251"/>
        <v>0</v>
      </c>
      <c r="U192" s="135">
        <f>IF(ISNA(VLOOKUP($B192,'[1]1718  Prog Access'!$F$7:$BF$318,11,FALSE)),"",VLOOKUP($B192,'[1]1718  Prog Access'!$F$7:$BF$318,11,FALSE))</f>
        <v>74590.100000000006</v>
      </c>
      <c r="V192" s="135">
        <f>IF(ISNA(VLOOKUP($B192,'[1]1718  Prog Access'!$F$7:$BF$318,12,FALSE)),"",VLOOKUP($B192,'[1]1718  Prog Access'!$F$7:$BF$318,12,FALSE))</f>
        <v>0</v>
      </c>
      <c r="W192" s="135">
        <f>IF(ISNA(VLOOKUP($B192,'[1]1718  Prog Access'!$F$7:$BF$318,13,FALSE)),"",VLOOKUP($B192,'[1]1718  Prog Access'!$F$7:$BF$318,13,FALSE))</f>
        <v>0</v>
      </c>
      <c r="X192" s="135">
        <f>IF(ISNA(VLOOKUP($B192,'[1]1718  Prog Access'!$F$7:$BF$318,14,FALSE)),"",VLOOKUP($B192,'[1]1718  Prog Access'!$F$7:$BF$318,14,FALSE))</f>
        <v>0</v>
      </c>
      <c r="Y192" s="135">
        <f>IF(ISNA(VLOOKUP($B192,'[1]1718  Prog Access'!$F$7:$BF$318,15,FALSE)),"",VLOOKUP($B192,'[1]1718  Prog Access'!$F$7:$BF$318,15,FALSE))</f>
        <v>0</v>
      </c>
      <c r="Z192" s="135">
        <f>IF(ISNA(VLOOKUP($B192,'[1]1718  Prog Access'!$F$7:$BF$318,16,FALSE)),"",VLOOKUP($B192,'[1]1718  Prog Access'!$F$7:$BF$318,16,FALSE))</f>
        <v>0</v>
      </c>
      <c r="AA192" s="138">
        <f t="shared" si="252"/>
        <v>74590.100000000006</v>
      </c>
      <c r="AB192" s="133">
        <f t="shared" si="253"/>
        <v>3.9217188119183774E-2</v>
      </c>
      <c r="AC192" s="134">
        <f t="shared" si="254"/>
        <v>1123.6833383549263</v>
      </c>
      <c r="AD192" s="135">
        <f>IF(ISNA(VLOOKUP($B192,'[1]1718  Prog Access'!$F$7:$BF$318,17,FALSE)),"",VLOOKUP($B192,'[1]1718  Prog Access'!$F$7:$BF$318,17,FALSE))</f>
        <v>0</v>
      </c>
      <c r="AE192" s="135">
        <f>IF(ISNA(VLOOKUP($B192,'[1]1718  Prog Access'!$F$7:$BF$318,18,FALSE)),"",VLOOKUP($B192,'[1]1718  Prog Access'!$F$7:$BF$318,18,FALSE))</f>
        <v>0</v>
      </c>
      <c r="AF192" s="135">
        <f>IF(ISNA(VLOOKUP($B192,'[1]1718  Prog Access'!$F$7:$BF$318,19,FALSE)),"",VLOOKUP($B192,'[1]1718  Prog Access'!$F$7:$BF$318,19,FALSE))</f>
        <v>0</v>
      </c>
      <c r="AG192" s="135">
        <f>IF(ISNA(VLOOKUP($B192,'[1]1718  Prog Access'!$F$7:$BF$318,20,FALSE)),"",VLOOKUP($B192,'[1]1718  Prog Access'!$F$7:$BF$318,20,FALSE))</f>
        <v>0</v>
      </c>
      <c r="AH192" s="134">
        <f t="shared" si="255"/>
        <v>0</v>
      </c>
      <c r="AI192" s="133">
        <f t="shared" si="256"/>
        <v>0</v>
      </c>
      <c r="AJ192" s="134">
        <f t="shared" si="257"/>
        <v>0</v>
      </c>
      <c r="AK192" s="135">
        <f>IF(ISNA(VLOOKUP($B192,'[1]1718  Prog Access'!$F$7:$BF$318,21,FALSE)),"",VLOOKUP($B192,'[1]1718  Prog Access'!$F$7:$BF$318,21,FALSE))</f>
        <v>0</v>
      </c>
      <c r="AL192" s="135">
        <f>IF(ISNA(VLOOKUP($B192,'[1]1718  Prog Access'!$F$7:$BF$318,22,FALSE)),"",VLOOKUP($B192,'[1]1718  Prog Access'!$F$7:$BF$318,22,FALSE))</f>
        <v>0</v>
      </c>
      <c r="AM192" s="138">
        <f t="shared" si="258"/>
        <v>0</v>
      </c>
      <c r="AN192" s="133">
        <f t="shared" si="259"/>
        <v>0</v>
      </c>
      <c r="AO192" s="139">
        <f t="shared" si="260"/>
        <v>0</v>
      </c>
      <c r="AP192" s="135">
        <f>IF(ISNA(VLOOKUP($B192,'[1]1718  Prog Access'!$F$7:$BF$318,23,FALSE)),"",VLOOKUP($B192,'[1]1718  Prog Access'!$F$7:$BF$318,23,FALSE))</f>
        <v>81698.789999999994</v>
      </c>
      <c r="AQ192" s="135">
        <f>IF(ISNA(VLOOKUP($B192,'[1]1718  Prog Access'!$F$7:$BF$318,24,FALSE)),"",VLOOKUP($B192,'[1]1718  Prog Access'!$F$7:$BF$318,24,FALSE))</f>
        <v>11372.28</v>
      </c>
      <c r="AR192" s="135">
        <f>IF(ISNA(VLOOKUP($B192,'[1]1718  Prog Access'!$F$7:$BF$318,25,FALSE)),"",VLOOKUP($B192,'[1]1718  Prog Access'!$F$7:$BF$318,25,FALSE))</f>
        <v>0</v>
      </c>
      <c r="AS192" s="135">
        <f>IF(ISNA(VLOOKUP($B192,'[1]1718  Prog Access'!$F$7:$BF$318,26,FALSE)),"",VLOOKUP($B192,'[1]1718  Prog Access'!$F$7:$BF$318,26,FALSE))</f>
        <v>0</v>
      </c>
      <c r="AT192" s="135">
        <f>IF(ISNA(VLOOKUP($B192,'[1]1718  Prog Access'!$F$7:$BF$318,27,FALSE)),"",VLOOKUP($B192,'[1]1718  Prog Access'!$F$7:$BF$318,27,FALSE))</f>
        <v>62087.11</v>
      </c>
      <c r="AU192" s="135">
        <f>IF(ISNA(VLOOKUP($B192,'[1]1718  Prog Access'!$F$7:$BF$318,28,FALSE)),"",VLOOKUP($B192,'[1]1718  Prog Access'!$F$7:$BF$318,28,FALSE))</f>
        <v>0</v>
      </c>
      <c r="AV192" s="135">
        <f>IF(ISNA(VLOOKUP($B192,'[1]1718  Prog Access'!$F$7:$BF$318,29,FALSE)),"",VLOOKUP($B192,'[1]1718  Prog Access'!$F$7:$BF$318,29,FALSE))</f>
        <v>0</v>
      </c>
      <c r="AW192" s="135">
        <f>IF(ISNA(VLOOKUP($B192,'[1]1718  Prog Access'!$F$7:$BF$318,30,FALSE)),"",VLOOKUP($B192,'[1]1718  Prog Access'!$F$7:$BF$318,30,FALSE))</f>
        <v>1978.8</v>
      </c>
      <c r="AX192" s="135">
        <f>IF(ISNA(VLOOKUP($B192,'[1]1718  Prog Access'!$F$7:$BF$318,31,FALSE)),"",VLOOKUP($B192,'[1]1718  Prog Access'!$F$7:$BF$318,31,FALSE))</f>
        <v>0</v>
      </c>
      <c r="AY192" s="135">
        <f>IF(ISNA(VLOOKUP($B192,'[1]1718  Prog Access'!$F$7:$BF$318,32,FALSE)),"",VLOOKUP($B192,'[1]1718  Prog Access'!$F$7:$BF$318,32,FALSE))</f>
        <v>0</v>
      </c>
      <c r="AZ192" s="135">
        <f>IF(ISNA(VLOOKUP($B192,'[1]1718  Prog Access'!$F$7:$BF$318,33,FALSE)),"",VLOOKUP($B192,'[1]1718  Prog Access'!$F$7:$BF$318,33,FALSE))</f>
        <v>0</v>
      </c>
      <c r="BA192" s="135">
        <f>IF(ISNA(VLOOKUP($B192,'[1]1718  Prog Access'!$F$7:$BF$318,34,FALSE)),"",VLOOKUP($B192,'[1]1718  Prog Access'!$F$7:$BF$318,34,FALSE))</f>
        <v>0</v>
      </c>
      <c r="BB192" s="135">
        <f>IF(ISNA(VLOOKUP($B192,'[1]1718  Prog Access'!$F$7:$BF$318,35,FALSE)),"",VLOOKUP($B192,'[1]1718  Prog Access'!$F$7:$BF$318,35,FALSE))</f>
        <v>0</v>
      </c>
      <c r="BC192" s="135">
        <f>IF(ISNA(VLOOKUP($B192,'[1]1718  Prog Access'!$F$7:$BF$318,36,FALSE)),"",VLOOKUP($B192,'[1]1718  Prog Access'!$F$7:$BF$318,36,FALSE))</f>
        <v>1153</v>
      </c>
      <c r="BD192" s="135">
        <f>IF(ISNA(VLOOKUP($B192,'[1]1718  Prog Access'!$F$7:$BF$318,37,FALSE)),"",VLOOKUP($B192,'[1]1718  Prog Access'!$F$7:$BF$318,37,FALSE))</f>
        <v>0</v>
      </c>
      <c r="BE192" s="135">
        <f>IF(ISNA(VLOOKUP($B192,'[1]1718  Prog Access'!$F$7:$BF$318,38,FALSE)),"",VLOOKUP($B192,'[1]1718  Prog Access'!$F$7:$BF$318,38,FALSE))</f>
        <v>12470.1</v>
      </c>
      <c r="BF192" s="134">
        <f t="shared" si="261"/>
        <v>170760.08</v>
      </c>
      <c r="BG192" s="133">
        <f t="shared" si="262"/>
        <v>8.9780415639701114E-2</v>
      </c>
      <c r="BH192" s="137">
        <f t="shared" si="263"/>
        <v>2572.4627899969869</v>
      </c>
      <c r="BI192" s="140">
        <f>IF(ISNA(VLOOKUP($B192,'[1]1718  Prog Access'!$F$7:$BF$318,39,FALSE)),"",VLOOKUP($B192,'[1]1718  Prog Access'!$F$7:$BF$318,39,FALSE))</f>
        <v>600</v>
      </c>
      <c r="BJ192" s="135">
        <f>IF(ISNA(VLOOKUP($B192,'[1]1718  Prog Access'!$F$7:$BF$318,40,FALSE)),"",VLOOKUP($B192,'[1]1718  Prog Access'!$F$7:$BF$318,40,FALSE))</f>
        <v>0</v>
      </c>
      <c r="BK192" s="135">
        <f>IF(ISNA(VLOOKUP($B192,'[1]1718  Prog Access'!$F$7:$BF$318,41,FALSE)),"",VLOOKUP($B192,'[1]1718  Prog Access'!$F$7:$BF$318,41,FALSE))</f>
        <v>0</v>
      </c>
      <c r="BL192" s="135">
        <f>IF(ISNA(VLOOKUP($B192,'[1]1718  Prog Access'!$F$7:$BF$318,42,FALSE)),"",VLOOKUP($B192,'[1]1718  Prog Access'!$F$7:$BF$318,42,FALSE))</f>
        <v>0</v>
      </c>
      <c r="BM192" s="135">
        <f>IF(ISNA(VLOOKUP($B192,'[1]1718  Prog Access'!$F$7:$BF$318,43,FALSE)),"",VLOOKUP($B192,'[1]1718  Prog Access'!$F$7:$BF$318,43,FALSE))</f>
        <v>0</v>
      </c>
      <c r="BN192" s="135">
        <f>IF(ISNA(VLOOKUP($B192,'[1]1718  Prog Access'!$F$7:$BF$318,44,FALSE)),"",VLOOKUP($B192,'[1]1718  Prog Access'!$F$7:$BF$318,44,FALSE))</f>
        <v>0</v>
      </c>
      <c r="BO192" s="135">
        <f>IF(ISNA(VLOOKUP($B192,'[1]1718  Prog Access'!$F$7:$BF$318,45,FALSE)),"",VLOOKUP($B192,'[1]1718  Prog Access'!$F$7:$BF$318,45,FALSE))</f>
        <v>1560.96</v>
      </c>
      <c r="BP192" s="137">
        <f t="shared" si="264"/>
        <v>2160.96</v>
      </c>
      <c r="BQ192" s="133">
        <f t="shared" si="265"/>
        <v>1.1361665266306302E-3</v>
      </c>
      <c r="BR192" s="134">
        <f t="shared" si="266"/>
        <v>32.5543838505574</v>
      </c>
      <c r="BS192" s="140">
        <f>IF(ISNA(VLOOKUP($B192,'[1]1718  Prog Access'!$F$7:$BF$318,46,FALSE)),"",VLOOKUP($B192,'[1]1718  Prog Access'!$F$7:$BF$318,46,FALSE))</f>
        <v>0</v>
      </c>
      <c r="BT192" s="135">
        <f>IF(ISNA(VLOOKUP($B192,'[1]1718  Prog Access'!$F$7:$BF$318,47,FALSE)),"",VLOOKUP($B192,'[1]1718  Prog Access'!$F$7:$BF$318,47,FALSE))</f>
        <v>0</v>
      </c>
      <c r="BU192" s="135">
        <f>IF(ISNA(VLOOKUP($B192,'[1]1718  Prog Access'!$F$7:$BF$318,48,FALSE)),"",VLOOKUP($B192,'[1]1718  Prog Access'!$F$7:$BF$318,48,FALSE))</f>
        <v>0</v>
      </c>
      <c r="BV192" s="135">
        <f>IF(ISNA(VLOOKUP($B192,'[1]1718  Prog Access'!$F$7:$BF$318,49,FALSE)),"",VLOOKUP($B192,'[1]1718  Prog Access'!$F$7:$BF$318,49,FALSE))</f>
        <v>0</v>
      </c>
      <c r="BW192" s="137">
        <f t="shared" si="267"/>
        <v>0</v>
      </c>
      <c r="BX192" s="133">
        <f t="shared" si="268"/>
        <v>0</v>
      </c>
      <c r="BY192" s="134">
        <f t="shared" si="269"/>
        <v>0</v>
      </c>
      <c r="BZ192" s="135">
        <f>IF(ISNA(VLOOKUP($B192,'[1]1718  Prog Access'!$F$7:$BF$318,50,FALSE)),"",VLOOKUP($B192,'[1]1718  Prog Access'!$F$7:$BF$318,50,FALSE))</f>
        <v>461151.67999999993</v>
      </c>
      <c r="CA192" s="133">
        <f t="shared" si="270"/>
        <v>0.2424594173494557</v>
      </c>
      <c r="CB192" s="134">
        <f t="shared" si="271"/>
        <v>6947.1479361253387</v>
      </c>
      <c r="CC192" s="135">
        <f>IF(ISNA(VLOOKUP($B192,'[1]1718  Prog Access'!$F$7:$BF$318,51,FALSE)),"",VLOOKUP($B192,'[1]1718  Prog Access'!$F$7:$BF$318,51,FALSE))</f>
        <v>77855.210000000021</v>
      </c>
      <c r="CD192" s="133">
        <f t="shared" si="272"/>
        <v>4.0933882869557202E-2</v>
      </c>
      <c r="CE192" s="134">
        <f t="shared" si="273"/>
        <v>1172.8714974389879</v>
      </c>
      <c r="CF192" s="141">
        <f>IF(ISNA(VLOOKUP($B192,'[1]1718  Prog Access'!$F$7:$BF$318,52,FALSE)),"",VLOOKUP($B192,'[1]1718  Prog Access'!$F$7:$BF$318,52,FALSE))</f>
        <v>41007.429999999993</v>
      </c>
      <c r="CG192" s="88">
        <f t="shared" si="274"/>
        <v>2.1560449665495286E-2</v>
      </c>
      <c r="CH192" s="89">
        <f t="shared" si="275"/>
        <v>617.76785176257897</v>
      </c>
      <c r="CI192" s="90">
        <f t="shared" ref="CI192:CI202" si="317">CF192+CC192+BZ192+BW192+BP192+BF192+AM192+AH192+AA192+R192+I192</f>
        <v>1901974.71</v>
      </c>
      <c r="CJ192" s="73">
        <f t="shared" ref="CJ192:CJ202" si="318">CI192-E192</f>
        <v>0</v>
      </c>
    </row>
    <row r="193" spans="1:88" x14ac:dyDescent="0.3">
      <c r="A193" s="21"/>
      <c r="B193" s="84" t="s">
        <v>321</v>
      </c>
      <c r="C193" s="117" t="s">
        <v>322</v>
      </c>
      <c r="D193" s="85">
        <f>IF(ISNA(VLOOKUP($B193,'[1]1718 enrollment_Rev_Exp by size'!$A$6:$C$339,3,FALSE)),"",VLOOKUP($B193,'[1]1718 enrollment_Rev_Exp by size'!$A$6:$C$339,3,FALSE))</f>
        <v>118.60000000000001</v>
      </c>
      <c r="E193" s="86">
        <f>IF(ISNA(VLOOKUP($B193,'[1]1718 Enroll_Rev_Exp Access'!$A$6:$D$316,4,FALSE)),"",VLOOKUP($B193,'[1]1718 Enroll_Rev_Exp Access'!$A$6:$D$316,4,FALSE))</f>
        <v>2153893.35</v>
      </c>
      <c r="F193" s="87">
        <f>IF(ISNA(VLOOKUP($B193,'[1]1718  Prog Access'!$F$7:$BF$318,2,FALSE)),"",VLOOKUP($B193,'[1]1718  Prog Access'!$F$7:$BF$318,2,FALSE))</f>
        <v>1275924.2800000003</v>
      </c>
      <c r="G193" s="87">
        <f>IF(ISNA(VLOOKUP($B193,'[1]1718  Prog Access'!$F$7:$BF$318,3,FALSE)),"",VLOOKUP($B193,'[1]1718  Prog Access'!$F$7:$BF$318,3,FALSE))</f>
        <v>0</v>
      </c>
      <c r="H193" s="87">
        <f>IF(ISNA(VLOOKUP($B193,'[1]1718  Prog Access'!$F$7:$BF$318,4,FALSE)),"",VLOOKUP($B193,'[1]1718  Prog Access'!$F$7:$BF$318,4,FALSE))</f>
        <v>0</v>
      </c>
      <c r="I193" s="130">
        <f t="shared" si="276"/>
        <v>1275924.2800000003</v>
      </c>
      <c r="J193" s="151">
        <f t="shared" si="277"/>
        <v>0.59238043517799999</v>
      </c>
      <c r="K193" s="152">
        <f t="shared" si="278"/>
        <v>10758.21483979764</v>
      </c>
      <c r="L193" s="135">
        <f>IF(ISNA(VLOOKUP($B193,'[1]1718  Prog Access'!$F$7:$BF$318,5,FALSE)),"",VLOOKUP($B193,'[1]1718  Prog Access'!$F$7:$BF$318,5,FALSE))</f>
        <v>0</v>
      </c>
      <c r="M193" s="135">
        <f>IF(ISNA(VLOOKUP($B193,'[1]1718  Prog Access'!$F$7:$BF$318,6,FALSE)),"",VLOOKUP($B193,'[1]1718  Prog Access'!$F$7:$BF$318,6,FALSE))</f>
        <v>0</v>
      </c>
      <c r="N193" s="135">
        <f>IF(ISNA(VLOOKUP($B193,'[1]1718  Prog Access'!$F$7:$BF$318,7,FALSE)),"",VLOOKUP($B193,'[1]1718  Prog Access'!$F$7:$BF$318,7,FALSE))</f>
        <v>0</v>
      </c>
      <c r="O193" s="135">
        <f>IF(ISNA(VLOOKUP($B193,'[1]1718  Prog Access'!$F$7:$BF$318,8,FALSE)),"",VLOOKUP($B193,'[1]1718  Prog Access'!$F$7:$BF$318,8,FALSE))</f>
        <v>0</v>
      </c>
      <c r="P193" s="135">
        <f>IF(ISNA(VLOOKUP($B193,'[1]1718  Prog Access'!$F$7:$BF$318,9,FALSE)),"",VLOOKUP($B193,'[1]1718  Prog Access'!$F$7:$BF$318,9,FALSE))</f>
        <v>0</v>
      </c>
      <c r="Q193" s="135">
        <f>IF(ISNA(VLOOKUP($B193,'[1]1718  Prog Access'!$F$7:$BF$318,10,FALSE)),"",VLOOKUP($B193,'[1]1718  Prog Access'!$F$7:$BF$318,10,FALSE))</f>
        <v>0</v>
      </c>
      <c r="R193" s="128">
        <f t="shared" si="249"/>
        <v>0</v>
      </c>
      <c r="S193" s="136">
        <f t="shared" si="250"/>
        <v>0</v>
      </c>
      <c r="T193" s="137">
        <f t="shared" si="251"/>
        <v>0</v>
      </c>
      <c r="U193" s="135">
        <f>IF(ISNA(VLOOKUP($B193,'[1]1718  Prog Access'!$F$7:$BF$318,11,FALSE)),"",VLOOKUP($B193,'[1]1718  Prog Access'!$F$7:$BF$318,11,FALSE))</f>
        <v>98297.4</v>
      </c>
      <c r="V193" s="135">
        <f>IF(ISNA(VLOOKUP($B193,'[1]1718  Prog Access'!$F$7:$BF$318,12,FALSE)),"",VLOOKUP($B193,'[1]1718  Prog Access'!$F$7:$BF$318,12,FALSE))</f>
        <v>0</v>
      </c>
      <c r="W193" s="135">
        <f>IF(ISNA(VLOOKUP($B193,'[1]1718  Prog Access'!$F$7:$BF$318,13,FALSE)),"",VLOOKUP($B193,'[1]1718  Prog Access'!$F$7:$BF$318,13,FALSE))</f>
        <v>41392.74</v>
      </c>
      <c r="X193" s="135">
        <f>IF(ISNA(VLOOKUP($B193,'[1]1718  Prog Access'!$F$7:$BF$318,14,FALSE)),"",VLOOKUP($B193,'[1]1718  Prog Access'!$F$7:$BF$318,14,FALSE))</f>
        <v>0</v>
      </c>
      <c r="Y193" s="135">
        <f>IF(ISNA(VLOOKUP($B193,'[1]1718  Prog Access'!$F$7:$BF$318,15,FALSE)),"",VLOOKUP($B193,'[1]1718  Prog Access'!$F$7:$BF$318,15,FALSE))</f>
        <v>0</v>
      </c>
      <c r="Z193" s="135">
        <f>IF(ISNA(VLOOKUP($B193,'[1]1718  Prog Access'!$F$7:$BF$318,16,FALSE)),"",VLOOKUP($B193,'[1]1718  Prog Access'!$F$7:$BF$318,16,FALSE))</f>
        <v>0</v>
      </c>
      <c r="AA193" s="138">
        <f t="shared" si="252"/>
        <v>139690.13999999998</v>
      </c>
      <c r="AB193" s="133">
        <f t="shared" si="253"/>
        <v>6.4854715299622417E-2</v>
      </c>
      <c r="AC193" s="134">
        <f t="shared" si="254"/>
        <v>1177.8258010118041</v>
      </c>
      <c r="AD193" s="135">
        <f>IF(ISNA(VLOOKUP($B193,'[1]1718  Prog Access'!$F$7:$BF$318,17,FALSE)),"",VLOOKUP($B193,'[1]1718  Prog Access'!$F$7:$BF$318,17,FALSE))</f>
        <v>0</v>
      </c>
      <c r="AE193" s="135">
        <f>IF(ISNA(VLOOKUP($B193,'[1]1718  Prog Access'!$F$7:$BF$318,18,FALSE)),"",VLOOKUP($B193,'[1]1718  Prog Access'!$F$7:$BF$318,18,FALSE))</f>
        <v>0</v>
      </c>
      <c r="AF193" s="135">
        <f>IF(ISNA(VLOOKUP($B193,'[1]1718  Prog Access'!$F$7:$BF$318,19,FALSE)),"",VLOOKUP($B193,'[1]1718  Prog Access'!$F$7:$BF$318,19,FALSE))</f>
        <v>0</v>
      </c>
      <c r="AG193" s="135">
        <f>IF(ISNA(VLOOKUP($B193,'[1]1718  Prog Access'!$F$7:$BF$318,20,FALSE)),"",VLOOKUP($B193,'[1]1718  Prog Access'!$F$7:$BF$318,20,FALSE))</f>
        <v>0</v>
      </c>
      <c r="AH193" s="134">
        <f t="shared" si="255"/>
        <v>0</v>
      </c>
      <c r="AI193" s="133">
        <f t="shared" si="256"/>
        <v>0</v>
      </c>
      <c r="AJ193" s="134">
        <f t="shared" si="257"/>
        <v>0</v>
      </c>
      <c r="AK193" s="135">
        <f>IF(ISNA(VLOOKUP($B193,'[1]1718  Prog Access'!$F$7:$BF$318,21,FALSE)),"",VLOOKUP($B193,'[1]1718  Prog Access'!$F$7:$BF$318,21,FALSE))</f>
        <v>0</v>
      </c>
      <c r="AL193" s="135">
        <f>IF(ISNA(VLOOKUP($B193,'[1]1718  Prog Access'!$F$7:$BF$318,22,FALSE)),"",VLOOKUP($B193,'[1]1718  Prog Access'!$F$7:$BF$318,22,FALSE))</f>
        <v>0</v>
      </c>
      <c r="AM193" s="138">
        <f t="shared" si="258"/>
        <v>0</v>
      </c>
      <c r="AN193" s="133">
        <f t="shared" si="259"/>
        <v>0</v>
      </c>
      <c r="AO193" s="139">
        <f t="shared" si="260"/>
        <v>0</v>
      </c>
      <c r="AP193" s="135">
        <f>IF(ISNA(VLOOKUP($B193,'[1]1718  Prog Access'!$F$7:$BF$318,23,FALSE)),"",VLOOKUP($B193,'[1]1718  Prog Access'!$F$7:$BF$318,23,FALSE))</f>
        <v>19898.45</v>
      </c>
      <c r="AQ193" s="135">
        <f>IF(ISNA(VLOOKUP($B193,'[1]1718  Prog Access'!$F$7:$BF$318,24,FALSE)),"",VLOOKUP($B193,'[1]1718  Prog Access'!$F$7:$BF$318,24,FALSE))</f>
        <v>30178.460000000003</v>
      </c>
      <c r="AR193" s="135">
        <f>IF(ISNA(VLOOKUP($B193,'[1]1718  Prog Access'!$F$7:$BF$318,25,FALSE)),"",VLOOKUP($B193,'[1]1718  Prog Access'!$F$7:$BF$318,25,FALSE))</f>
        <v>0</v>
      </c>
      <c r="AS193" s="135">
        <f>IF(ISNA(VLOOKUP($B193,'[1]1718  Prog Access'!$F$7:$BF$318,26,FALSE)),"",VLOOKUP($B193,'[1]1718  Prog Access'!$F$7:$BF$318,26,FALSE))</f>
        <v>0</v>
      </c>
      <c r="AT193" s="135">
        <f>IF(ISNA(VLOOKUP($B193,'[1]1718  Prog Access'!$F$7:$BF$318,27,FALSE)),"",VLOOKUP($B193,'[1]1718  Prog Access'!$F$7:$BF$318,27,FALSE))</f>
        <v>0</v>
      </c>
      <c r="AU193" s="135">
        <f>IF(ISNA(VLOOKUP($B193,'[1]1718  Prog Access'!$F$7:$BF$318,28,FALSE)),"",VLOOKUP($B193,'[1]1718  Prog Access'!$F$7:$BF$318,28,FALSE))</f>
        <v>0</v>
      </c>
      <c r="AV193" s="135">
        <f>IF(ISNA(VLOOKUP($B193,'[1]1718  Prog Access'!$F$7:$BF$318,29,FALSE)),"",VLOOKUP($B193,'[1]1718  Prog Access'!$F$7:$BF$318,29,FALSE))</f>
        <v>0</v>
      </c>
      <c r="AW193" s="135">
        <f>IF(ISNA(VLOOKUP($B193,'[1]1718  Prog Access'!$F$7:$BF$318,30,FALSE)),"",VLOOKUP($B193,'[1]1718  Prog Access'!$F$7:$BF$318,30,FALSE))</f>
        <v>0</v>
      </c>
      <c r="AX193" s="135">
        <f>IF(ISNA(VLOOKUP($B193,'[1]1718  Prog Access'!$F$7:$BF$318,31,FALSE)),"",VLOOKUP($B193,'[1]1718  Prog Access'!$F$7:$BF$318,31,FALSE))</f>
        <v>0</v>
      </c>
      <c r="AY193" s="135">
        <f>IF(ISNA(VLOOKUP($B193,'[1]1718  Prog Access'!$F$7:$BF$318,32,FALSE)),"",VLOOKUP($B193,'[1]1718  Prog Access'!$F$7:$BF$318,32,FALSE))</f>
        <v>0</v>
      </c>
      <c r="AZ193" s="135">
        <f>IF(ISNA(VLOOKUP($B193,'[1]1718  Prog Access'!$F$7:$BF$318,33,FALSE)),"",VLOOKUP($B193,'[1]1718  Prog Access'!$F$7:$BF$318,33,FALSE))</f>
        <v>0</v>
      </c>
      <c r="BA193" s="135">
        <f>IF(ISNA(VLOOKUP($B193,'[1]1718  Prog Access'!$F$7:$BF$318,34,FALSE)),"",VLOOKUP($B193,'[1]1718  Prog Access'!$F$7:$BF$318,34,FALSE))</f>
        <v>0</v>
      </c>
      <c r="BB193" s="135">
        <f>IF(ISNA(VLOOKUP($B193,'[1]1718  Prog Access'!$F$7:$BF$318,35,FALSE)),"",VLOOKUP($B193,'[1]1718  Prog Access'!$F$7:$BF$318,35,FALSE))</f>
        <v>0</v>
      </c>
      <c r="BC193" s="135">
        <f>IF(ISNA(VLOOKUP($B193,'[1]1718  Prog Access'!$F$7:$BF$318,36,FALSE)),"",VLOOKUP($B193,'[1]1718  Prog Access'!$F$7:$BF$318,36,FALSE))</f>
        <v>0</v>
      </c>
      <c r="BD193" s="135">
        <f>IF(ISNA(VLOOKUP($B193,'[1]1718  Prog Access'!$F$7:$BF$318,37,FALSE)),"",VLOOKUP($B193,'[1]1718  Prog Access'!$F$7:$BF$318,37,FALSE))</f>
        <v>0</v>
      </c>
      <c r="BE193" s="135">
        <f>IF(ISNA(VLOOKUP($B193,'[1]1718  Prog Access'!$F$7:$BF$318,38,FALSE)),"",VLOOKUP($B193,'[1]1718  Prog Access'!$F$7:$BF$318,38,FALSE))</f>
        <v>0</v>
      </c>
      <c r="BF193" s="134">
        <f t="shared" si="261"/>
        <v>50076.91</v>
      </c>
      <c r="BG193" s="133">
        <f t="shared" si="262"/>
        <v>2.3249484474242889E-2</v>
      </c>
      <c r="BH193" s="137">
        <f t="shared" si="263"/>
        <v>422.23364249578412</v>
      </c>
      <c r="BI193" s="140">
        <f>IF(ISNA(VLOOKUP($B193,'[1]1718  Prog Access'!$F$7:$BF$318,39,FALSE)),"",VLOOKUP($B193,'[1]1718  Prog Access'!$F$7:$BF$318,39,FALSE))</f>
        <v>0</v>
      </c>
      <c r="BJ193" s="135">
        <f>IF(ISNA(VLOOKUP($B193,'[1]1718  Prog Access'!$F$7:$BF$318,40,FALSE)),"",VLOOKUP($B193,'[1]1718  Prog Access'!$F$7:$BF$318,40,FALSE))</f>
        <v>0</v>
      </c>
      <c r="BK193" s="135">
        <f>IF(ISNA(VLOOKUP($B193,'[1]1718  Prog Access'!$F$7:$BF$318,41,FALSE)),"",VLOOKUP($B193,'[1]1718  Prog Access'!$F$7:$BF$318,41,FALSE))</f>
        <v>0</v>
      </c>
      <c r="BL193" s="135">
        <f>IF(ISNA(VLOOKUP($B193,'[1]1718  Prog Access'!$F$7:$BF$318,42,FALSE)),"",VLOOKUP($B193,'[1]1718  Prog Access'!$F$7:$BF$318,42,FALSE))</f>
        <v>0</v>
      </c>
      <c r="BM193" s="135">
        <f>IF(ISNA(VLOOKUP($B193,'[1]1718  Prog Access'!$F$7:$BF$318,43,FALSE)),"",VLOOKUP($B193,'[1]1718  Prog Access'!$F$7:$BF$318,43,FALSE))</f>
        <v>0</v>
      </c>
      <c r="BN193" s="135">
        <f>IF(ISNA(VLOOKUP($B193,'[1]1718  Prog Access'!$F$7:$BF$318,44,FALSE)),"",VLOOKUP($B193,'[1]1718  Prog Access'!$F$7:$BF$318,44,FALSE))</f>
        <v>0</v>
      </c>
      <c r="BO193" s="135">
        <f>IF(ISNA(VLOOKUP($B193,'[1]1718  Prog Access'!$F$7:$BF$318,45,FALSE)),"",VLOOKUP($B193,'[1]1718  Prog Access'!$F$7:$BF$318,45,FALSE))</f>
        <v>0</v>
      </c>
      <c r="BP193" s="137">
        <f t="shared" si="264"/>
        <v>0</v>
      </c>
      <c r="BQ193" s="133">
        <f t="shared" si="265"/>
        <v>0</v>
      </c>
      <c r="BR193" s="134">
        <f t="shared" si="266"/>
        <v>0</v>
      </c>
      <c r="BS193" s="140">
        <f>IF(ISNA(VLOOKUP($B193,'[1]1718  Prog Access'!$F$7:$BF$318,46,FALSE)),"",VLOOKUP($B193,'[1]1718  Prog Access'!$F$7:$BF$318,46,FALSE))</f>
        <v>0</v>
      </c>
      <c r="BT193" s="135">
        <f>IF(ISNA(VLOOKUP($B193,'[1]1718  Prog Access'!$F$7:$BF$318,47,FALSE)),"",VLOOKUP($B193,'[1]1718  Prog Access'!$F$7:$BF$318,47,FALSE))</f>
        <v>0</v>
      </c>
      <c r="BU193" s="135">
        <f>IF(ISNA(VLOOKUP($B193,'[1]1718  Prog Access'!$F$7:$BF$318,48,FALSE)),"",VLOOKUP($B193,'[1]1718  Prog Access'!$F$7:$BF$318,48,FALSE))</f>
        <v>0</v>
      </c>
      <c r="BV193" s="135">
        <f>IF(ISNA(VLOOKUP($B193,'[1]1718  Prog Access'!$F$7:$BF$318,49,FALSE)),"",VLOOKUP($B193,'[1]1718  Prog Access'!$F$7:$BF$318,49,FALSE))</f>
        <v>0</v>
      </c>
      <c r="BW193" s="137">
        <f t="shared" si="267"/>
        <v>0</v>
      </c>
      <c r="BX193" s="133">
        <f t="shared" si="268"/>
        <v>0</v>
      </c>
      <c r="BY193" s="134">
        <f t="shared" si="269"/>
        <v>0</v>
      </c>
      <c r="BZ193" s="135">
        <f>IF(ISNA(VLOOKUP($B193,'[1]1718  Prog Access'!$F$7:$BF$318,50,FALSE)),"",VLOOKUP($B193,'[1]1718  Prog Access'!$F$7:$BF$318,50,FALSE))</f>
        <v>504528.03999999992</v>
      </c>
      <c r="CA193" s="133">
        <f t="shared" si="270"/>
        <v>0.23424002864394372</v>
      </c>
      <c r="CB193" s="134">
        <f t="shared" si="271"/>
        <v>4254.0306913996619</v>
      </c>
      <c r="CC193" s="135">
        <f>IF(ISNA(VLOOKUP($B193,'[1]1718  Prog Access'!$F$7:$BF$318,51,FALSE)),"",VLOOKUP($B193,'[1]1718  Prog Access'!$F$7:$BF$318,51,FALSE))</f>
        <v>0</v>
      </c>
      <c r="CD193" s="133">
        <f t="shared" si="272"/>
        <v>0</v>
      </c>
      <c r="CE193" s="134">
        <f t="shared" si="273"/>
        <v>0</v>
      </c>
      <c r="CF193" s="141">
        <f>IF(ISNA(VLOOKUP($B193,'[1]1718  Prog Access'!$F$7:$BF$318,52,FALSE)),"",VLOOKUP($B193,'[1]1718  Prog Access'!$F$7:$BF$318,52,FALSE))</f>
        <v>183673.98</v>
      </c>
      <c r="CG193" s="88">
        <f t="shared" si="274"/>
        <v>8.5275336404191049E-2</v>
      </c>
      <c r="CH193" s="89">
        <f t="shared" si="275"/>
        <v>1548.6844856661046</v>
      </c>
      <c r="CI193" s="90">
        <f t="shared" si="317"/>
        <v>2153893.35</v>
      </c>
      <c r="CJ193" s="73">
        <f t="shared" si="318"/>
        <v>0</v>
      </c>
    </row>
    <row r="194" spans="1:88" x14ac:dyDescent="0.3">
      <c r="A194" s="91"/>
      <c r="B194" s="84" t="s">
        <v>323</v>
      </c>
      <c r="C194" s="117" t="s">
        <v>324</v>
      </c>
      <c r="D194" s="85">
        <f>IF(ISNA(VLOOKUP($B194,'[1]1718 enrollment_Rev_Exp by size'!$A$6:$C$339,3,FALSE)),"",VLOOKUP($B194,'[1]1718 enrollment_Rev_Exp by size'!$A$6:$C$339,3,FALSE))</f>
        <v>90.62</v>
      </c>
      <c r="E194" s="86">
        <f>IF(ISNA(VLOOKUP($B194,'[1]1718 Enroll_Rev_Exp Access'!$A$6:$D$316,4,FALSE)),"",VLOOKUP($B194,'[1]1718 Enroll_Rev_Exp Access'!$A$6:$D$316,4,FALSE))</f>
        <v>1463251.62</v>
      </c>
      <c r="F194" s="87">
        <f>IF(ISNA(VLOOKUP($B194,'[1]1718  Prog Access'!$F$7:$BF$318,2,FALSE)),"",VLOOKUP($B194,'[1]1718  Prog Access'!$F$7:$BF$318,2,FALSE))</f>
        <v>803114.47</v>
      </c>
      <c r="G194" s="87">
        <f>IF(ISNA(VLOOKUP($B194,'[1]1718  Prog Access'!$F$7:$BF$318,3,FALSE)),"",VLOOKUP($B194,'[1]1718  Prog Access'!$F$7:$BF$318,3,FALSE))</f>
        <v>0</v>
      </c>
      <c r="H194" s="87">
        <f>IF(ISNA(VLOOKUP($B194,'[1]1718  Prog Access'!$F$7:$BF$318,4,FALSE)),"",VLOOKUP($B194,'[1]1718  Prog Access'!$F$7:$BF$318,4,FALSE))</f>
        <v>0</v>
      </c>
      <c r="I194" s="130">
        <f t="shared" si="276"/>
        <v>803114.47</v>
      </c>
      <c r="J194" s="151">
        <f t="shared" si="277"/>
        <v>0.54885602655269905</v>
      </c>
      <c r="K194" s="152">
        <f t="shared" si="278"/>
        <v>8862.4417347163981</v>
      </c>
      <c r="L194" s="135">
        <f>IF(ISNA(VLOOKUP($B194,'[1]1718  Prog Access'!$F$7:$BF$318,5,FALSE)),"",VLOOKUP($B194,'[1]1718  Prog Access'!$F$7:$BF$318,5,FALSE))</f>
        <v>0</v>
      </c>
      <c r="M194" s="135">
        <f>IF(ISNA(VLOOKUP($B194,'[1]1718  Prog Access'!$F$7:$BF$318,6,FALSE)),"",VLOOKUP($B194,'[1]1718  Prog Access'!$F$7:$BF$318,6,FALSE))</f>
        <v>0</v>
      </c>
      <c r="N194" s="135">
        <f>IF(ISNA(VLOOKUP($B194,'[1]1718  Prog Access'!$F$7:$BF$318,7,FALSE)),"",VLOOKUP($B194,'[1]1718  Prog Access'!$F$7:$BF$318,7,FALSE))</f>
        <v>0</v>
      </c>
      <c r="O194" s="135">
        <f>IF(ISNA(VLOOKUP($B194,'[1]1718  Prog Access'!$F$7:$BF$318,8,FALSE)),"",VLOOKUP($B194,'[1]1718  Prog Access'!$F$7:$BF$318,8,FALSE))</f>
        <v>0</v>
      </c>
      <c r="P194" s="135">
        <f>IF(ISNA(VLOOKUP($B194,'[1]1718  Prog Access'!$F$7:$BF$318,9,FALSE)),"",VLOOKUP($B194,'[1]1718  Prog Access'!$F$7:$BF$318,9,FALSE))</f>
        <v>0</v>
      </c>
      <c r="Q194" s="135">
        <f>IF(ISNA(VLOOKUP($B194,'[1]1718  Prog Access'!$F$7:$BF$318,10,FALSE)),"",VLOOKUP($B194,'[1]1718  Prog Access'!$F$7:$BF$318,10,FALSE))</f>
        <v>0</v>
      </c>
      <c r="R194" s="128">
        <f t="shared" si="249"/>
        <v>0</v>
      </c>
      <c r="S194" s="136">
        <f t="shared" si="250"/>
        <v>0</v>
      </c>
      <c r="T194" s="137">
        <f t="shared" si="251"/>
        <v>0</v>
      </c>
      <c r="U194" s="135">
        <f>IF(ISNA(VLOOKUP($B194,'[1]1718  Prog Access'!$F$7:$BF$318,11,FALSE)),"",VLOOKUP($B194,'[1]1718  Prog Access'!$F$7:$BF$318,11,FALSE))</f>
        <v>71776.320000000007</v>
      </c>
      <c r="V194" s="135">
        <f>IF(ISNA(VLOOKUP($B194,'[1]1718  Prog Access'!$F$7:$BF$318,12,FALSE)),"",VLOOKUP($B194,'[1]1718  Prog Access'!$F$7:$BF$318,12,FALSE))</f>
        <v>2654.39</v>
      </c>
      <c r="W194" s="135">
        <f>IF(ISNA(VLOOKUP($B194,'[1]1718  Prog Access'!$F$7:$BF$318,13,FALSE)),"",VLOOKUP($B194,'[1]1718  Prog Access'!$F$7:$BF$318,13,FALSE))</f>
        <v>0</v>
      </c>
      <c r="X194" s="135">
        <f>IF(ISNA(VLOOKUP($B194,'[1]1718  Prog Access'!$F$7:$BF$318,14,FALSE)),"",VLOOKUP($B194,'[1]1718  Prog Access'!$F$7:$BF$318,14,FALSE))</f>
        <v>0</v>
      </c>
      <c r="Y194" s="135">
        <f>IF(ISNA(VLOOKUP($B194,'[1]1718  Prog Access'!$F$7:$BF$318,15,FALSE)),"",VLOOKUP($B194,'[1]1718  Prog Access'!$F$7:$BF$318,15,FALSE))</f>
        <v>0</v>
      </c>
      <c r="Z194" s="135">
        <f>IF(ISNA(VLOOKUP($B194,'[1]1718  Prog Access'!$F$7:$BF$318,16,FALSE)),"",VLOOKUP($B194,'[1]1718  Prog Access'!$F$7:$BF$318,16,FALSE))</f>
        <v>0</v>
      </c>
      <c r="AA194" s="138">
        <f t="shared" si="252"/>
        <v>74430.710000000006</v>
      </c>
      <c r="AB194" s="133">
        <f t="shared" si="253"/>
        <v>5.0866651355561114E-2</v>
      </c>
      <c r="AC194" s="134">
        <f t="shared" si="254"/>
        <v>821.34970205252705</v>
      </c>
      <c r="AD194" s="135">
        <f>IF(ISNA(VLOOKUP($B194,'[1]1718  Prog Access'!$F$7:$BF$318,17,FALSE)),"",VLOOKUP($B194,'[1]1718  Prog Access'!$F$7:$BF$318,17,FALSE))</f>
        <v>0</v>
      </c>
      <c r="AE194" s="135">
        <f>IF(ISNA(VLOOKUP($B194,'[1]1718  Prog Access'!$F$7:$BF$318,18,FALSE)),"",VLOOKUP($B194,'[1]1718  Prog Access'!$F$7:$BF$318,18,FALSE))</f>
        <v>0</v>
      </c>
      <c r="AF194" s="135">
        <f>IF(ISNA(VLOOKUP($B194,'[1]1718  Prog Access'!$F$7:$BF$318,19,FALSE)),"",VLOOKUP($B194,'[1]1718  Prog Access'!$F$7:$BF$318,19,FALSE))</f>
        <v>0</v>
      </c>
      <c r="AG194" s="135">
        <f>IF(ISNA(VLOOKUP($B194,'[1]1718  Prog Access'!$F$7:$BF$318,20,FALSE)),"",VLOOKUP($B194,'[1]1718  Prog Access'!$F$7:$BF$318,20,FALSE))</f>
        <v>0</v>
      </c>
      <c r="AH194" s="134">
        <f t="shared" si="255"/>
        <v>0</v>
      </c>
      <c r="AI194" s="133">
        <f t="shared" si="256"/>
        <v>0</v>
      </c>
      <c r="AJ194" s="134">
        <f t="shared" si="257"/>
        <v>0</v>
      </c>
      <c r="AK194" s="135">
        <f>IF(ISNA(VLOOKUP($B194,'[1]1718  Prog Access'!$F$7:$BF$318,21,FALSE)),"",VLOOKUP($B194,'[1]1718  Prog Access'!$F$7:$BF$318,21,FALSE))</f>
        <v>0</v>
      </c>
      <c r="AL194" s="135">
        <f>IF(ISNA(VLOOKUP($B194,'[1]1718  Prog Access'!$F$7:$BF$318,22,FALSE)),"",VLOOKUP($B194,'[1]1718  Prog Access'!$F$7:$BF$318,22,FALSE))</f>
        <v>0</v>
      </c>
      <c r="AM194" s="138">
        <f t="shared" si="258"/>
        <v>0</v>
      </c>
      <c r="AN194" s="133">
        <f t="shared" si="259"/>
        <v>0</v>
      </c>
      <c r="AO194" s="139">
        <f t="shared" si="260"/>
        <v>0</v>
      </c>
      <c r="AP194" s="135">
        <f>IF(ISNA(VLOOKUP($B194,'[1]1718  Prog Access'!$F$7:$BF$318,23,FALSE)),"",VLOOKUP($B194,'[1]1718  Prog Access'!$F$7:$BF$318,23,FALSE))</f>
        <v>28571.14</v>
      </c>
      <c r="AQ194" s="135">
        <f>IF(ISNA(VLOOKUP($B194,'[1]1718  Prog Access'!$F$7:$BF$318,24,FALSE)),"",VLOOKUP($B194,'[1]1718  Prog Access'!$F$7:$BF$318,24,FALSE))</f>
        <v>27905.88</v>
      </c>
      <c r="AR194" s="135">
        <f>IF(ISNA(VLOOKUP($B194,'[1]1718  Prog Access'!$F$7:$BF$318,25,FALSE)),"",VLOOKUP($B194,'[1]1718  Prog Access'!$F$7:$BF$318,25,FALSE))</f>
        <v>0</v>
      </c>
      <c r="AS194" s="135">
        <f>IF(ISNA(VLOOKUP($B194,'[1]1718  Prog Access'!$F$7:$BF$318,26,FALSE)),"",VLOOKUP($B194,'[1]1718  Prog Access'!$F$7:$BF$318,26,FALSE))</f>
        <v>0</v>
      </c>
      <c r="AT194" s="135">
        <f>IF(ISNA(VLOOKUP($B194,'[1]1718  Prog Access'!$F$7:$BF$318,27,FALSE)),"",VLOOKUP($B194,'[1]1718  Prog Access'!$F$7:$BF$318,27,FALSE))</f>
        <v>9439.52</v>
      </c>
      <c r="AU194" s="135">
        <f>IF(ISNA(VLOOKUP($B194,'[1]1718  Prog Access'!$F$7:$BF$318,28,FALSE)),"",VLOOKUP($B194,'[1]1718  Prog Access'!$F$7:$BF$318,28,FALSE))</f>
        <v>0</v>
      </c>
      <c r="AV194" s="135">
        <f>IF(ISNA(VLOOKUP($B194,'[1]1718  Prog Access'!$F$7:$BF$318,29,FALSE)),"",VLOOKUP($B194,'[1]1718  Prog Access'!$F$7:$BF$318,29,FALSE))</f>
        <v>0</v>
      </c>
      <c r="AW194" s="135">
        <f>IF(ISNA(VLOOKUP($B194,'[1]1718  Prog Access'!$F$7:$BF$318,30,FALSE)),"",VLOOKUP($B194,'[1]1718  Prog Access'!$F$7:$BF$318,30,FALSE))</f>
        <v>142.13999999999999</v>
      </c>
      <c r="AX194" s="135">
        <f>IF(ISNA(VLOOKUP($B194,'[1]1718  Prog Access'!$F$7:$BF$318,31,FALSE)),"",VLOOKUP($B194,'[1]1718  Prog Access'!$F$7:$BF$318,31,FALSE))</f>
        <v>0</v>
      </c>
      <c r="AY194" s="135">
        <f>IF(ISNA(VLOOKUP($B194,'[1]1718  Prog Access'!$F$7:$BF$318,32,FALSE)),"",VLOOKUP($B194,'[1]1718  Prog Access'!$F$7:$BF$318,32,FALSE))</f>
        <v>0</v>
      </c>
      <c r="AZ194" s="135">
        <f>IF(ISNA(VLOOKUP($B194,'[1]1718  Prog Access'!$F$7:$BF$318,33,FALSE)),"",VLOOKUP($B194,'[1]1718  Prog Access'!$F$7:$BF$318,33,FALSE))</f>
        <v>0</v>
      </c>
      <c r="BA194" s="135">
        <f>IF(ISNA(VLOOKUP($B194,'[1]1718  Prog Access'!$F$7:$BF$318,34,FALSE)),"",VLOOKUP($B194,'[1]1718  Prog Access'!$F$7:$BF$318,34,FALSE))</f>
        <v>0</v>
      </c>
      <c r="BB194" s="135">
        <f>IF(ISNA(VLOOKUP($B194,'[1]1718  Prog Access'!$F$7:$BF$318,35,FALSE)),"",VLOOKUP($B194,'[1]1718  Prog Access'!$F$7:$BF$318,35,FALSE))</f>
        <v>0</v>
      </c>
      <c r="BC194" s="135">
        <f>IF(ISNA(VLOOKUP($B194,'[1]1718  Prog Access'!$F$7:$BF$318,36,FALSE)),"",VLOOKUP($B194,'[1]1718  Prog Access'!$F$7:$BF$318,36,FALSE))</f>
        <v>0</v>
      </c>
      <c r="BD194" s="135">
        <f>IF(ISNA(VLOOKUP($B194,'[1]1718  Prog Access'!$F$7:$BF$318,37,FALSE)),"",VLOOKUP($B194,'[1]1718  Prog Access'!$F$7:$BF$318,37,FALSE))</f>
        <v>0</v>
      </c>
      <c r="BE194" s="135">
        <f>IF(ISNA(VLOOKUP($B194,'[1]1718  Prog Access'!$F$7:$BF$318,38,FALSE)),"",VLOOKUP($B194,'[1]1718  Prog Access'!$F$7:$BF$318,38,FALSE))</f>
        <v>0</v>
      </c>
      <c r="BF194" s="134">
        <f t="shared" si="261"/>
        <v>66058.680000000008</v>
      </c>
      <c r="BG194" s="133">
        <f t="shared" si="262"/>
        <v>4.5145126851115325E-2</v>
      </c>
      <c r="BH194" s="137">
        <f t="shared" si="263"/>
        <v>728.9635841977489</v>
      </c>
      <c r="BI194" s="140">
        <f>IF(ISNA(VLOOKUP($B194,'[1]1718  Prog Access'!$F$7:$BF$318,39,FALSE)),"",VLOOKUP($B194,'[1]1718  Prog Access'!$F$7:$BF$318,39,FALSE))</f>
        <v>0</v>
      </c>
      <c r="BJ194" s="135">
        <f>IF(ISNA(VLOOKUP($B194,'[1]1718  Prog Access'!$F$7:$BF$318,40,FALSE)),"",VLOOKUP($B194,'[1]1718  Prog Access'!$F$7:$BF$318,40,FALSE))</f>
        <v>0</v>
      </c>
      <c r="BK194" s="135">
        <f>IF(ISNA(VLOOKUP($B194,'[1]1718  Prog Access'!$F$7:$BF$318,41,FALSE)),"",VLOOKUP($B194,'[1]1718  Prog Access'!$F$7:$BF$318,41,FALSE))</f>
        <v>0</v>
      </c>
      <c r="BL194" s="135">
        <f>IF(ISNA(VLOOKUP($B194,'[1]1718  Prog Access'!$F$7:$BF$318,42,FALSE)),"",VLOOKUP($B194,'[1]1718  Prog Access'!$F$7:$BF$318,42,FALSE))</f>
        <v>0</v>
      </c>
      <c r="BM194" s="135">
        <f>IF(ISNA(VLOOKUP($B194,'[1]1718  Prog Access'!$F$7:$BF$318,43,FALSE)),"",VLOOKUP($B194,'[1]1718  Prog Access'!$F$7:$BF$318,43,FALSE))</f>
        <v>0</v>
      </c>
      <c r="BN194" s="135">
        <f>IF(ISNA(VLOOKUP($B194,'[1]1718  Prog Access'!$F$7:$BF$318,44,FALSE)),"",VLOOKUP($B194,'[1]1718  Prog Access'!$F$7:$BF$318,44,FALSE))</f>
        <v>0</v>
      </c>
      <c r="BO194" s="135">
        <f>IF(ISNA(VLOOKUP($B194,'[1]1718  Prog Access'!$F$7:$BF$318,45,FALSE)),"",VLOOKUP($B194,'[1]1718  Prog Access'!$F$7:$BF$318,45,FALSE))</f>
        <v>8743.56</v>
      </c>
      <c r="BP194" s="137">
        <f t="shared" si="264"/>
        <v>8743.56</v>
      </c>
      <c r="BQ194" s="133">
        <f t="shared" si="265"/>
        <v>5.9754316212545858E-3</v>
      </c>
      <c r="BR194" s="134">
        <f t="shared" si="266"/>
        <v>96.48598543367909</v>
      </c>
      <c r="BS194" s="140">
        <f>IF(ISNA(VLOOKUP($B194,'[1]1718  Prog Access'!$F$7:$BF$318,46,FALSE)),"",VLOOKUP($B194,'[1]1718  Prog Access'!$F$7:$BF$318,46,FALSE))</f>
        <v>0</v>
      </c>
      <c r="BT194" s="135">
        <f>IF(ISNA(VLOOKUP($B194,'[1]1718  Prog Access'!$F$7:$BF$318,47,FALSE)),"",VLOOKUP($B194,'[1]1718  Prog Access'!$F$7:$BF$318,47,FALSE))</f>
        <v>0</v>
      </c>
      <c r="BU194" s="135">
        <f>IF(ISNA(VLOOKUP($B194,'[1]1718  Prog Access'!$F$7:$BF$318,48,FALSE)),"",VLOOKUP($B194,'[1]1718  Prog Access'!$F$7:$BF$318,48,FALSE))</f>
        <v>0</v>
      </c>
      <c r="BV194" s="135">
        <f>IF(ISNA(VLOOKUP($B194,'[1]1718  Prog Access'!$F$7:$BF$318,49,FALSE)),"",VLOOKUP($B194,'[1]1718  Prog Access'!$F$7:$BF$318,49,FALSE))</f>
        <v>0</v>
      </c>
      <c r="BW194" s="137">
        <f t="shared" si="267"/>
        <v>0</v>
      </c>
      <c r="BX194" s="133">
        <f t="shared" si="268"/>
        <v>0</v>
      </c>
      <c r="BY194" s="134">
        <f t="shared" si="269"/>
        <v>0</v>
      </c>
      <c r="BZ194" s="135">
        <f>IF(ISNA(VLOOKUP($B194,'[1]1718  Prog Access'!$F$7:$BF$318,50,FALSE)),"",VLOOKUP($B194,'[1]1718  Prog Access'!$F$7:$BF$318,50,FALSE))</f>
        <v>350895.06</v>
      </c>
      <c r="CA194" s="133">
        <f t="shared" si="270"/>
        <v>0.23980500359876586</v>
      </c>
      <c r="CB194" s="134">
        <f t="shared" si="271"/>
        <v>3872.1591260207456</v>
      </c>
      <c r="CC194" s="135">
        <f>IF(ISNA(VLOOKUP($B194,'[1]1718  Prog Access'!$F$7:$BF$318,51,FALSE)),"",VLOOKUP($B194,'[1]1718  Prog Access'!$F$7:$BF$318,51,FALSE))</f>
        <v>58564.409999999996</v>
      </c>
      <c r="CD194" s="133">
        <f t="shared" si="272"/>
        <v>4.0023471834598069E-2</v>
      </c>
      <c r="CE194" s="134">
        <f t="shared" si="273"/>
        <v>646.26362833811515</v>
      </c>
      <c r="CF194" s="141">
        <f>IF(ISNA(VLOOKUP($B194,'[1]1718  Prog Access'!$F$7:$BF$318,52,FALSE)),"",VLOOKUP($B194,'[1]1718  Prog Access'!$F$7:$BF$318,52,FALSE))</f>
        <v>101444.73</v>
      </c>
      <c r="CG194" s="88">
        <f t="shared" si="274"/>
        <v>6.9328288186005893E-2</v>
      </c>
      <c r="CH194" s="89">
        <f t="shared" si="275"/>
        <v>1119.4518870006621</v>
      </c>
      <c r="CI194" s="90">
        <f t="shared" si="317"/>
        <v>1463251.6199999999</v>
      </c>
      <c r="CJ194" s="73">
        <f t="shared" si="318"/>
        <v>0</v>
      </c>
    </row>
    <row r="195" spans="1:88" x14ac:dyDescent="0.3">
      <c r="A195" s="91"/>
      <c r="B195" s="84" t="s">
        <v>325</v>
      </c>
      <c r="C195" s="117" t="s">
        <v>326</v>
      </c>
      <c r="D195" s="85">
        <f>IF(ISNA(VLOOKUP($B195,'[1]1718 enrollment_Rev_Exp by size'!$A$6:$C$339,3,FALSE)),"",VLOOKUP($B195,'[1]1718 enrollment_Rev_Exp by size'!$A$6:$C$339,3,FALSE))</f>
        <v>240.68</v>
      </c>
      <c r="E195" s="86">
        <f>IF(ISNA(VLOOKUP($B195,'[1]1718 Enroll_Rev_Exp Access'!$A$6:$D$316,4,FALSE)),"",VLOOKUP($B195,'[1]1718 Enroll_Rev_Exp Access'!$A$6:$D$316,4,FALSE))</f>
        <v>3339074.93</v>
      </c>
      <c r="F195" s="87">
        <f>IF(ISNA(VLOOKUP($B195,'[1]1718  Prog Access'!$F$7:$BF$318,2,FALSE)),"",VLOOKUP($B195,'[1]1718  Prog Access'!$F$7:$BF$318,2,FALSE))</f>
        <v>2099149.7399999998</v>
      </c>
      <c r="G195" s="87">
        <f>IF(ISNA(VLOOKUP($B195,'[1]1718  Prog Access'!$F$7:$BF$318,3,FALSE)),"",VLOOKUP($B195,'[1]1718  Prog Access'!$F$7:$BF$318,3,FALSE))</f>
        <v>0</v>
      </c>
      <c r="H195" s="87">
        <f>IF(ISNA(VLOOKUP($B195,'[1]1718  Prog Access'!$F$7:$BF$318,4,FALSE)),"",VLOOKUP($B195,'[1]1718  Prog Access'!$F$7:$BF$318,4,FALSE))</f>
        <v>0</v>
      </c>
      <c r="I195" s="130">
        <f t="shared" si="276"/>
        <v>2099149.7399999998</v>
      </c>
      <c r="J195" s="151">
        <f t="shared" si="277"/>
        <v>0.62866206479529341</v>
      </c>
      <c r="K195" s="152">
        <f t="shared" si="278"/>
        <v>8721.7456373608093</v>
      </c>
      <c r="L195" s="135">
        <f>IF(ISNA(VLOOKUP($B195,'[1]1718  Prog Access'!$F$7:$BF$318,5,FALSE)),"",VLOOKUP($B195,'[1]1718  Prog Access'!$F$7:$BF$318,5,FALSE))</f>
        <v>0</v>
      </c>
      <c r="M195" s="135">
        <f>IF(ISNA(VLOOKUP($B195,'[1]1718  Prog Access'!$F$7:$BF$318,6,FALSE)),"",VLOOKUP($B195,'[1]1718  Prog Access'!$F$7:$BF$318,6,FALSE))</f>
        <v>0</v>
      </c>
      <c r="N195" s="135">
        <f>IF(ISNA(VLOOKUP($B195,'[1]1718  Prog Access'!$F$7:$BF$318,7,FALSE)),"",VLOOKUP($B195,'[1]1718  Prog Access'!$F$7:$BF$318,7,FALSE))</f>
        <v>0</v>
      </c>
      <c r="O195" s="135">
        <f>IF(ISNA(VLOOKUP($B195,'[1]1718  Prog Access'!$F$7:$BF$318,8,FALSE)),"",VLOOKUP($B195,'[1]1718  Prog Access'!$F$7:$BF$318,8,FALSE))</f>
        <v>0</v>
      </c>
      <c r="P195" s="135">
        <f>IF(ISNA(VLOOKUP($B195,'[1]1718  Prog Access'!$F$7:$BF$318,9,FALSE)),"",VLOOKUP($B195,'[1]1718  Prog Access'!$F$7:$BF$318,9,FALSE))</f>
        <v>0</v>
      </c>
      <c r="Q195" s="135">
        <f>IF(ISNA(VLOOKUP($B195,'[1]1718  Prog Access'!$F$7:$BF$318,10,FALSE)),"",VLOOKUP($B195,'[1]1718  Prog Access'!$F$7:$BF$318,10,FALSE))</f>
        <v>0</v>
      </c>
      <c r="R195" s="128">
        <f t="shared" si="249"/>
        <v>0</v>
      </c>
      <c r="S195" s="136">
        <f t="shared" si="250"/>
        <v>0</v>
      </c>
      <c r="T195" s="137">
        <f t="shared" si="251"/>
        <v>0</v>
      </c>
      <c r="U195" s="135">
        <f>IF(ISNA(VLOOKUP($B195,'[1]1718  Prog Access'!$F$7:$BF$318,11,FALSE)),"",VLOOKUP($B195,'[1]1718  Prog Access'!$F$7:$BF$318,11,FALSE))</f>
        <v>212400.73</v>
      </c>
      <c r="V195" s="135">
        <f>IF(ISNA(VLOOKUP($B195,'[1]1718  Prog Access'!$F$7:$BF$318,12,FALSE)),"",VLOOKUP($B195,'[1]1718  Prog Access'!$F$7:$BF$318,12,FALSE))</f>
        <v>0</v>
      </c>
      <c r="W195" s="135">
        <f>IF(ISNA(VLOOKUP($B195,'[1]1718  Prog Access'!$F$7:$BF$318,13,FALSE)),"",VLOOKUP($B195,'[1]1718  Prog Access'!$F$7:$BF$318,13,FALSE))</f>
        <v>0</v>
      </c>
      <c r="X195" s="135">
        <f>IF(ISNA(VLOOKUP($B195,'[1]1718  Prog Access'!$F$7:$BF$318,14,FALSE)),"",VLOOKUP($B195,'[1]1718  Prog Access'!$F$7:$BF$318,14,FALSE))</f>
        <v>0</v>
      </c>
      <c r="Y195" s="135">
        <f>IF(ISNA(VLOOKUP($B195,'[1]1718  Prog Access'!$F$7:$BF$318,15,FALSE)),"",VLOOKUP($B195,'[1]1718  Prog Access'!$F$7:$BF$318,15,FALSE))</f>
        <v>0</v>
      </c>
      <c r="Z195" s="135">
        <f>IF(ISNA(VLOOKUP($B195,'[1]1718  Prog Access'!$F$7:$BF$318,16,FALSE)),"",VLOOKUP($B195,'[1]1718  Prog Access'!$F$7:$BF$318,16,FALSE))</f>
        <v>0</v>
      </c>
      <c r="AA195" s="138">
        <f t="shared" si="252"/>
        <v>212400.73</v>
      </c>
      <c r="AB195" s="133">
        <f t="shared" si="253"/>
        <v>6.3610650989494269E-2</v>
      </c>
      <c r="AC195" s="134">
        <f t="shared" si="254"/>
        <v>882.50261758351337</v>
      </c>
      <c r="AD195" s="135">
        <f>IF(ISNA(VLOOKUP($B195,'[1]1718  Prog Access'!$F$7:$BF$318,17,FALSE)),"",VLOOKUP($B195,'[1]1718  Prog Access'!$F$7:$BF$318,17,FALSE))</f>
        <v>0</v>
      </c>
      <c r="AE195" s="135">
        <f>IF(ISNA(VLOOKUP($B195,'[1]1718  Prog Access'!$F$7:$BF$318,18,FALSE)),"",VLOOKUP($B195,'[1]1718  Prog Access'!$F$7:$BF$318,18,FALSE))</f>
        <v>0</v>
      </c>
      <c r="AF195" s="135">
        <f>IF(ISNA(VLOOKUP($B195,'[1]1718  Prog Access'!$F$7:$BF$318,19,FALSE)),"",VLOOKUP($B195,'[1]1718  Prog Access'!$F$7:$BF$318,19,FALSE))</f>
        <v>0</v>
      </c>
      <c r="AG195" s="135">
        <f>IF(ISNA(VLOOKUP($B195,'[1]1718  Prog Access'!$F$7:$BF$318,20,FALSE)),"",VLOOKUP($B195,'[1]1718  Prog Access'!$F$7:$BF$318,20,FALSE))</f>
        <v>0</v>
      </c>
      <c r="AH195" s="134">
        <f t="shared" si="255"/>
        <v>0</v>
      </c>
      <c r="AI195" s="133">
        <f t="shared" si="256"/>
        <v>0</v>
      </c>
      <c r="AJ195" s="134">
        <f t="shared" si="257"/>
        <v>0</v>
      </c>
      <c r="AK195" s="135">
        <f>IF(ISNA(VLOOKUP($B195,'[1]1718  Prog Access'!$F$7:$BF$318,21,FALSE)),"",VLOOKUP($B195,'[1]1718  Prog Access'!$F$7:$BF$318,21,FALSE))</f>
        <v>0</v>
      </c>
      <c r="AL195" s="135">
        <f>IF(ISNA(VLOOKUP($B195,'[1]1718  Prog Access'!$F$7:$BF$318,22,FALSE)),"",VLOOKUP($B195,'[1]1718  Prog Access'!$F$7:$BF$318,22,FALSE))</f>
        <v>0</v>
      </c>
      <c r="AM195" s="138">
        <f t="shared" si="258"/>
        <v>0</v>
      </c>
      <c r="AN195" s="133">
        <f t="shared" si="259"/>
        <v>0</v>
      </c>
      <c r="AO195" s="139">
        <f t="shared" si="260"/>
        <v>0</v>
      </c>
      <c r="AP195" s="135">
        <f>IF(ISNA(VLOOKUP($B195,'[1]1718  Prog Access'!$F$7:$BF$318,23,FALSE)),"",VLOOKUP($B195,'[1]1718  Prog Access'!$F$7:$BF$318,23,FALSE))</f>
        <v>53663.06</v>
      </c>
      <c r="AQ195" s="135">
        <f>IF(ISNA(VLOOKUP($B195,'[1]1718  Prog Access'!$F$7:$BF$318,24,FALSE)),"",VLOOKUP($B195,'[1]1718  Prog Access'!$F$7:$BF$318,24,FALSE))</f>
        <v>41309.449999999997</v>
      </c>
      <c r="AR195" s="135">
        <f>IF(ISNA(VLOOKUP($B195,'[1]1718  Prog Access'!$F$7:$BF$318,25,FALSE)),"",VLOOKUP($B195,'[1]1718  Prog Access'!$F$7:$BF$318,25,FALSE))</f>
        <v>0</v>
      </c>
      <c r="AS195" s="135">
        <f>IF(ISNA(VLOOKUP($B195,'[1]1718  Prog Access'!$F$7:$BF$318,26,FALSE)),"",VLOOKUP($B195,'[1]1718  Prog Access'!$F$7:$BF$318,26,FALSE))</f>
        <v>0</v>
      </c>
      <c r="AT195" s="135">
        <f>IF(ISNA(VLOOKUP($B195,'[1]1718  Prog Access'!$F$7:$BF$318,27,FALSE)),"",VLOOKUP($B195,'[1]1718  Prog Access'!$F$7:$BF$318,27,FALSE))</f>
        <v>0</v>
      </c>
      <c r="AU195" s="135">
        <f>IF(ISNA(VLOOKUP($B195,'[1]1718  Prog Access'!$F$7:$BF$318,28,FALSE)),"",VLOOKUP($B195,'[1]1718  Prog Access'!$F$7:$BF$318,28,FALSE))</f>
        <v>0</v>
      </c>
      <c r="AV195" s="135">
        <f>IF(ISNA(VLOOKUP($B195,'[1]1718  Prog Access'!$F$7:$BF$318,29,FALSE)),"",VLOOKUP($B195,'[1]1718  Prog Access'!$F$7:$BF$318,29,FALSE))</f>
        <v>0</v>
      </c>
      <c r="AW195" s="135">
        <f>IF(ISNA(VLOOKUP($B195,'[1]1718  Prog Access'!$F$7:$BF$318,30,FALSE)),"",VLOOKUP($B195,'[1]1718  Prog Access'!$F$7:$BF$318,30,FALSE))</f>
        <v>15733</v>
      </c>
      <c r="AX195" s="135">
        <f>IF(ISNA(VLOOKUP($B195,'[1]1718  Prog Access'!$F$7:$BF$318,31,FALSE)),"",VLOOKUP($B195,'[1]1718  Prog Access'!$F$7:$BF$318,31,FALSE))</f>
        <v>0</v>
      </c>
      <c r="AY195" s="135">
        <f>IF(ISNA(VLOOKUP($B195,'[1]1718  Prog Access'!$F$7:$BF$318,32,FALSE)),"",VLOOKUP($B195,'[1]1718  Prog Access'!$F$7:$BF$318,32,FALSE))</f>
        <v>0</v>
      </c>
      <c r="AZ195" s="135">
        <f>IF(ISNA(VLOOKUP($B195,'[1]1718  Prog Access'!$F$7:$BF$318,33,FALSE)),"",VLOOKUP($B195,'[1]1718  Prog Access'!$F$7:$BF$318,33,FALSE))</f>
        <v>0</v>
      </c>
      <c r="BA195" s="135">
        <f>IF(ISNA(VLOOKUP($B195,'[1]1718  Prog Access'!$F$7:$BF$318,34,FALSE)),"",VLOOKUP($B195,'[1]1718  Prog Access'!$F$7:$BF$318,34,FALSE))</f>
        <v>0</v>
      </c>
      <c r="BB195" s="135">
        <f>IF(ISNA(VLOOKUP($B195,'[1]1718  Prog Access'!$F$7:$BF$318,35,FALSE)),"",VLOOKUP($B195,'[1]1718  Prog Access'!$F$7:$BF$318,35,FALSE))</f>
        <v>0</v>
      </c>
      <c r="BC195" s="135">
        <f>IF(ISNA(VLOOKUP($B195,'[1]1718  Prog Access'!$F$7:$BF$318,36,FALSE)),"",VLOOKUP($B195,'[1]1718  Prog Access'!$F$7:$BF$318,36,FALSE))</f>
        <v>0</v>
      </c>
      <c r="BD195" s="135">
        <f>IF(ISNA(VLOOKUP($B195,'[1]1718  Prog Access'!$F$7:$BF$318,37,FALSE)),"",VLOOKUP($B195,'[1]1718  Prog Access'!$F$7:$BF$318,37,FALSE))</f>
        <v>0</v>
      </c>
      <c r="BE195" s="135">
        <f>IF(ISNA(VLOOKUP($B195,'[1]1718  Prog Access'!$F$7:$BF$318,38,FALSE)),"",VLOOKUP($B195,'[1]1718  Prog Access'!$F$7:$BF$318,38,FALSE))</f>
        <v>0</v>
      </c>
      <c r="BF195" s="134">
        <f t="shared" si="261"/>
        <v>110705.51</v>
      </c>
      <c r="BG195" s="133">
        <f t="shared" si="262"/>
        <v>3.3154544992495864E-2</v>
      </c>
      <c r="BH195" s="137">
        <f t="shared" si="263"/>
        <v>459.96971081934515</v>
      </c>
      <c r="BI195" s="140">
        <f>IF(ISNA(VLOOKUP($B195,'[1]1718  Prog Access'!$F$7:$BF$318,39,FALSE)),"",VLOOKUP($B195,'[1]1718  Prog Access'!$F$7:$BF$318,39,FALSE))</f>
        <v>6160.85</v>
      </c>
      <c r="BJ195" s="135">
        <f>IF(ISNA(VLOOKUP($B195,'[1]1718  Prog Access'!$F$7:$BF$318,40,FALSE)),"",VLOOKUP($B195,'[1]1718  Prog Access'!$F$7:$BF$318,40,FALSE))</f>
        <v>0</v>
      </c>
      <c r="BK195" s="135">
        <f>IF(ISNA(VLOOKUP($B195,'[1]1718  Prog Access'!$F$7:$BF$318,41,FALSE)),"",VLOOKUP($B195,'[1]1718  Prog Access'!$F$7:$BF$318,41,FALSE))</f>
        <v>5784.18</v>
      </c>
      <c r="BL195" s="135">
        <f>IF(ISNA(VLOOKUP($B195,'[1]1718  Prog Access'!$F$7:$BF$318,42,FALSE)),"",VLOOKUP($B195,'[1]1718  Prog Access'!$F$7:$BF$318,42,FALSE))</f>
        <v>0</v>
      </c>
      <c r="BM195" s="135">
        <f>IF(ISNA(VLOOKUP($B195,'[1]1718  Prog Access'!$F$7:$BF$318,43,FALSE)),"",VLOOKUP($B195,'[1]1718  Prog Access'!$F$7:$BF$318,43,FALSE))</f>
        <v>0</v>
      </c>
      <c r="BN195" s="135">
        <f>IF(ISNA(VLOOKUP($B195,'[1]1718  Prog Access'!$F$7:$BF$318,44,FALSE)),"",VLOOKUP($B195,'[1]1718  Prog Access'!$F$7:$BF$318,44,FALSE))</f>
        <v>0</v>
      </c>
      <c r="BO195" s="135">
        <f>IF(ISNA(VLOOKUP($B195,'[1]1718  Prog Access'!$F$7:$BF$318,45,FALSE)),"",VLOOKUP($B195,'[1]1718  Prog Access'!$F$7:$BF$318,45,FALSE))</f>
        <v>5178.9799999999996</v>
      </c>
      <c r="BP195" s="137">
        <f t="shared" si="264"/>
        <v>17124.010000000002</v>
      </c>
      <c r="BQ195" s="133">
        <f t="shared" si="265"/>
        <v>5.1283694912470862E-3</v>
      </c>
      <c r="BR195" s="134">
        <f t="shared" si="266"/>
        <v>71.14845437925878</v>
      </c>
      <c r="BS195" s="140">
        <f>IF(ISNA(VLOOKUP($B195,'[1]1718  Prog Access'!$F$7:$BF$318,46,FALSE)),"",VLOOKUP($B195,'[1]1718  Prog Access'!$F$7:$BF$318,46,FALSE))</f>
        <v>0</v>
      </c>
      <c r="BT195" s="135">
        <f>IF(ISNA(VLOOKUP($B195,'[1]1718  Prog Access'!$F$7:$BF$318,47,FALSE)),"",VLOOKUP($B195,'[1]1718  Prog Access'!$F$7:$BF$318,47,FALSE))</f>
        <v>0</v>
      </c>
      <c r="BU195" s="135">
        <f>IF(ISNA(VLOOKUP($B195,'[1]1718  Prog Access'!$F$7:$BF$318,48,FALSE)),"",VLOOKUP($B195,'[1]1718  Prog Access'!$F$7:$BF$318,48,FALSE))</f>
        <v>0</v>
      </c>
      <c r="BV195" s="135">
        <f>IF(ISNA(VLOOKUP($B195,'[1]1718  Prog Access'!$F$7:$BF$318,49,FALSE)),"",VLOOKUP($B195,'[1]1718  Prog Access'!$F$7:$BF$318,49,FALSE))</f>
        <v>923.34</v>
      </c>
      <c r="BW195" s="137">
        <f t="shared" si="267"/>
        <v>923.34</v>
      </c>
      <c r="BX195" s="133">
        <f t="shared" si="268"/>
        <v>2.7652569030548829E-4</v>
      </c>
      <c r="BY195" s="134">
        <f t="shared" si="269"/>
        <v>3.8363802559414992</v>
      </c>
      <c r="BZ195" s="135">
        <f>IF(ISNA(VLOOKUP($B195,'[1]1718  Prog Access'!$F$7:$BF$318,50,FALSE)),"",VLOOKUP($B195,'[1]1718  Prog Access'!$F$7:$BF$318,50,FALSE))</f>
        <v>685187.1399999999</v>
      </c>
      <c r="CA195" s="133">
        <f t="shared" si="270"/>
        <v>0.20520268468488662</v>
      </c>
      <c r="CB195" s="134">
        <f t="shared" si="271"/>
        <v>2846.8802559414985</v>
      </c>
      <c r="CC195" s="135">
        <f>IF(ISNA(VLOOKUP($B195,'[1]1718  Prog Access'!$F$7:$BF$318,51,FALSE)),"",VLOOKUP($B195,'[1]1718  Prog Access'!$F$7:$BF$318,51,FALSE))</f>
        <v>105608.24</v>
      </c>
      <c r="CD195" s="133">
        <f t="shared" si="272"/>
        <v>3.162799344547803E-2</v>
      </c>
      <c r="CE195" s="134">
        <f t="shared" si="273"/>
        <v>438.79109190626559</v>
      </c>
      <c r="CF195" s="141">
        <f>IF(ISNA(VLOOKUP($B195,'[1]1718  Prog Access'!$F$7:$BF$318,52,FALSE)),"",VLOOKUP($B195,'[1]1718  Prog Access'!$F$7:$BF$318,52,FALSE))</f>
        <v>107976.21999999997</v>
      </c>
      <c r="CG195" s="88">
        <f t="shared" si="274"/>
        <v>3.2337165910799125E-2</v>
      </c>
      <c r="CH195" s="89">
        <f t="shared" si="275"/>
        <v>448.62979890310771</v>
      </c>
      <c r="CI195" s="90">
        <f t="shared" si="317"/>
        <v>3339074.9299999997</v>
      </c>
      <c r="CJ195" s="73">
        <f t="shared" si="318"/>
        <v>0</v>
      </c>
    </row>
    <row r="196" spans="1:88" x14ac:dyDescent="0.3">
      <c r="A196" s="104"/>
      <c r="B196" s="84" t="s">
        <v>327</v>
      </c>
      <c r="C196" s="117" t="s">
        <v>328</v>
      </c>
      <c r="D196" s="85">
        <f>IF(ISNA(VLOOKUP($B196,'[1]1718 enrollment_Rev_Exp by size'!$A$6:$C$339,3,FALSE)),"",VLOOKUP($B196,'[1]1718 enrollment_Rev_Exp by size'!$A$6:$C$339,3,FALSE))</f>
        <v>76.12</v>
      </c>
      <c r="E196" s="86">
        <f>IF(ISNA(VLOOKUP($B196,'[1]1718 Enroll_Rev_Exp Access'!$A$6:$D$316,4,FALSE)),"",VLOOKUP($B196,'[1]1718 Enroll_Rev_Exp Access'!$A$6:$D$316,4,FALSE))</f>
        <v>2098951.34</v>
      </c>
      <c r="F196" s="87">
        <f>IF(ISNA(VLOOKUP($B196,'[1]1718  Prog Access'!$F$7:$BF$318,2,FALSE)),"",VLOOKUP($B196,'[1]1718  Prog Access'!$F$7:$BF$318,2,FALSE))</f>
        <v>1307281.5100000007</v>
      </c>
      <c r="G196" s="87">
        <f>IF(ISNA(VLOOKUP($B196,'[1]1718  Prog Access'!$F$7:$BF$318,3,FALSE)),"",VLOOKUP($B196,'[1]1718  Prog Access'!$F$7:$BF$318,3,FALSE))</f>
        <v>0</v>
      </c>
      <c r="H196" s="87">
        <f>IF(ISNA(VLOOKUP($B196,'[1]1718  Prog Access'!$F$7:$BF$318,4,FALSE)),"",VLOOKUP($B196,'[1]1718  Prog Access'!$F$7:$BF$318,4,FALSE))</f>
        <v>0</v>
      </c>
      <c r="I196" s="130">
        <f t="shared" si="276"/>
        <v>1307281.5100000007</v>
      </c>
      <c r="J196" s="151">
        <f t="shared" si="277"/>
        <v>0.62282602034976231</v>
      </c>
      <c r="K196" s="152">
        <f t="shared" si="278"/>
        <v>17173.95572779822</v>
      </c>
      <c r="L196" s="135">
        <f>IF(ISNA(VLOOKUP($B196,'[1]1718  Prog Access'!$F$7:$BF$318,5,FALSE)),"",VLOOKUP($B196,'[1]1718  Prog Access'!$F$7:$BF$318,5,FALSE))</f>
        <v>0</v>
      </c>
      <c r="M196" s="135">
        <f>IF(ISNA(VLOOKUP($B196,'[1]1718  Prog Access'!$F$7:$BF$318,6,FALSE)),"",VLOOKUP($B196,'[1]1718  Prog Access'!$F$7:$BF$318,6,FALSE))</f>
        <v>0</v>
      </c>
      <c r="N196" s="135">
        <f>IF(ISNA(VLOOKUP($B196,'[1]1718  Prog Access'!$F$7:$BF$318,7,FALSE)),"",VLOOKUP($B196,'[1]1718  Prog Access'!$F$7:$BF$318,7,FALSE))</f>
        <v>0</v>
      </c>
      <c r="O196" s="135">
        <f>IF(ISNA(VLOOKUP($B196,'[1]1718  Prog Access'!$F$7:$BF$318,8,FALSE)),"",VLOOKUP($B196,'[1]1718  Prog Access'!$F$7:$BF$318,8,FALSE))</f>
        <v>0</v>
      </c>
      <c r="P196" s="135">
        <f>IF(ISNA(VLOOKUP($B196,'[1]1718  Prog Access'!$F$7:$BF$318,9,FALSE)),"",VLOOKUP($B196,'[1]1718  Prog Access'!$F$7:$BF$318,9,FALSE))</f>
        <v>0</v>
      </c>
      <c r="Q196" s="135">
        <f>IF(ISNA(VLOOKUP($B196,'[1]1718  Prog Access'!$F$7:$BF$318,10,FALSE)),"",VLOOKUP($B196,'[1]1718  Prog Access'!$F$7:$BF$318,10,FALSE))</f>
        <v>0</v>
      </c>
      <c r="R196" s="128">
        <f t="shared" si="249"/>
        <v>0</v>
      </c>
      <c r="S196" s="136">
        <f t="shared" si="250"/>
        <v>0</v>
      </c>
      <c r="T196" s="137">
        <f t="shared" si="251"/>
        <v>0</v>
      </c>
      <c r="U196" s="135">
        <f>IF(ISNA(VLOOKUP($B196,'[1]1718  Prog Access'!$F$7:$BF$318,11,FALSE)),"",VLOOKUP($B196,'[1]1718  Prog Access'!$F$7:$BF$318,11,FALSE))</f>
        <v>65088</v>
      </c>
      <c r="V196" s="135">
        <f>IF(ISNA(VLOOKUP($B196,'[1]1718  Prog Access'!$F$7:$BF$318,12,FALSE)),"",VLOOKUP($B196,'[1]1718  Prog Access'!$F$7:$BF$318,12,FALSE))</f>
        <v>3539.19</v>
      </c>
      <c r="W196" s="135">
        <f>IF(ISNA(VLOOKUP($B196,'[1]1718  Prog Access'!$F$7:$BF$318,13,FALSE)),"",VLOOKUP($B196,'[1]1718  Prog Access'!$F$7:$BF$318,13,FALSE))</f>
        <v>0</v>
      </c>
      <c r="X196" s="135">
        <f>IF(ISNA(VLOOKUP($B196,'[1]1718  Prog Access'!$F$7:$BF$318,14,FALSE)),"",VLOOKUP($B196,'[1]1718  Prog Access'!$F$7:$BF$318,14,FALSE))</f>
        <v>0</v>
      </c>
      <c r="Y196" s="135">
        <f>IF(ISNA(VLOOKUP($B196,'[1]1718  Prog Access'!$F$7:$BF$318,15,FALSE)),"",VLOOKUP($B196,'[1]1718  Prog Access'!$F$7:$BF$318,15,FALSE))</f>
        <v>0</v>
      </c>
      <c r="Z196" s="135">
        <f>IF(ISNA(VLOOKUP($B196,'[1]1718  Prog Access'!$F$7:$BF$318,16,FALSE)),"",VLOOKUP($B196,'[1]1718  Prog Access'!$F$7:$BF$318,16,FALSE))</f>
        <v>0</v>
      </c>
      <c r="AA196" s="138">
        <f t="shared" si="252"/>
        <v>68627.19</v>
      </c>
      <c r="AB196" s="133">
        <f t="shared" si="253"/>
        <v>3.2695941393286423E-2</v>
      </c>
      <c r="AC196" s="134">
        <f t="shared" si="254"/>
        <v>901.56581713084597</v>
      </c>
      <c r="AD196" s="135">
        <f>IF(ISNA(VLOOKUP($B196,'[1]1718  Prog Access'!$F$7:$BF$318,17,FALSE)),"",VLOOKUP($B196,'[1]1718  Prog Access'!$F$7:$BF$318,17,FALSE))</f>
        <v>0</v>
      </c>
      <c r="AE196" s="135">
        <f>IF(ISNA(VLOOKUP($B196,'[1]1718  Prog Access'!$F$7:$BF$318,18,FALSE)),"",VLOOKUP($B196,'[1]1718  Prog Access'!$F$7:$BF$318,18,FALSE))</f>
        <v>0</v>
      </c>
      <c r="AF196" s="135">
        <f>IF(ISNA(VLOOKUP($B196,'[1]1718  Prog Access'!$F$7:$BF$318,19,FALSE)),"",VLOOKUP($B196,'[1]1718  Prog Access'!$F$7:$BF$318,19,FALSE))</f>
        <v>0</v>
      </c>
      <c r="AG196" s="135">
        <f>IF(ISNA(VLOOKUP($B196,'[1]1718  Prog Access'!$F$7:$BF$318,20,FALSE)),"",VLOOKUP($B196,'[1]1718  Prog Access'!$F$7:$BF$318,20,FALSE))</f>
        <v>0</v>
      </c>
      <c r="AH196" s="134">
        <f t="shared" si="255"/>
        <v>0</v>
      </c>
      <c r="AI196" s="133">
        <f t="shared" si="256"/>
        <v>0</v>
      </c>
      <c r="AJ196" s="134">
        <f t="shared" si="257"/>
        <v>0</v>
      </c>
      <c r="AK196" s="135">
        <f>IF(ISNA(VLOOKUP($B196,'[1]1718  Prog Access'!$F$7:$BF$318,21,FALSE)),"",VLOOKUP($B196,'[1]1718  Prog Access'!$F$7:$BF$318,21,FALSE))</f>
        <v>0</v>
      </c>
      <c r="AL196" s="135">
        <f>IF(ISNA(VLOOKUP($B196,'[1]1718  Prog Access'!$F$7:$BF$318,22,FALSE)),"",VLOOKUP($B196,'[1]1718  Prog Access'!$F$7:$BF$318,22,FALSE))</f>
        <v>0</v>
      </c>
      <c r="AM196" s="138">
        <f t="shared" si="258"/>
        <v>0</v>
      </c>
      <c r="AN196" s="133">
        <f t="shared" si="259"/>
        <v>0</v>
      </c>
      <c r="AO196" s="139">
        <f t="shared" si="260"/>
        <v>0</v>
      </c>
      <c r="AP196" s="135">
        <f>IF(ISNA(VLOOKUP($B196,'[1]1718  Prog Access'!$F$7:$BF$318,23,FALSE)),"",VLOOKUP($B196,'[1]1718  Prog Access'!$F$7:$BF$318,23,FALSE))</f>
        <v>0</v>
      </c>
      <c r="AQ196" s="135">
        <f>IF(ISNA(VLOOKUP($B196,'[1]1718  Prog Access'!$F$7:$BF$318,24,FALSE)),"",VLOOKUP($B196,'[1]1718  Prog Access'!$F$7:$BF$318,24,FALSE))</f>
        <v>14600.24</v>
      </c>
      <c r="AR196" s="135">
        <f>IF(ISNA(VLOOKUP($B196,'[1]1718  Prog Access'!$F$7:$BF$318,25,FALSE)),"",VLOOKUP($B196,'[1]1718  Prog Access'!$F$7:$BF$318,25,FALSE))</f>
        <v>2966.0899999999997</v>
      </c>
      <c r="AS196" s="135">
        <f>IF(ISNA(VLOOKUP($B196,'[1]1718  Prog Access'!$F$7:$BF$318,26,FALSE)),"",VLOOKUP($B196,'[1]1718  Prog Access'!$F$7:$BF$318,26,FALSE))</f>
        <v>0</v>
      </c>
      <c r="AT196" s="135">
        <f>IF(ISNA(VLOOKUP($B196,'[1]1718  Prog Access'!$F$7:$BF$318,27,FALSE)),"",VLOOKUP($B196,'[1]1718  Prog Access'!$F$7:$BF$318,27,FALSE))</f>
        <v>25618.09</v>
      </c>
      <c r="AU196" s="135">
        <f>IF(ISNA(VLOOKUP($B196,'[1]1718  Prog Access'!$F$7:$BF$318,28,FALSE)),"",VLOOKUP($B196,'[1]1718  Prog Access'!$F$7:$BF$318,28,FALSE))</f>
        <v>0</v>
      </c>
      <c r="AV196" s="135">
        <f>IF(ISNA(VLOOKUP($B196,'[1]1718  Prog Access'!$F$7:$BF$318,29,FALSE)),"",VLOOKUP($B196,'[1]1718  Prog Access'!$F$7:$BF$318,29,FALSE))</f>
        <v>0</v>
      </c>
      <c r="AW196" s="135">
        <f>IF(ISNA(VLOOKUP($B196,'[1]1718  Prog Access'!$F$7:$BF$318,30,FALSE)),"",VLOOKUP($B196,'[1]1718  Prog Access'!$F$7:$BF$318,30,FALSE))</f>
        <v>0</v>
      </c>
      <c r="AX196" s="135">
        <f>IF(ISNA(VLOOKUP($B196,'[1]1718  Prog Access'!$F$7:$BF$318,31,FALSE)),"",VLOOKUP($B196,'[1]1718  Prog Access'!$F$7:$BF$318,31,FALSE))</f>
        <v>0</v>
      </c>
      <c r="AY196" s="135">
        <f>IF(ISNA(VLOOKUP($B196,'[1]1718  Prog Access'!$F$7:$BF$318,32,FALSE)),"",VLOOKUP($B196,'[1]1718  Prog Access'!$F$7:$BF$318,32,FALSE))</f>
        <v>0</v>
      </c>
      <c r="AZ196" s="135">
        <f>IF(ISNA(VLOOKUP($B196,'[1]1718  Prog Access'!$F$7:$BF$318,33,FALSE)),"",VLOOKUP($B196,'[1]1718  Prog Access'!$F$7:$BF$318,33,FALSE))</f>
        <v>15326.64</v>
      </c>
      <c r="BA196" s="135">
        <f>IF(ISNA(VLOOKUP($B196,'[1]1718  Prog Access'!$F$7:$BF$318,34,FALSE)),"",VLOOKUP($B196,'[1]1718  Prog Access'!$F$7:$BF$318,34,FALSE))</f>
        <v>0</v>
      </c>
      <c r="BB196" s="135">
        <f>IF(ISNA(VLOOKUP($B196,'[1]1718  Prog Access'!$F$7:$BF$318,35,FALSE)),"",VLOOKUP($B196,'[1]1718  Prog Access'!$F$7:$BF$318,35,FALSE))</f>
        <v>0</v>
      </c>
      <c r="BC196" s="135">
        <f>IF(ISNA(VLOOKUP($B196,'[1]1718  Prog Access'!$F$7:$BF$318,36,FALSE)),"",VLOOKUP($B196,'[1]1718  Prog Access'!$F$7:$BF$318,36,FALSE))</f>
        <v>0</v>
      </c>
      <c r="BD196" s="135">
        <f>IF(ISNA(VLOOKUP($B196,'[1]1718  Prog Access'!$F$7:$BF$318,37,FALSE)),"",VLOOKUP($B196,'[1]1718  Prog Access'!$F$7:$BF$318,37,FALSE))</f>
        <v>0</v>
      </c>
      <c r="BE196" s="135">
        <f>IF(ISNA(VLOOKUP($B196,'[1]1718  Prog Access'!$F$7:$BF$318,38,FALSE)),"",VLOOKUP($B196,'[1]1718  Prog Access'!$F$7:$BF$318,38,FALSE))</f>
        <v>0</v>
      </c>
      <c r="BF196" s="134">
        <f t="shared" si="261"/>
        <v>58511.06</v>
      </c>
      <c r="BG196" s="133">
        <f t="shared" si="262"/>
        <v>2.7876329901006663E-2</v>
      </c>
      <c r="BH196" s="137">
        <f t="shared" si="263"/>
        <v>768.66868102995261</v>
      </c>
      <c r="BI196" s="140">
        <f>IF(ISNA(VLOOKUP($B196,'[1]1718  Prog Access'!$F$7:$BF$318,39,FALSE)),"",VLOOKUP($B196,'[1]1718  Prog Access'!$F$7:$BF$318,39,FALSE))</f>
        <v>0</v>
      </c>
      <c r="BJ196" s="135">
        <f>IF(ISNA(VLOOKUP($B196,'[1]1718  Prog Access'!$F$7:$BF$318,40,FALSE)),"",VLOOKUP($B196,'[1]1718  Prog Access'!$F$7:$BF$318,40,FALSE))</f>
        <v>0</v>
      </c>
      <c r="BK196" s="135">
        <f>IF(ISNA(VLOOKUP($B196,'[1]1718  Prog Access'!$F$7:$BF$318,41,FALSE)),"",VLOOKUP($B196,'[1]1718  Prog Access'!$F$7:$BF$318,41,FALSE))</f>
        <v>0</v>
      </c>
      <c r="BL196" s="135">
        <f>IF(ISNA(VLOOKUP($B196,'[1]1718  Prog Access'!$F$7:$BF$318,42,FALSE)),"",VLOOKUP($B196,'[1]1718  Prog Access'!$F$7:$BF$318,42,FALSE))</f>
        <v>0</v>
      </c>
      <c r="BM196" s="135">
        <f>IF(ISNA(VLOOKUP($B196,'[1]1718  Prog Access'!$F$7:$BF$318,43,FALSE)),"",VLOOKUP($B196,'[1]1718  Prog Access'!$F$7:$BF$318,43,FALSE))</f>
        <v>0</v>
      </c>
      <c r="BN196" s="135">
        <f>IF(ISNA(VLOOKUP($B196,'[1]1718  Prog Access'!$F$7:$BF$318,44,FALSE)),"",VLOOKUP($B196,'[1]1718  Prog Access'!$F$7:$BF$318,44,FALSE))</f>
        <v>0</v>
      </c>
      <c r="BO196" s="135">
        <f>IF(ISNA(VLOOKUP($B196,'[1]1718  Prog Access'!$F$7:$BF$318,45,FALSE)),"",VLOOKUP($B196,'[1]1718  Prog Access'!$F$7:$BF$318,45,FALSE))</f>
        <v>0</v>
      </c>
      <c r="BP196" s="137">
        <f t="shared" si="264"/>
        <v>0</v>
      </c>
      <c r="BQ196" s="133">
        <f t="shared" si="265"/>
        <v>0</v>
      </c>
      <c r="BR196" s="134">
        <f t="shared" si="266"/>
        <v>0</v>
      </c>
      <c r="BS196" s="140">
        <f>IF(ISNA(VLOOKUP($B196,'[1]1718  Prog Access'!$F$7:$BF$318,46,FALSE)),"",VLOOKUP($B196,'[1]1718  Prog Access'!$F$7:$BF$318,46,FALSE))</f>
        <v>0</v>
      </c>
      <c r="BT196" s="135">
        <f>IF(ISNA(VLOOKUP($B196,'[1]1718  Prog Access'!$F$7:$BF$318,47,FALSE)),"",VLOOKUP($B196,'[1]1718  Prog Access'!$F$7:$BF$318,47,FALSE))</f>
        <v>0</v>
      </c>
      <c r="BU196" s="135">
        <f>IF(ISNA(VLOOKUP($B196,'[1]1718  Prog Access'!$F$7:$BF$318,48,FALSE)),"",VLOOKUP($B196,'[1]1718  Prog Access'!$F$7:$BF$318,48,FALSE))</f>
        <v>0</v>
      </c>
      <c r="BV196" s="135">
        <f>IF(ISNA(VLOOKUP($B196,'[1]1718  Prog Access'!$F$7:$BF$318,49,FALSE)),"",VLOOKUP($B196,'[1]1718  Prog Access'!$F$7:$BF$318,49,FALSE))</f>
        <v>0</v>
      </c>
      <c r="BW196" s="137">
        <f t="shared" si="267"/>
        <v>0</v>
      </c>
      <c r="BX196" s="133">
        <f t="shared" si="268"/>
        <v>0</v>
      </c>
      <c r="BY196" s="134">
        <f t="shared" si="269"/>
        <v>0</v>
      </c>
      <c r="BZ196" s="135">
        <f>IF(ISNA(VLOOKUP($B196,'[1]1718  Prog Access'!$F$7:$BF$318,50,FALSE)),"",VLOOKUP($B196,'[1]1718  Prog Access'!$F$7:$BF$318,50,FALSE))</f>
        <v>498448.07</v>
      </c>
      <c r="CA196" s="133">
        <f t="shared" si="270"/>
        <v>0.23747480968282</v>
      </c>
      <c r="CB196" s="134">
        <f t="shared" si="271"/>
        <v>6548.1879926431948</v>
      </c>
      <c r="CC196" s="135">
        <f>IF(ISNA(VLOOKUP($B196,'[1]1718  Prog Access'!$F$7:$BF$318,51,FALSE)),"",VLOOKUP($B196,'[1]1718  Prog Access'!$F$7:$BF$318,51,FALSE))</f>
        <v>103636.61</v>
      </c>
      <c r="CD196" s="133">
        <f t="shared" si="272"/>
        <v>4.9375422871880396E-2</v>
      </c>
      <c r="CE196" s="134">
        <f t="shared" si="273"/>
        <v>1361.4898843930634</v>
      </c>
      <c r="CF196" s="141">
        <f>IF(ISNA(VLOOKUP($B196,'[1]1718  Prog Access'!$F$7:$BF$318,52,FALSE)),"",VLOOKUP($B196,'[1]1718  Prog Access'!$F$7:$BF$318,52,FALSE))</f>
        <v>62446.9</v>
      </c>
      <c r="CG196" s="88">
        <f t="shared" si="274"/>
        <v>2.9751475801244636E-2</v>
      </c>
      <c r="CH196" s="89">
        <f t="shared" si="275"/>
        <v>820.374408828166</v>
      </c>
      <c r="CI196" s="90">
        <f t="shared" si="317"/>
        <v>2098951.3400000008</v>
      </c>
      <c r="CJ196" s="73">
        <f t="shared" si="318"/>
        <v>0</v>
      </c>
    </row>
    <row r="197" spans="1:88" x14ac:dyDescent="0.3">
      <c r="A197" s="91"/>
      <c r="B197" s="84" t="s">
        <v>329</v>
      </c>
      <c r="C197" s="117" t="s">
        <v>330</v>
      </c>
      <c r="D197" s="85">
        <f>IF(ISNA(VLOOKUP($B197,'[1]1718 enrollment_Rev_Exp by size'!$A$6:$C$339,3,FALSE)),"",VLOOKUP($B197,'[1]1718 enrollment_Rev_Exp by size'!$A$6:$C$339,3,FALSE))</f>
        <v>71.17</v>
      </c>
      <c r="E197" s="86">
        <f>IF(ISNA(VLOOKUP($B197,'[1]1718 Enroll_Rev_Exp Access'!$A$6:$D$316,4,FALSE)),"",VLOOKUP($B197,'[1]1718 Enroll_Rev_Exp Access'!$A$6:$D$316,4,FALSE))</f>
        <v>2314886.2400000002</v>
      </c>
      <c r="F197" s="87">
        <f>IF(ISNA(VLOOKUP($B197,'[1]1718  Prog Access'!$F$7:$BF$318,2,FALSE)),"",VLOOKUP($B197,'[1]1718  Prog Access'!$F$7:$BF$318,2,FALSE))</f>
        <v>1196387.1600000004</v>
      </c>
      <c r="G197" s="87">
        <f>IF(ISNA(VLOOKUP($B197,'[1]1718  Prog Access'!$F$7:$BF$318,3,FALSE)),"",VLOOKUP($B197,'[1]1718  Prog Access'!$F$7:$BF$318,3,FALSE))</f>
        <v>0</v>
      </c>
      <c r="H197" s="87">
        <f>IF(ISNA(VLOOKUP($B197,'[1]1718  Prog Access'!$F$7:$BF$318,4,FALSE)),"",VLOOKUP($B197,'[1]1718  Prog Access'!$F$7:$BF$318,4,FALSE))</f>
        <v>0</v>
      </c>
      <c r="I197" s="130">
        <f t="shared" si="276"/>
        <v>1196387.1600000004</v>
      </c>
      <c r="J197" s="151">
        <f t="shared" si="277"/>
        <v>0.51682330618544792</v>
      </c>
      <c r="K197" s="152">
        <f t="shared" si="278"/>
        <v>16810.273429815938</v>
      </c>
      <c r="L197" s="135">
        <f>IF(ISNA(VLOOKUP($B197,'[1]1718  Prog Access'!$F$7:$BF$318,5,FALSE)),"",VLOOKUP($B197,'[1]1718  Prog Access'!$F$7:$BF$318,5,FALSE))</f>
        <v>0</v>
      </c>
      <c r="M197" s="135">
        <f>IF(ISNA(VLOOKUP($B197,'[1]1718  Prog Access'!$F$7:$BF$318,6,FALSE)),"",VLOOKUP($B197,'[1]1718  Prog Access'!$F$7:$BF$318,6,FALSE))</f>
        <v>0</v>
      </c>
      <c r="N197" s="135">
        <f>IF(ISNA(VLOOKUP($B197,'[1]1718  Prog Access'!$F$7:$BF$318,7,FALSE)),"",VLOOKUP($B197,'[1]1718  Prog Access'!$F$7:$BF$318,7,FALSE))</f>
        <v>0</v>
      </c>
      <c r="O197" s="135">
        <f>IF(ISNA(VLOOKUP($B197,'[1]1718  Prog Access'!$F$7:$BF$318,8,FALSE)),"",VLOOKUP($B197,'[1]1718  Prog Access'!$F$7:$BF$318,8,FALSE))</f>
        <v>0</v>
      </c>
      <c r="P197" s="135">
        <f>IF(ISNA(VLOOKUP($B197,'[1]1718  Prog Access'!$F$7:$BF$318,9,FALSE)),"",VLOOKUP($B197,'[1]1718  Prog Access'!$F$7:$BF$318,9,FALSE))</f>
        <v>0</v>
      </c>
      <c r="Q197" s="135">
        <f>IF(ISNA(VLOOKUP($B197,'[1]1718  Prog Access'!$F$7:$BF$318,10,FALSE)),"",VLOOKUP($B197,'[1]1718  Prog Access'!$F$7:$BF$318,10,FALSE))</f>
        <v>0</v>
      </c>
      <c r="R197" s="128">
        <f t="shared" si="249"/>
        <v>0</v>
      </c>
      <c r="S197" s="136">
        <f t="shared" si="250"/>
        <v>0</v>
      </c>
      <c r="T197" s="137">
        <f t="shared" si="251"/>
        <v>0</v>
      </c>
      <c r="U197" s="135">
        <f>IF(ISNA(VLOOKUP($B197,'[1]1718  Prog Access'!$F$7:$BF$318,11,FALSE)),"",VLOOKUP($B197,'[1]1718  Prog Access'!$F$7:$BF$318,11,FALSE))</f>
        <v>75622.09</v>
      </c>
      <c r="V197" s="135">
        <f>IF(ISNA(VLOOKUP($B197,'[1]1718  Prog Access'!$F$7:$BF$318,12,FALSE)),"",VLOOKUP($B197,'[1]1718  Prog Access'!$F$7:$BF$318,12,FALSE))</f>
        <v>4504.42</v>
      </c>
      <c r="W197" s="135">
        <f>IF(ISNA(VLOOKUP($B197,'[1]1718  Prog Access'!$F$7:$BF$318,13,FALSE)),"",VLOOKUP($B197,'[1]1718  Prog Access'!$F$7:$BF$318,13,FALSE))</f>
        <v>0</v>
      </c>
      <c r="X197" s="135">
        <f>IF(ISNA(VLOOKUP($B197,'[1]1718  Prog Access'!$F$7:$BF$318,14,FALSE)),"",VLOOKUP($B197,'[1]1718  Prog Access'!$F$7:$BF$318,14,FALSE))</f>
        <v>0</v>
      </c>
      <c r="Y197" s="135">
        <f>IF(ISNA(VLOOKUP($B197,'[1]1718  Prog Access'!$F$7:$BF$318,15,FALSE)),"",VLOOKUP($B197,'[1]1718  Prog Access'!$F$7:$BF$318,15,FALSE))</f>
        <v>0</v>
      </c>
      <c r="Z197" s="135">
        <f>IF(ISNA(VLOOKUP($B197,'[1]1718  Prog Access'!$F$7:$BF$318,16,FALSE)),"",VLOOKUP($B197,'[1]1718  Prog Access'!$F$7:$BF$318,16,FALSE))</f>
        <v>0</v>
      </c>
      <c r="AA197" s="138">
        <f t="shared" si="252"/>
        <v>80126.509999999995</v>
      </c>
      <c r="AB197" s="133">
        <f t="shared" si="253"/>
        <v>3.4613584294319356E-2</v>
      </c>
      <c r="AC197" s="134">
        <f t="shared" si="254"/>
        <v>1125.8467050723618</v>
      </c>
      <c r="AD197" s="135">
        <f>IF(ISNA(VLOOKUP($B197,'[1]1718  Prog Access'!$F$7:$BF$318,17,FALSE)),"",VLOOKUP($B197,'[1]1718  Prog Access'!$F$7:$BF$318,17,FALSE))</f>
        <v>0</v>
      </c>
      <c r="AE197" s="135">
        <f>IF(ISNA(VLOOKUP($B197,'[1]1718  Prog Access'!$F$7:$BF$318,18,FALSE)),"",VLOOKUP($B197,'[1]1718  Prog Access'!$F$7:$BF$318,18,FALSE))</f>
        <v>0</v>
      </c>
      <c r="AF197" s="135">
        <f>IF(ISNA(VLOOKUP($B197,'[1]1718  Prog Access'!$F$7:$BF$318,19,FALSE)),"",VLOOKUP($B197,'[1]1718  Prog Access'!$F$7:$BF$318,19,FALSE))</f>
        <v>0</v>
      </c>
      <c r="AG197" s="135">
        <f>IF(ISNA(VLOOKUP($B197,'[1]1718  Prog Access'!$F$7:$BF$318,20,FALSE)),"",VLOOKUP($B197,'[1]1718  Prog Access'!$F$7:$BF$318,20,FALSE))</f>
        <v>0</v>
      </c>
      <c r="AH197" s="134">
        <f t="shared" si="255"/>
        <v>0</v>
      </c>
      <c r="AI197" s="133">
        <f t="shared" si="256"/>
        <v>0</v>
      </c>
      <c r="AJ197" s="134">
        <f t="shared" si="257"/>
        <v>0</v>
      </c>
      <c r="AK197" s="135">
        <f>IF(ISNA(VLOOKUP($B197,'[1]1718  Prog Access'!$F$7:$BF$318,21,FALSE)),"",VLOOKUP($B197,'[1]1718  Prog Access'!$F$7:$BF$318,21,FALSE))</f>
        <v>0</v>
      </c>
      <c r="AL197" s="135">
        <f>IF(ISNA(VLOOKUP($B197,'[1]1718  Prog Access'!$F$7:$BF$318,22,FALSE)),"",VLOOKUP($B197,'[1]1718  Prog Access'!$F$7:$BF$318,22,FALSE))</f>
        <v>0</v>
      </c>
      <c r="AM197" s="138">
        <f t="shared" si="258"/>
        <v>0</v>
      </c>
      <c r="AN197" s="133">
        <f t="shared" si="259"/>
        <v>0</v>
      </c>
      <c r="AO197" s="139">
        <f t="shared" si="260"/>
        <v>0</v>
      </c>
      <c r="AP197" s="135">
        <f>IF(ISNA(VLOOKUP($B197,'[1]1718  Prog Access'!$F$7:$BF$318,23,FALSE)),"",VLOOKUP($B197,'[1]1718  Prog Access'!$F$7:$BF$318,23,FALSE))</f>
        <v>35870.080000000002</v>
      </c>
      <c r="AQ197" s="135">
        <f>IF(ISNA(VLOOKUP($B197,'[1]1718  Prog Access'!$F$7:$BF$318,24,FALSE)),"",VLOOKUP($B197,'[1]1718  Prog Access'!$F$7:$BF$318,24,FALSE))</f>
        <v>29876.989999999998</v>
      </c>
      <c r="AR197" s="135">
        <f>IF(ISNA(VLOOKUP($B197,'[1]1718  Prog Access'!$F$7:$BF$318,25,FALSE)),"",VLOOKUP($B197,'[1]1718  Prog Access'!$F$7:$BF$318,25,FALSE))</f>
        <v>0</v>
      </c>
      <c r="AS197" s="135">
        <f>IF(ISNA(VLOOKUP($B197,'[1]1718  Prog Access'!$F$7:$BF$318,26,FALSE)),"",VLOOKUP($B197,'[1]1718  Prog Access'!$F$7:$BF$318,26,FALSE))</f>
        <v>0</v>
      </c>
      <c r="AT197" s="135">
        <f>IF(ISNA(VLOOKUP($B197,'[1]1718  Prog Access'!$F$7:$BF$318,27,FALSE)),"",VLOOKUP($B197,'[1]1718  Prog Access'!$F$7:$BF$318,27,FALSE))</f>
        <v>39583.79</v>
      </c>
      <c r="AU197" s="135">
        <f>IF(ISNA(VLOOKUP($B197,'[1]1718  Prog Access'!$F$7:$BF$318,28,FALSE)),"",VLOOKUP($B197,'[1]1718  Prog Access'!$F$7:$BF$318,28,FALSE))</f>
        <v>0</v>
      </c>
      <c r="AV197" s="135">
        <f>IF(ISNA(VLOOKUP($B197,'[1]1718  Prog Access'!$F$7:$BF$318,29,FALSE)),"",VLOOKUP($B197,'[1]1718  Prog Access'!$F$7:$BF$318,29,FALSE))</f>
        <v>0</v>
      </c>
      <c r="AW197" s="135">
        <f>IF(ISNA(VLOOKUP($B197,'[1]1718  Prog Access'!$F$7:$BF$318,30,FALSE)),"",VLOOKUP($B197,'[1]1718  Prog Access'!$F$7:$BF$318,30,FALSE))</f>
        <v>1088.8499999999999</v>
      </c>
      <c r="AX197" s="135">
        <f>IF(ISNA(VLOOKUP($B197,'[1]1718  Prog Access'!$F$7:$BF$318,31,FALSE)),"",VLOOKUP($B197,'[1]1718  Prog Access'!$F$7:$BF$318,31,FALSE))</f>
        <v>0</v>
      </c>
      <c r="AY197" s="135">
        <f>IF(ISNA(VLOOKUP($B197,'[1]1718  Prog Access'!$F$7:$BF$318,32,FALSE)),"",VLOOKUP($B197,'[1]1718  Prog Access'!$F$7:$BF$318,32,FALSE))</f>
        <v>0</v>
      </c>
      <c r="AZ197" s="135">
        <f>IF(ISNA(VLOOKUP($B197,'[1]1718  Prog Access'!$F$7:$BF$318,33,FALSE)),"",VLOOKUP($B197,'[1]1718  Prog Access'!$F$7:$BF$318,33,FALSE))</f>
        <v>0</v>
      </c>
      <c r="BA197" s="135">
        <f>IF(ISNA(VLOOKUP($B197,'[1]1718  Prog Access'!$F$7:$BF$318,34,FALSE)),"",VLOOKUP($B197,'[1]1718  Prog Access'!$F$7:$BF$318,34,FALSE))</f>
        <v>0</v>
      </c>
      <c r="BB197" s="135">
        <f>IF(ISNA(VLOOKUP($B197,'[1]1718  Prog Access'!$F$7:$BF$318,35,FALSE)),"",VLOOKUP($B197,'[1]1718  Prog Access'!$F$7:$BF$318,35,FALSE))</f>
        <v>0</v>
      </c>
      <c r="BC197" s="135">
        <f>IF(ISNA(VLOOKUP($B197,'[1]1718  Prog Access'!$F$7:$BF$318,36,FALSE)),"",VLOOKUP($B197,'[1]1718  Prog Access'!$F$7:$BF$318,36,FALSE))</f>
        <v>0</v>
      </c>
      <c r="BD197" s="135">
        <f>IF(ISNA(VLOOKUP($B197,'[1]1718  Prog Access'!$F$7:$BF$318,37,FALSE)),"",VLOOKUP($B197,'[1]1718  Prog Access'!$F$7:$BF$318,37,FALSE))</f>
        <v>0</v>
      </c>
      <c r="BE197" s="135">
        <f>IF(ISNA(VLOOKUP($B197,'[1]1718  Prog Access'!$F$7:$BF$318,38,FALSE)),"",VLOOKUP($B197,'[1]1718  Prog Access'!$F$7:$BF$318,38,FALSE))</f>
        <v>0</v>
      </c>
      <c r="BF197" s="134">
        <f t="shared" si="261"/>
        <v>106419.71000000002</v>
      </c>
      <c r="BG197" s="133">
        <f t="shared" si="262"/>
        <v>4.5971896225881069E-2</v>
      </c>
      <c r="BH197" s="137">
        <f t="shared" si="263"/>
        <v>1495.288885766475</v>
      </c>
      <c r="BI197" s="140">
        <f>IF(ISNA(VLOOKUP($B197,'[1]1718  Prog Access'!$F$7:$BF$318,39,FALSE)),"",VLOOKUP($B197,'[1]1718  Prog Access'!$F$7:$BF$318,39,FALSE))</f>
        <v>0</v>
      </c>
      <c r="BJ197" s="135">
        <f>IF(ISNA(VLOOKUP($B197,'[1]1718  Prog Access'!$F$7:$BF$318,40,FALSE)),"",VLOOKUP($B197,'[1]1718  Prog Access'!$F$7:$BF$318,40,FALSE))</f>
        <v>0</v>
      </c>
      <c r="BK197" s="135">
        <f>IF(ISNA(VLOOKUP($B197,'[1]1718  Prog Access'!$F$7:$BF$318,41,FALSE)),"",VLOOKUP($B197,'[1]1718  Prog Access'!$F$7:$BF$318,41,FALSE))</f>
        <v>1662.61</v>
      </c>
      <c r="BL197" s="135">
        <f>IF(ISNA(VLOOKUP($B197,'[1]1718  Prog Access'!$F$7:$BF$318,42,FALSE)),"",VLOOKUP($B197,'[1]1718  Prog Access'!$F$7:$BF$318,42,FALSE))</f>
        <v>0</v>
      </c>
      <c r="BM197" s="135">
        <f>IF(ISNA(VLOOKUP($B197,'[1]1718  Prog Access'!$F$7:$BF$318,43,FALSE)),"",VLOOKUP($B197,'[1]1718  Prog Access'!$F$7:$BF$318,43,FALSE))</f>
        <v>0</v>
      </c>
      <c r="BN197" s="135">
        <f>IF(ISNA(VLOOKUP($B197,'[1]1718  Prog Access'!$F$7:$BF$318,44,FALSE)),"",VLOOKUP($B197,'[1]1718  Prog Access'!$F$7:$BF$318,44,FALSE))</f>
        <v>0</v>
      </c>
      <c r="BO197" s="135">
        <f>IF(ISNA(VLOOKUP($B197,'[1]1718  Prog Access'!$F$7:$BF$318,45,FALSE)),"",VLOOKUP($B197,'[1]1718  Prog Access'!$F$7:$BF$318,45,FALSE))</f>
        <v>84344.94</v>
      </c>
      <c r="BP197" s="137">
        <f t="shared" si="264"/>
        <v>86007.55</v>
      </c>
      <c r="BQ197" s="133">
        <f t="shared" si="265"/>
        <v>3.7154115184511179E-2</v>
      </c>
      <c r="BR197" s="134">
        <f t="shared" si="266"/>
        <v>1208.4803990445412</v>
      </c>
      <c r="BS197" s="140">
        <f>IF(ISNA(VLOOKUP($B197,'[1]1718  Prog Access'!$F$7:$BF$318,46,FALSE)),"",VLOOKUP($B197,'[1]1718  Prog Access'!$F$7:$BF$318,46,FALSE))</f>
        <v>0</v>
      </c>
      <c r="BT197" s="135">
        <f>IF(ISNA(VLOOKUP($B197,'[1]1718  Prog Access'!$F$7:$BF$318,47,FALSE)),"",VLOOKUP($B197,'[1]1718  Prog Access'!$F$7:$BF$318,47,FALSE))</f>
        <v>0</v>
      </c>
      <c r="BU197" s="135">
        <f>IF(ISNA(VLOOKUP($B197,'[1]1718  Prog Access'!$F$7:$BF$318,48,FALSE)),"",VLOOKUP($B197,'[1]1718  Prog Access'!$F$7:$BF$318,48,FALSE))</f>
        <v>0</v>
      </c>
      <c r="BV197" s="135">
        <f>IF(ISNA(VLOOKUP($B197,'[1]1718  Prog Access'!$F$7:$BF$318,49,FALSE)),"",VLOOKUP($B197,'[1]1718  Prog Access'!$F$7:$BF$318,49,FALSE))</f>
        <v>52291.41</v>
      </c>
      <c r="BW197" s="137">
        <f t="shared" si="267"/>
        <v>52291.41</v>
      </c>
      <c r="BX197" s="133">
        <f t="shared" si="268"/>
        <v>2.2589192115116636E-2</v>
      </c>
      <c r="BY197" s="134">
        <f t="shared" si="269"/>
        <v>734.73949697906426</v>
      </c>
      <c r="BZ197" s="135">
        <f>IF(ISNA(VLOOKUP($B197,'[1]1718  Prog Access'!$F$7:$BF$318,50,FALSE)),"",VLOOKUP($B197,'[1]1718  Prog Access'!$F$7:$BF$318,50,FALSE))</f>
        <v>578540.81999999995</v>
      </c>
      <c r="CA197" s="133">
        <f t="shared" si="270"/>
        <v>0.24992192272912725</v>
      </c>
      <c r="CB197" s="134">
        <f t="shared" si="271"/>
        <v>8128.9984544049448</v>
      </c>
      <c r="CC197" s="135">
        <f>IF(ISNA(VLOOKUP($B197,'[1]1718  Prog Access'!$F$7:$BF$318,51,FALSE)),"",VLOOKUP($B197,'[1]1718  Prog Access'!$F$7:$BF$318,51,FALSE))</f>
        <v>101104.1</v>
      </c>
      <c r="CD197" s="133">
        <f t="shared" si="272"/>
        <v>4.3675623558935665E-2</v>
      </c>
      <c r="CE197" s="134">
        <f t="shared" si="273"/>
        <v>1420.5999718982719</v>
      </c>
      <c r="CF197" s="141">
        <f>IF(ISNA(VLOOKUP($B197,'[1]1718  Prog Access'!$F$7:$BF$318,52,FALSE)),"",VLOOKUP($B197,'[1]1718  Prog Access'!$F$7:$BF$318,52,FALSE))</f>
        <v>114008.98000000001</v>
      </c>
      <c r="CG197" s="88">
        <f t="shared" si="274"/>
        <v>4.9250359706661008E-2</v>
      </c>
      <c r="CH197" s="89">
        <f t="shared" si="275"/>
        <v>1601.9246873682732</v>
      </c>
      <c r="CI197" s="90">
        <f t="shared" si="317"/>
        <v>2314886.2400000002</v>
      </c>
      <c r="CJ197" s="73">
        <f t="shared" si="318"/>
        <v>0</v>
      </c>
    </row>
    <row r="198" spans="1:88" x14ac:dyDescent="0.3">
      <c r="A198" s="21"/>
      <c r="B198" s="84" t="s">
        <v>331</v>
      </c>
      <c r="C198" s="117" t="s">
        <v>332</v>
      </c>
      <c r="D198" s="85">
        <f>IF(ISNA(VLOOKUP($B198,'[1]1718 enrollment_Rev_Exp by size'!$A$6:$C$339,3,FALSE)),"",VLOOKUP($B198,'[1]1718 enrollment_Rev_Exp by size'!$A$6:$C$339,3,FALSE))</f>
        <v>24.5</v>
      </c>
      <c r="E198" s="86">
        <f>IF(ISNA(VLOOKUP($B198,'[1]1718 Enroll_Rev_Exp Access'!$A$6:$D$316,4,FALSE)),"",VLOOKUP($B198,'[1]1718 Enroll_Rev_Exp Access'!$A$6:$D$316,4,FALSE))</f>
        <v>485630.79</v>
      </c>
      <c r="F198" s="87">
        <f>IF(ISNA(VLOOKUP($B198,'[1]1718  Prog Access'!$F$7:$BF$318,2,FALSE)),"",VLOOKUP($B198,'[1]1718  Prog Access'!$F$7:$BF$318,2,FALSE))</f>
        <v>239252.95</v>
      </c>
      <c r="G198" s="87">
        <f>IF(ISNA(VLOOKUP($B198,'[1]1718  Prog Access'!$F$7:$BF$318,3,FALSE)),"",VLOOKUP($B198,'[1]1718  Prog Access'!$F$7:$BF$318,3,FALSE))</f>
        <v>0</v>
      </c>
      <c r="H198" s="87">
        <f>IF(ISNA(VLOOKUP($B198,'[1]1718  Prog Access'!$F$7:$BF$318,4,FALSE)),"",VLOOKUP($B198,'[1]1718  Prog Access'!$F$7:$BF$318,4,FALSE))</f>
        <v>0</v>
      </c>
      <c r="I198" s="130">
        <f t="shared" si="276"/>
        <v>239252.95</v>
      </c>
      <c r="J198" s="151">
        <f t="shared" si="277"/>
        <v>0.49266429338222156</v>
      </c>
      <c r="K198" s="152">
        <f t="shared" si="278"/>
        <v>9765.4265306122452</v>
      </c>
      <c r="L198" s="135">
        <f>IF(ISNA(VLOOKUP($B198,'[1]1718  Prog Access'!$F$7:$BF$318,5,FALSE)),"",VLOOKUP($B198,'[1]1718  Prog Access'!$F$7:$BF$318,5,FALSE))</f>
        <v>0</v>
      </c>
      <c r="M198" s="135">
        <f>IF(ISNA(VLOOKUP($B198,'[1]1718  Prog Access'!$F$7:$BF$318,6,FALSE)),"",VLOOKUP($B198,'[1]1718  Prog Access'!$F$7:$BF$318,6,FALSE))</f>
        <v>0</v>
      </c>
      <c r="N198" s="135">
        <f>IF(ISNA(VLOOKUP($B198,'[1]1718  Prog Access'!$F$7:$BF$318,7,FALSE)),"",VLOOKUP($B198,'[1]1718  Prog Access'!$F$7:$BF$318,7,FALSE))</f>
        <v>0</v>
      </c>
      <c r="O198" s="135">
        <f>IF(ISNA(VLOOKUP($B198,'[1]1718  Prog Access'!$F$7:$BF$318,8,FALSE)),"",VLOOKUP($B198,'[1]1718  Prog Access'!$F$7:$BF$318,8,FALSE))</f>
        <v>0</v>
      </c>
      <c r="P198" s="135">
        <f>IF(ISNA(VLOOKUP($B198,'[1]1718  Prog Access'!$F$7:$BF$318,9,FALSE)),"",VLOOKUP($B198,'[1]1718  Prog Access'!$F$7:$BF$318,9,FALSE))</f>
        <v>0</v>
      </c>
      <c r="Q198" s="135">
        <f>IF(ISNA(VLOOKUP($B198,'[1]1718  Prog Access'!$F$7:$BF$318,10,FALSE)),"",VLOOKUP($B198,'[1]1718  Prog Access'!$F$7:$BF$318,10,FALSE))</f>
        <v>0</v>
      </c>
      <c r="R198" s="128">
        <f t="shared" si="249"/>
        <v>0</v>
      </c>
      <c r="S198" s="136">
        <f t="shared" si="250"/>
        <v>0</v>
      </c>
      <c r="T198" s="137">
        <f t="shared" si="251"/>
        <v>0</v>
      </c>
      <c r="U198" s="135">
        <f>IF(ISNA(VLOOKUP($B198,'[1]1718  Prog Access'!$F$7:$BF$318,11,FALSE)),"",VLOOKUP($B198,'[1]1718  Prog Access'!$F$7:$BF$318,11,FALSE))</f>
        <v>4948.08</v>
      </c>
      <c r="V198" s="135">
        <f>IF(ISNA(VLOOKUP($B198,'[1]1718  Prog Access'!$F$7:$BF$318,12,FALSE)),"",VLOOKUP($B198,'[1]1718  Prog Access'!$F$7:$BF$318,12,FALSE))</f>
        <v>0</v>
      </c>
      <c r="W198" s="135">
        <f>IF(ISNA(VLOOKUP($B198,'[1]1718  Prog Access'!$F$7:$BF$318,13,FALSE)),"",VLOOKUP($B198,'[1]1718  Prog Access'!$F$7:$BF$318,13,FALSE))</f>
        <v>0</v>
      </c>
      <c r="X198" s="135">
        <f>IF(ISNA(VLOOKUP($B198,'[1]1718  Prog Access'!$F$7:$BF$318,14,FALSE)),"",VLOOKUP($B198,'[1]1718  Prog Access'!$F$7:$BF$318,14,FALSE))</f>
        <v>0</v>
      </c>
      <c r="Y198" s="135">
        <f>IF(ISNA(VLOOKUP($B198,'[1]1718  Prog Access'!$F$7:$BF$318,15,FALSE)),"",VLOOKUP($B198,'[1]1718  Prog Access'!$F$7:$BF$318,15,FALSE))</f>
        <v>0</v>
      </c>
      <c r="Z198" s="135">
        <f>IF(ISNA(VLOOKUP($B198,'[1]1718  Prog Access'!$F$7:$BF$318,16,FALSE)),"",VLOOKUP($B198,'[1]1718  Prog Access'!$F$7:$BF$318,16,FALSE))</f>
        <v>0</v>
      </c>
      <c r="AA198" s="138">
        <f t="shared" si="252"/>
        <v>4948.08</v>
      </c>
      <c r="AB198" s="133">
        <f t="shared" si="253"/>
        <v>1.0188975044189435E-2</v>
      </c>
      <c r="AC198" s="134">
        <f t="shared" si="254"/>
        <v>201.96244897959184</v>
      </c>
      <c r="AD198" s="135">
        <f>IF(ISNA(VLOOKUP($B198,'[1]1718  Prog Access'!$F$7:$BF$318,17,FALSE)),"",VLOOKUP($B198,'[1]1718  Prog Access'!$F$7:$BF$318,17,FALSE))</f>
        <v>0</v>
      </c>
      <c r="AE198" s="135">
        <f>IF(ISNA(VLOOKUP($B198,'[1]1718  Prog Access'!$F$7:$BF$318,18,FALSE)),"",VLOOKUP($B198,'[1]1718  Prog Access'!$F$7:$BF$318,18,FALSE))</f>
        <v>0</v>
      </c>
      <c r="AF198" s="135">
        <f>IF(ISNA(VLOOKUP($B198,'[1]1718  Prog Access'!$F$7:$BF$318,19,FALSE)),"",VLOOKUP($B198,'[1]1718  Prog Access'!$F$7:$BF$318,19,FALSE))</f>
        <v>0</v>
      </c>
      <c r="AG198" s="135">
        <f>IF(ISNA(VLOOKUP($B198,'[1]1718  Prog Access'!$F$7:$BF$318,20,FALSE)),"",VLOOKUP($B198,'[1]1718  Prog Access'!$F$7:$BF$318,20,FALSE))</f>
        <v>0</v>
      </c>
      <c r="AH198" s="134">
        <f t="shared" si="255"/>
        <v>0</v>
      </c>
      <c r="AI198" s="133">
        <f t="shared" si="256"/>
        <v>0</v>
      </c>
      <c r="AJ198" s="134">
        <f t="shared" si="257"/>
        <v>0</v>
      </c>
      <c r="AK198" s="135">
        <f>IF(ISNA(VLOOKUP($B198,'[1]1718  Prog Access'!$F$7:$BF$318,21,FALSE)),"",VLOOKUP($B198,'[1]1718  Prog Access'!$F$7:$BF$318,21,FALSE))</f>
        <v>0</v>
      </c>
      <c r="AL198" s="135">
        <f>IF(ISNA(VLOOKUP($B198,'[1]1718  Prog Access'!$F$7:$BF$318,22,FALSE)),"",VLOOKUP($B198,'[1]1718  Prog Access'!$F$7:$BF$318,22,FALSE))</f>
        <v>0</v>
      </c>
      <c r="AM198" s="138">
        <f t="shared" si="258"/>
        <v>0</v>
      </c>
      <c r="AN198" s="133">
        <f t="shared" si="259"/>
        <v>0</v>
      </c>
      <c r="AO198" s="139">
        <f t="shared" si="260"/>
        <v>0</v>
      </c>
      <c r="AP198" s="135">
        <f>IF(ISNA(VLOOKUP($B198,'[1]1718  Prog Access'!$F$7:$BF$318,23,FALSE)),"",VLOOKUP($B198,'[1]1718  Prog Access'!$F$7:$BF$318,23,FALSE))</f>
        <v>0</v>
      </c>
      <c r="AQ198" s="135">
        <f>IF(ISNA(VLOOKUP($B198,'[1]1718  Prog Access'!$F$7:$BF$318,24,FALSE)),"",VLOOKUP($B198,'[1]1718  Prog Access'!$F$7:$BF$318,24,FALSE))</f>
        <v>17403.019999999997</v>
      </c>
      <c r="AR198" s="135">
        <f>IF(ISNA(VLOOKUP($B198,'[1]1718  Prog Access'!$F$7:$BF$318,25,FALSE)),"",VLOOKUP($B198,'[1]1718  Prog Access'!$F$7:$BF$318,25,FALSE))</f>
        <v>0</v>
      </c>
      <c r="AS198" s="135">
        <f>IF(ISNA(VLOOKUP($B198,'[1]1718  Prog Access'!$F$7:$BF$318,26,FALSE)),"",VLOOKUP($B198,'[1]1718  Prog Access'!$F$7:$BF$318,26,FALSE))</f>
        <v>0</v>
      </c>
      <c r="AT198" s="135">
        <f>IF(ISNA(VLOOKUP($B198,'[1]1718  Prog Access'!$F$7:$BF$318,27,FALSE)),"",VLOOKUP($B198,'[1]1718  Prog Access'!$F$7:$BF$318,27,FALSE))</f>
        <v>0</v>
      </c>
      <c r="AU198" s="135">
        <f>IF(ISNA(VLOOKUP($B198,'[1]1718  Prog Access'!$F$7:$BF$318,28,FALSE)),"",VLOOKUP($B198,'[1]1718  Prog Access'!$F$7:$BF$318,28,FALSE))</f>
        <v>0</v>
      </c>
      <c r="AV198" s="135">
        <f>IF(ISNA(VLOOKUP($B198,'[1]1718  Prog Access'!$F$7:$BF$318,29,FALSE)),"",VLOOKUP($B198,'[1]1718  Prog Access'!$F$7:$BF$318,29,FALSE))</f>
        <v>0</v>
      </c>
      <c r="AW198" s="135">
        <f>IF(ISNA(VLOOKUP($B198,'[1]1718  Prog Access'!$F$7:$BF$318,30,FALSE)),"",VLOOKUP($B198,'[1]1718  Prog Access'!$F$7:$BF$318,30,FALSE))</f>
        <v>4923.7299999999996</v>
      </c>
      <c r="AX198" s="135">
        <f>IF(ISNA(VLOOKUP($B198,'[1]1718  Prog Access'!$F$7:$BF$318,31,FALSE)),"",VLOOKUP($B198,'[1]1718  Prog Access'!$F$7:$BF$318,31,FALSE))</f>
        <v>0</v>
      </c>
      <c r="AY198" s="135">
        <f>IF(ISNA(VLOOKUP($B198,'[1]1718  Prog Access'!$F$7:$BF$318,32,FALSE)),"",VLOOKUP($B198,'[1]1718  Prog Access'!$F$7:$BF$318,32,FALSE))</f>
        <v>0</v>
      </c>
      <c r="AZ198" s="135">
        <f>IF(ISNA(VLOOKUP($B198,'[1]1718  Prog Access'!$F$7:$BF$318,33,FALSE)),"",VLOOKUP($B198,'[1]1718  Prog Access'!$F$7:$BF$318,33,FALSE))</f>
        <v>0</v>
      </c>
      <c r="BA198" s="135">
        <f>IF(ISNA(VLOOKUP($B198,'[1]1718  Prog Access'!$F$7:$BF$318,34,FALSE)),"",VLOOKUP($B198,'[1]1718  Prog Access'!$F$7:$BF$318,34,FALSE))</f>
        <v>0</v>
      </c>
      <c r="BB198" s="135">
        <f>IF(ISNA(VLOOKUP($B198,'[1]1718  Prog Access'!$F$7:$BF$318,35,FALSE)),"",VLOOKUP($B198,'[1]1718  Prog Access'!$F$7:$BF$318,35,FALSE))</f>
        <v>13021.269999999999</v>
      </c>
      <c r="BC198" s="135">
        <f>IF(ISNA(VLOOKUP($B198,'[1]1718  Prog Access'!$F$7:$BF$318,36,FALSE)),"",VLOOKUP($B198,'[1]1718  Prog Access'!$F$7:$BF$318,36,FALSE))</f>
        <v>0</v>
      </c>
      <c r="BD198" s="135">
        <f>IF(ISNA(VLOOKUP($B198,'[1]1718  Prog Access'!$F$7:$BF$318,37,FALSE)),"",VLOOKUP($B198,'[1]1718  Prog Access'!$F$7:$BF$318,37,FALSE))</f>
        <v>0</v>
      </c>
      <c r="BE198" s="135">
        <f>IF(ISNA(VLOOKUP($B198,'[1]1718  Prog Access'!$F$7:$BF$318,38,FALSE)),"",VLOOKUP($B198,'[1]1718  Prog Access'!$F$7:$BF$318,38,FALSE))</f>
        <v>0</v>
      </c>
      <c r="BF198" s="134">
        <f t="shared" si="261"/>
        <v>35348.019999999997</v>
      </c>
      <c r="BG198" s="133">
        <f t="shared" si="262"/>
        <v>7.2787847739225919E-2</v>
      </c>
      <c r="BH198" s="137">
        <f t="shared" si="263"/>
        <v>1442.7763265306121</v>
      </c>
      <c r="BI198" s="140">
        <f>IF(ISNA(VLOOKUP($B198,'[1]1718  Prog Access'!$F$7:$BF$318,39,FALSE)),"",VLOOKUP($B198,'[1]1718  Prog Access'!$F$7:$BF$318,39,FALSE))</f>
        <v>0</v>
      </c>
      <c r="BJ198" s="135">
        <f>IF(ISNA(VLOOKUP($B198,'[1]1718  Prog Access'!$F$7:$BF$318,40,FALSE)),"",VLOOKUP($B198,'[1]1718  Prog Access'!$F$7:$BF$318,40,FALSE))</f>
        <v>0</v>
      </c>
      <c r="BK198" s="135">
        <f>IF(ISNA(VLOOKUP($B198,'[1]1718  Prog Access'!$F$7:$BF$318,41,FALSE)),"",VLOOKUP($B198,'[1]1718  Prog Access'!$F$7:$BF$318,41,FALSE))</f>
        <v>0</v>
      </c>
      <c r="BL198" s="135">
        <f>IF(ISNA(VLOOKUP($B198,'[1]1718  Prog Access'!$F$7:$BF$318,42,FALSE)),"",VLOOKUP($B198,'[1]1718  Prog Access'!$F$7:$BF$318,42,FALSE))</f>
        <v>0</v>
      </c>
      <c r="BM198" s="135">
        <f>IF(ISNA(VLOOKUP($B198,'[1]1718  Prog Access'!$F$7:$BF$318,43,FALSE)),"",VLOOKUP($B198,'[1]1718  Prog Access'!$F$7:$BF$318,43,FALSE))</f>
        <v>0</v>
      </c>
      <c r="BN198" s="135">
        <f>IF(ISNA(VLOOKUP($B198,'[1]1718  Prog Access'!$F$7:$BF$318,44,FALSE)),"",VLOOKUP($B198,'[1]1718  Prog Access'!$F$7:$BF$318,44,FALSE))</f>
        <v>0</v>
      </c>
      <c r="BO198" s="135">
        <f>IF(ISNA(VLOOKUP($B198,'[1]1718  Prog Access'!$F$7:$BF$318,45,FALSE)),"",VLOOKUP($B198,'[1]1718  Prog Access'!$F$7:$BF$318,45,FALSE))</f>
        <v>0</v>
      </c>
      <c r="BP198" s="137">
        <f t="shared" si="264"/>
        <v>0</v>
      </c>
      <c r="BQ198" s="133">
        <f t="shared" si="265"/>
        <v>0</v>
      </c>
      <c r="BR198" s="134">
        <f t="shared" si="266"/>
        <v>0</v>
      </c>
      <c r="BS198" s="140">
        <f>IF(ISNA(VLOOKUP($B198,'[1]1718  Prog Access'!$F$7:$BF$318,46,FALSE)),"",VLOOKUP($B198,'[1]1718  Prog Access'!$F$7:$BF$318,46,FALSE))</f>
        <v>0</v>
      </c>
      <c r="BT198" s="135">
        <f>IF(ISNA(VLOOKUP($B198,'[1]1718  Prog Access'!$F$7:$BF$318,47,FALSE)),"",VLOOKUP($B198,'[1]1718  Prog Access'!$F$7:$BF$318,47,FALSE))</f>
        <v>0</v>
      </c>
      <c r="BU198" s="135">
        <f>IF(ISNA(VLOOKUP($B198,'[1]1718  Prog Access'!$F$7:$BF$318,48,FALSE)),"",VLOOKUP($B198,'[1]1718  Prog Access'!$F$7:$BF$318,48,FALSE))</f>
        <v>0</v>
      </c>
      <c r="BV198" s="135">
        <f>IF(ISNA(VLOOKUP($B198,'[1]1718  Prog Access'!$F$7:$BF$318,49,FALSE)),"",VLOOKUP($B198,'[1]1718  Prog Access'!$F$7:$BF$318,49,FALSE))</f>
        <v>0</v>
      </c>
      <c r="BW198" s="137">
        <f t="shared" si="267"/>
        <v>0</v>
      </c>
      <c r="BX198" s="133">
        <f t="shared" si="268"/>
        <v>0</v>
      </c>
      <c r="BY198" s="134">
        <f t="shared" si="269"/>
        <v>0</v>
      </c>
      <c r="BZ198" s="135">
        <f>IF(ISNA(VLOOKUP($B198,'[1]1718  Prog Access'!$F$7:$BF$318,50,FALSE)),"",VLOOKUP($B198,'[1]1718  Prog Access'!$F$7:$BF$318,50,FALSE))</f>
        <v>117760.62999999998</v>
      </c>
      <c r="CA198" s="133">
        <f t="shared" si="270"/>
        <v>0.24249004063354382</v>
      </c>
      <c r="CB198" s="134">
        <f t="shared" si="271"/>
        <v>4806.5563265306109</v>
      </c>
      <c r="CC198" s="135">
        <f>IF(ISNA(VLOOKUP($B198,'[1]1718  Prog Access'!$F$7:$BF$318,51,FALSE)),"",VLOOKUP($B198,'[1]1718  Prog Access'!$F$7:$BF$318,51,FALSE))</f>
        <v>22.69</v>
      </c>
      <c r="CD198" s="133">
        <f t="shared" si="272"/>
        <v>4.672273765837624E-5</v>
      </c>
      <c r="CE198" s="134">
        <f t="shared" si="273"/>
        <v>0.92612244897959184</v>
      </c>
      <c r="CF198" s="141">
        <f>IF(ISNA(VLOOKUP($B198,'[1]1718  Prog Access'!$F$7:$BF$318,52,FALSE)),"",VLOOKUP($B198,'[1]1718  Prog Access'!$F$7:$BF$318,52,FALSE))</f>
        <v>88298.420000000013</v>
      </c>
      <c r="CG198" s="88">
        <f t="shared" si="274"/>
        <v>0.18182212046316096</v>
      </c>
      <c r="CH198" s="89">
        <f t="shared" si="275"/>
        <v>3604.0171428571434</v>
      </c>
      <c r="CI198" s="90">
        <f t="shared" si="317"/>
        <v>485630.79</v>
      </c>
      <c r="CJ198" s="73">
        <f t="shared" si="318"/>
        <v>0</v>
      </c>
    </row>
    <row r="199" spans="1:88" x14ac:dyDescent="0.3">
      <c r="A199" s="21"/>
      <c r="B199" s="84" t="s">
        <v>333</v>
      </c>
      <c r="C199" s="117" t="s">
        <v>334</v>
      </c>
      <c r="D199" s="85">
        <f>IF(ISNA(VLOOKUP($B199,'[1]1718 enrollment_Rev_Exp by size'!$A$6:$C$339,3,FALSE)),"",VLOOKUP($B199,'[1]1718 enrollment_Rev_Exp by size'!$A$6:$C$339,3,FALSE))</f>
        <v>959.79</v>
      </c>
      <c r="E199" s="86">
        <f>IF(ISNA(VLOOKUP($B199,'[1]1718 Enroll_Rev_Exp Access'!$A$6:$D$316,4,FALSE)),"",VLOOKUP($B199,'[1]1718 Enroll_Rev_Exp Access'!$A$6:$D$316,4,FALSE))</f>
        <v>13221813.23</v>
      </c>
      <c r="F199" s="87">
        <f>IF(ISNA(VLOOKUP($B199,'[1]1718  Prog Access'!$F$7:$BF$318,2,FALSE)),"",VLOOKUP($B199,'[1]1718  Prog Access'!$F$7:$BF$318,2,FALSE))</f>
        <v>7126108.5999999987</v>
      </c>
      <c r="G199" s="87">
        <f>IF(ISNA(VLOOKUP($B199,'[1]1718  Prog Access'!$F$7:$BF$318,3,FALSE)),"",VLOOKUP($B199,'[1]1718  Prog Access'!$F$7:$BF$318,3,FALSE))</f>
        <v>0</v>
      </c>
      <c r="H199" s="87">
        <f>IF(ISNA(VLOOKUP($B199,'[1]1718  Prog Access'!$F$7:$BF$318,4,FALSE)),"",VLOOKUP($B199,'[1]1718  Prog Access'!$F$7:$BF$318,4,FALSE))</f>
        <v>0</v>
      </c>
      <c r="I199" s="130">
        <f t="shared" si="276"/>
        <v>7126108.5999999987</v>
      </c>
      <c r="J199" s="151">
        <f t="shared" si="277"/>
        <v>0.53896606131381564</v>
      </c>
      <c r="K199" s="152">
        <f t="shared" si="278"/>
        <v>7424.6539347148846</v>
      </c>
      <c r="L199" s="135">
        <f>IF(ISNA(VLOOKUP($B199,'[1]1718  Prog Access'!$F$7:$BF$318,5,FALSE)),"",VLOOKUP($B199,'[1]1718  Prog Access'!$F$7:$BF$318,5,FALSE))</f>
        <v>0</v>
      </c>
      <c r="M199" s="135">
        <f>IF(ISNA(VLOOKUP($B199,'[1]1718  Prog Access'!$F$7:$BF$318,6,FALSE)),"",VLOOKUP($B199,'[1]1718  Prog Access'!$F$7:$BF$318,6,FALSE))</f>
        <v>0</v>
      </c>
      <c r="N199" s="135">
        <f>IF(ISNA(VLOOKUP($B199,'[1]1718  Prog Access'!$F$7:$BF$318,7,FALSE)),"",VLOOKUP($B199,'[1]1718  Prog Access'!$F$7:$BF$318,7,FALSE))</f>
        <v>0</v>
      </c>
      <c r="O199" s="135">
        <f>IF(ISNA(VLOOKUP($B199,'[1]1718  Prog Access'!$F$7:$BF$318,8,FALSE)),"",VLOOKUP($B199,'[1]1718  Prog Access'!$F$7:$BF$318,8,FALSE))</f>
        <v>0</v>
      </c>
      <c r="P199" s="135">
        <f>IF(ISNA(VLOOKUP($B199,'[1]1718  Prog Access'!$F$7:$BF$318,9,FALSE)),"",VLOOKUP($B199,'[1]1718  Prog Access'!$F$7:$BF$318,9,FALSE))</f>
        <v>0</v>
      </c>
      <c r="Q199" s="135">
        <f>IF(ISNA(VLOOKUP($B199,'[1]1718  Prog Access'!$F$7:$BF$318,10,FALSE)),"",VLOOKUP($B199,'[1]1718  Prog Access'!$F$7:$BF$318,10,FALSE))</f>
        <v>0</v>
      </c>
      <c r="R199" s="128">
        <f t="shared" si="249"/>
        <v>0</v>
      </c>
      <c r="S199" s="136">
        <f t="shared" si="250"/>
        <v>0</v>
      </c>
      <c r="T199" s="137">
        <f t="shared" si="251"/>
        <v>0</v>
      </c>
      <c r="U199" s="135">
        <f>IF(ISNA(VLOOKUP($B199,'[1]1718  Prog Access'!$F$7:$BF$318,11,FALSE)),"",VLOOKUP($B199,'[1]1718  Prog Access'!$F$7:$BF$318,11,FALSE))</f>
        <v>920706.04</v>
      </c>
      <c r="V199" s="135">
        <f>IF(ISNA(VLOOKUP($B199,'[1]1718  Prog Access'!$F$7:$BF$318,12,FALSE)),"",VLOOKUP($B199,'[1]1718  Prog Access'!$F$7:$BF$318,12,FALSE))</f>
        <v>30404.83</v>
      </c>
      <c r="W199" s="135">
        <f>IF(ISNA(VLOOKUP($B199,'[1]1718  Prog Access'!$F$7:$BF$318,13,FALSE)),"",VLOOKUP($B199,'[1]1718  Prog Access'!$F$7:$BF$318,13,FALSE))</f>
        <v>0</v>
      </c>
      <c r="X199" s="135">
        <f>IF(ISNA(VLOOKUP($B199,'[1]1718  Prog Access'!$F$7:$BF$318,14,FALSE)),"",VLOOKUP($B199,'[1]1718  Prog Access'!$F$7:$BF$318,14,FALSE))</f>
        <v>0</v>
      </c>
      <c r="Y199" s="135">
        <f>IF(ISNA(VLOOKUP($B199,'[1]1718  Prog Access'!$F$7:$BF$318,15,FALSE)),"",VLOOKUP($B199,'[1]1718  Prog Access'!$F$7:$BF$318,15,FALSE))</f>
        <v>0</v>
      </c>
      <c r="Z199" s="135">
        <f>IF(ISNA(VLOOKUP($B199,'[1]1718  Prog Access'!$F$7:$BF$318,16,FALSE)),"",VLOOKUP($B199,'[1]1718  Prog Access'!$F$7:$BF$318,16,FALSE))</f>
        <v>0</v>
      </c>
      <c r="AA199" s="138">
        <f t="shared" si="252"/>
        <v>951110.87</v>
      </c>
      <c r="AB199" s="133">
        <f t="shared" si="253"/>
        <v>7.1934979980049218E-2</v>
      </c>
      <c r="AC199" s="134">
        <f t="shared" si="254"/>
        <v>990.95726148428309</v>
      </c>
      <c r="AD199" s="135">
        <f>IF(ISNA(VLOOKUP($B199,'[1]1718  Prog Access'!$F$7:$BF$318,17,FALSE)),"",VLOOKUP($B199,'[1]1718  Prog Access'!$F$7:$BF$318,17,FALSE))</f>
        <v>685848.03</v>
      </c>
      <c r="AE199" s="135">
        <f>IF(ISNA(VLOOKUP($B199,'[1]1718  Prog Access'!$F$7:$BF$318,18,FALSE)),"",VLOOKUP($B199,'[1]1718  Prog Access'!$F$7:$BF$318,18,FALSE))</f>
        <v>210578.31</v>
      </c>
      <c r="AF199" s="135">
        <f>IF(ISNA(VLOOKUP($B199,'[1]1718  Prog Access'!$F$7:$BF$318,19,FALSE)),"",VLOOKUP($B199,'[1]1718  Prog Access'!$F$7:$BF$318,19,FALSE))</f>
        <v>28002.410000000003</v>
      </c>
      <c r="AG199" s="135">
        <f>IF(ISNA(VLOOKUP($B199,'[1]1718  Prog Access'!$F$7:$BF$318,20,FALSE)),"",VLOOKUP($B199,'[1]1718  Prog Access'!$F$7:$BF$318,20,FALSE))</f>
        <v>0</v>
      </c>
      <c r="AH199" s="134">
        <f t="shared" si="255"/>
        <v>924428.75000000012</v>
      </c>
      <c r="AI199" s="133">
        <f t="shared" si="256"/>
        <v>6.991694209554343E-2</v>
      </c>
      <c r="AJ199" s="134">
        <f t="shared" si="257"/>
        <v>963.1573052438556</v>
      </c>
      <c r="AK199" s="135">
        <f>IF(ISNA(VLOOKUP($B199,'[1]1718  Prog Access'!$F$7:$BF$318,21,FALSE)),"",VLOOKUP($B199,'[1]1718  Prog Access'!$F$7:$BF$318,21,FALSE))</f>
        <v>0</v>
      </c>
      <c r="AL199" s="135">
        <f>IF(ISNA(VLOOKUP($B199,'[1]1718  Prog Access'!$F$7:$BF$318,22,FALSE)),"",VLOOKUP($B199,'[1]1718  Prog Access'!$F$7:$BF$318,22,FALSE))</f>
        <v>0</v>
      </c>
      <c r="AM199" s="138">
        <f t="shared" si="258"/>
        <v>0</v>
      </c>
      <c r="AN199" s="133">
        <f t="shared" si="259"/>
        <v>0</v>
      </c>
      <c r="AO199" s="139">
        <f t="shared" si="260"/>
        <v>0</v>
      </c>
      <c r="AP199" s="135">
        <f>IF(ISNA(VLOOKUP($B199,'[1]1718  Prog Access'!$F$7:$BF$318,23,FALSE)),"",VLOOKUP($B199,'[1]1718  Prog Access'!$F$7:$BF$318,23,FALSE))</f>
        <v>301327.39</v>
      </c>
      <c r="AQ199" s="135">
        <f>IF(ISNA(VLOOKUP($B199,'[1]1718  Prog Access'!$F$7:$BF$318,24,FALSE)),"",VLOOKUP($B199,'[1]1718  Prog Access'!$F$7:$BF$318,24,FALSE))</f>
        <v>89555.51</v>
      </c>
      <c r="AR199" s="135">
        <f>IF(ISNA(VLOOKUP($B199,'[1]1718  Prog Access'!$F$7:$BF$318,25,FALSE)),"",VLOOKUP($B199,'[1]1718  Prog Access'!$F$7:$BF$318,25,FALSE))</f>
        <v>0</v>
      </c>
      <c r="AS199" s="135">
        <f>IF(ISNA(VLOOKUP($B199,'[1]1718  Prog Access'!$F$7:$BF$318,26,FALSE)),"",VLOOKUP($B199,'[1]1718  Prog Access'!$F$7:$BF$318,26,FALSE))</f>
        <v>0</v>
      </c>
      <c r="AT199" s="135">
        <f>IF(ISNA(VLOOKUP($B199,'[1]1718  Prog Access'!$F$7:$BF$318,27,FALSE)),"",VLOOKUP($B199,'[1]1718  Prog Access'!$F$7:$BF$318,27,FALSE))</f>
        <v>495582.76999999996</v>
      </c>
      <c r="AU199" s="135">
        <f>IF(ISNA(VLOOKUP($B199,'[1]1718  Prog Access'!$F$7:$BF$318,28,FALSE)),"",VLOOKUP($B199,'[1]1718  Prog Access'!$F$7:$BF$318,28,FALSE))</f>
        <v>0</v>
      </c>
      <c r="AV199" s="135">
        <f>IF(ISNA(VLOOKUP($B199,'[1]1718  Prog Access'!$F$7:$BF$318,29,FALSE)),"",VLOOKUP($B199,'[1]1718  Prog Access'!$F$7:$BF$318,29,FALSE))</f>
        <v>0</v>
      </c>
      <c r="AW199" s="135">
        <f>IF(ISNA(VLOOKUP($B199,'[1]1718  Prog Access'!$F$7:$BF$318,30,FALSE)),"",VLOOKUP($B199,'[1]1718  Prog Access'!$F$7:$BF$318,30,FALSE))</f>
        <v>141577.01</v>
      </c>
      <c r="AX199" s="135">
        <f>IF(ISNA(VLOOKUP($B199,'[1]1718  Prog Access'!$F$7:$BF$318,31,FALSE)),"",VLOOKUP($B199,'[1]1718  Prog Access'!$F$7:$BF$318,31,FALSE))</f>
        <v>0</v>
      </c>
      <c r="AY199" s="135">
        <f>IF(ISNA(VLOOKUP($B199,'[1]1718  Prog Access'!$F$7:$BF$318,32,FALSE)),"",VLOOKUP($B199,'[1]1718  Prog Access'!$F$7:$BF$318,32,FALSE))</f>
        <v>0</v>
      </c>
      <c r="AZ199" s="135">
        <f>IF(ISNA(VLOOKUP($B199,'[1]1718  Prog Access'!$F$7:$BF$318,33,FALSE)),"",VLOOKUP($B199,'[1]1718  Prog Access'!$F$7:$BF$318,33,FALSE))</f>
        <v>0</v>
      </c>
      <c r="BA199" s="135">
        <f>IF(ISNA(VLOOKUP($B199,'[1]1718  Prog Access'!$F$7:$BF$318,34,FALSE)),"",VLOOKUP($B199,'[1]1718  Prog Access'!$F$7:$BF$318,34,FALSE))</f>
        <v>0</v>
      </c>
      <c r="BB199" s="135">
        <f>IF(ISNA(VLOOKUP($B199,'[1]1718  Prog Access'!$F$7:$BF$318,35,FALSE)),"",VLOOKUP($B199,'[1]1718  Prog Access'!$F$7:$BF$318,35,FALSE))</f>
        <v>40314.870000000003</v>
      </c>
      <c r="BC199" s="135">
        <f>IF(ISNA(VLOOKUP($B199,'[1]1718  Prog Access'!$F$7:$BF$318,36,FALSE)),"",VLOOKUP($B199,'[1]1718  Prog Access'!$F$7:$BF$318,36,FALSE))</f>
        <v>0</v>
      </c>
      <c r="BD199" s="135">
        <f>IF(ISNA(VLOOKUP($B199,'[1]1718  Prog Access'!$F$7:$BF$318,37,FALSE)),"",VLOOKUP($B199,'[1]1718  Prog Access'!$F$7:$BF$318,37,FALSE))</f>
        <v>0</v>
      </c>
      <c r="BE199" s="135">
        <f>IF(ISNA(VLOOKUP($B199,'[1]1718  Prog Access'!$F$7:$BF$318,38,FALSE)),"",VLOOKUP($B199,'[1]1718  Prog Access'!$F$7:$BF$318,38,FALSE))</f>
        <v>0</v>
      </c>
      <c r="BF199" s="134">
        <f t="shared" si="261"/>
        <v>1068357.55</v>
      </c>
      <c r="BG199" s="133">
        <f t="shared" si="262"/>
        <v>8.0802650242851756E-2</v>
      </c>
      <c r="BH199" s="137">
        <f t="shared" si="263"/>
        <v>1113.1159420289855</v>
      </c>
      <c r="BI199" s="140">
        <f>IF(ISNA(VLOOKUP($B199,'[1]1718  Prog Access'!$F$7:$BF$318,39,FALSE)),"",VLOOKUP($B199,'[1]1718  Prog Access'!$F$7:$BF$318,39,FALSE))</f>
        <v>0</v>
      </c>
      <c r="BJ199" s="135">
        <f>IF(ISNA(VLOOKUP($B199,'[1]1718  Prog Access'!$F$7:$BF$318,40,FALSE)),"",VLOOKUP($B199,'[1]1718  Prog Access'!$F$7:$BF$318,40,FALSE))</f>
        <v>0</v>
      </c>
      <c r="BK199" s="135">
        <f>IF(ISNA(VLOOKUP($B199,'[1]1718  Prog Access'!$F$7:$BF$318,41,FALSE)),"",VLOOKUP($B199,'[1]1718  Prog Access'!$F$7:$BF$318,41,FALSE))</f>
        <v>23931.13</v>
      </c>
      <c r="BL199" s="135">
        <f>IF(ISNA(VLOOKUP($B199,'[1]1718  Prog Access'!$F$7:$BF$318,42,FALSE)),"",VLOOKUP($B199,'[1]1718  Prog Access'!$F$7:$BF$318,42,FALSE))</f>
        <v>0</v>
      </c>
      <c r="BM199" s="135">
        <f>IF(ISNA(VLOOKUP($B199,'[1]1718  Prog Access'!$F$7:$BF$318,43,FALSE)),"",VLOOKUP($B199,'[1]1718  Prog Access'!$F$7:$BF$318,43,FALSE))</f>
        <v>0</v>
      </c>
      <c r="BN199" s="135">
        <f>IF(ISNA(VLOOKUP($B199,'[1]1718  Prog Access'!$F$7:$BF$318,44,FALSE)),"",VLOOKUP($B199,'[1]1718  Prog Access'!$F$7:$BF$318,44,FALSE))</f>
        <v>0</v>
      </c>
      <c r="BO199" s="135">
        <f>IF(ISNA(VLOOKUP($B199,'[1]1718  Prog Access'!$F$7:$BF$318,45,FALSE)),"",VLOOKUP($B199,'[1]1718  Prog Access'!$F$7:$BF$318,45,FALSE))</f>
        <v>217768.25999999998</v>
      </c>
      <c r="BP199" s="137">
        <f t="shared" si="264"/>
        <v>241699.38999999998</v>
      </c>
      <c r="BQ199" s="133">
        <f t="shared" si="265"/>
        <v>1.8280351249523735E-2</v>
      </c>
      <c r="BR199" s="134">
        <f t="shared" si="266"/>
        <v>251.82528469769429</v>
      </c>
      <c r="BS199" s="140">
        <f>IF(ISNA(VLOOKUP($B199,'[1]1718  Prog Access'!$F$7:$BF$318,46,FALSE)),"",VLOOKUP($B199,'[1]1718  Prog Access'!$F$7:$BF$318,46,FALSE))</f>
        <v>0</v>
      </c>
      <c r="BT199" s="135">
        <f>IF(ISNA(VLOOKUP($B199,'[1]1718  Prog Access'!$F$7:$BF$318,47,FALSE)),"",VLOOKUP($B199,'[1]1718  Prog Access'!$F$7:$BF$318,47,FALSE))</f>
        <v>0</v>
      </c>
      <c r="BU199" s="135">
        <f>IF(ISNA(VLOOKUP($B199,'[1]1718  Prog Access'!$F$7:$BF$318,48,FALSE)),"",VLOOKUP($B199,'[1]1718  Prog Access'!$F$7:$BF$318,48,FALSE))</f>
        <v>0</v>
      </c>
      <c r="BV199" s="135">
        <f>IF(ISNA(VLOOKUP($B199,'[1]1718  Prog Access'!$F$7:$BF$318,49,FALSE)),"",VLOOKUP($B199,'[1]1718  Prog Access'!$F$7:$BF$318,49,FALSE))</f>
        <v>0</v>
      </c>
      <c r="BW199" s="137">
        <f t="shared" si="267"/>
        <v>0</v>
      </c>
      <c r="BX199" s="133">
        <f t="shared" si="268"/>
        <v>0</v>
      </c>
      <c r="BY199" s="134">
        <f t="shared" si="269"/>
        <v>0</v>
      </c>
      <c r="BZ199" s="135">
        <f>IF(ISNA(VLOOKUP($B199,'[1]1718  Prog Access'!$F$7:$BF$318,50,FALSE)),"",VLOOKUP($B199,'[1]1718  Prog Access'!$F$7:$BF$318,50,FALSE))</f>
        <v>2095075.1400000004</v>
      </c>
      <c r="CA199" s="133">
        <f t="shared" si="270"/>
        <v>0.15845596239752666</v>
      </c>
      <c r="CB199" s="134">
        <f t="shared" si="271"/>
        <v>2182.8474353764891</v>
      </c>
      <c r="CC199" s="135">
        <f>IF(ISNA(VLOOKUP($B199,'[1]1718  Prog Access'!$F$7:$BF$318,51,FALSE)),"",VLOOKUP($B199,'[1]1718  Prog Access'!$F$7:$BF$318,51,FALSE))</f>
        <v>347307.34000000008</v>
      </c>
      <c r="CD199" s="133">
        <f t="shared" si="272"/>
        <v>2.6267754199701402E-2</v>
      </c>
      <c r="CE199" s="134">
        <f t="shared" si="273"/>
        <v>361.85763552443774</v>
      </c>
      <c r="CF199" s="141">
        <f>IF(ISNA(VLOOKUP($B199,'[1]1718  Prog Access'!$F$7:$BF$318,52,FALSE)),"",VLOOKUP($B199,'[1]1718  Prog Access'!$F$7:$BF$318,52,FALSE))</f>
        <v>467725.59000000008</v>
      </c>
      <c r="CG199" s="88">
        <f t="shared" si="274"/>
        <v>3.5375298520988113E-2</v>
      </c>
      <c r="CH199" s="89">
        <f t="shared" si="275"/>
        <v>487.32075766573951</v>
      </c>
      <c r="CI199" s="90">
        <f t="shared" si="317"/>
        <v>13221813.23</v>
      </c>
      <c r="CJ199" s="73">
        <f t="shared" si="318"/>
        <v>0</v>
      </c>
    </row>
    <row r="200" spans="1:88" x14ac:dyDescent="0.3">
      <c r="A200" s="21"/>
      <c r="B200" s="84" t="s">
        <v>335</v>
      </c>
      <c r="C200" s="117" t="s">
        <v>336</v>
      </c>
      <c r="D200" s="85">
        <f>IF(ISNA(VLOOKUP($B200,'[1]1718 enrollment_Rev_Exp by size'!$A$6:$C$339,3,FALSE)),"",VLOOKUP($B200,'[1]1718 enrollment_Rev_Exp by size'!$A$6:$C$339,3,FALSE))</f>
        <v>1272.47</v>
      </c>
      <c r="E200" s="86">
        <f>IF(ISNA(VLOOKUP($B200,'[1]1718 Enroll_Rev_Exp Access'!$A$6:$D$316,4,FALSE)),"",VLOOKUP($B200,'[1]1718 Enroll_Rev_Exp Access'!$A$6:$D$316,4,FALSE))</f>
        <v>16160906.43</v>
      </c>
      <c r="F200" s="87">
        <f>IF(ISNA(VLOOKUP($B200,'[1]1718  Prog Access'!$F$7:$BF$318,2,FALSE)),"",VLOOKUP($B200,'[1]1718  Prog Access'!$F$7:$BF$318,2,FALSE))</f>
        <v>9089420.3499999996</v>
      </c>
      <c r="G200" s="87">
        <f>IF(ISNA(VLOOKUP($B200,'[1]1718  Prog Access'!$F$7:$BF$318,3,FALSE)),"",VLOOKUP($B200,'[1]1718  Prog Access'!$F$7:$BF$318,3,FALSE))</f>
        <v>0</v>
      </c>
      <c r="H200" s="87">
        <f>IF(ISNA(VLOOKUP($B200,'[1]1718  Prog Access'!$F$7:$BF$318,4,FALSE)),"",VLOOKUP($B200,'[1]1718  Prog Access'!$F$7:$BF$318,4,FALSE))</f>
        <v>0</v>
      </c>
      <c r="I200" s="130">
        <f t="shared" si="276"/>
        <v>9089420.3499999996</v>
      </c>
      <c r="J200" s="151">
        <f t="shared" si="277"/>
        <v>0.56243258318277389</v>
      </c>
      <c r="K200" s="152">
        <f t="shared" si="278"/>
        <v>7143.1313508373478</v>
      </c>
      <c r="L200" s="135">
        <f>IF(ISNA(VLOOKUP($B200,'[1]1718  Prog Access'!$F$7:$BF$318,5,FALSE)),"",VLOOKUP($B200,'[1]1718  Prog Access'!$F$7:$BF$318,5,FALSE))</f>
        <v>0</v>
      </c>
      <c r="M200" s="135">
        <f>IF(ISNA(VLOOKUP($B200,'[1]1718  Prog Access'!$F$7:$BF$318,6,FALSE)),"",VLOOKUP($B200,'[1]1718  Prog Access'!$F$7:$BF$318,6,FALSE))</f>
        <v>0</v>
      </c>
      <c r="N200" s="135">
        <f>IF(ISNA(VLOOKUP($B200,'[1]1718  Prog Access'!$F$7:$BF$318,7,FALSE)),"",VLOOKUP($B200,'[1]1718  Prog Access'!$F$7:$BF$318,7,FALSE))</f>
        <v>0</v>
      </c>
      <c r="O200" s="135">
        <f>IF(ISNA(VLOOKUP($B200,'[1]1718  Prog Access'!$F$7:$BF$318,8,FALSE)),"",VLOOKUP($B200,'[1]1718  Prog Access'!$F$7:$BF$318,8,FALSE))</f>
        <v>0</v>
      </c>
      <c r="P200" s="135">
        <f>IF(ISNA(VLOOKUP($B200,'[1]1718  Prog Access'!$F$7:$BF$318,9,FALSE)),"",VLOOKUP($B200,'[1]1718  Prog Access'!$F$7:$BF$318,9,FALSE))</f>
        <v>0</v>
      </c>
      <c r="Q200" s="135">
        <f>IF(ISNA(VLOOKUP($B200,'[1]1718  Prog Access'!$F$7:$BF$318,10,FALSE)),"",VLOOKUP($B200,'[1]1718  Prog Access'!$F$7:$BF$318,10,FALSE))</f>
        <v>0</v>
      </c>
      <c r="R200" s="128">
        <f t="shared" si="249"/>
        <v>0</v>
      </c>
      <c r="S200" s="136">
        <f t="shared" si="250"/>
        <v>0</v>
      </c>
      <c r="T200" s="137">
        <f t="shared" si="251"/>
        <v>0</v>
      </c>
      <c r="U200" s="135">
        <f>IF(ISNA(VLOOKUP($B200,'[1]1718  Prog Access'!$F$7:$BF$318,11,FALSE)),"",VLOOKUP($B200,'[1]1718  Prog Access'!$F$7:$BF$318,11,FALSE))</f>
        <v>1618411.6</v>
      </c>
      <c r="V200" s="135">
        <f>IF(ISNA(VLOOKUP($B200,'[1]1718  Prog Access'!$F$7:$BF$318,12,FALSE)),"",VLOOKUP($B200,'[1]1718  Prog Access'!$F$7:$BF$318,12,FALSE))</f>
        <v>99177.66</v>
      </c>
      <c r="W200" s="135">
        <f>IF(ISNA(VLOOKUP($B200,'[1]1718  Prog Access'!$F$7:$BF$318,13,FALSE)),"",VLOOKUP($B200,'[1]1718  Prog Access'!$F$7:$BF$318,13,FALSE))</f>
        <v>0</v>
      </c>
      <c r="X200" s="135">
        <f>IF(ISNA(VLOOKUP($B200,'[1]1718  Prog Access'!$F$7:$BF$318,14,FALSE)),"",VLOOKUP($B200,'[1]1718  Prog Access'!$F$7:$BF$318,14,FALSE))</f>
        <v>0</v>
      </c>
      <c r="Y200" s="135">
        <f>IF(ISNA(VLOOKUP($B200,'[1]1718  Prog Access'!$F$7:$BF$318,15,FALSE)),"",VLOOKUP($B200,'[1]1718  Prog Access'!$F$7:$BF$318,15,FALSE))</f>
        <v>0</v>
      </c>
      <c r="Z200" s="135">
        <f>IF(ISNA(VLOOKUP($B200,'[1]1718  Prog Access'!$F$7:$BF$318,16,FALSE)),"",VLOOKUP($B200,'[1]1718  Prog Access'!$F$7:$BF$318,16,FALSE))</f>
        <v>0</v>
      </c>
      <c r="AA200" s="138">
        <f t="shared" si="252"/>
        <v>1717589.26</v>
      </c>
      <c r="AB200" s="133">
        <f t="shared" si="253"/>
        <v>0.10628050273291509</v>
      </c>
      <c r="AC200" s="134">
        <f t="shared" si="254"/>
        <v>1349.8072724700778</v>
      </c>
      <c r="AD200" s="135">
        <f>IF(ISNA(VLOOKUP($B200,'[1]1718  Prog Access'!$F$7:$BF$318,17,FALSE)),"",VLOOKUP($B200,'[1]1718  Prog Access'!$F$7:$BF$318,17,FALSE))</f>
        <v>567710.99</v>
      </c>
      <c r="AE200" s="135">
        <f>IF(ISNA(VLOOKUP($B200,'[1]1718  Prog Access'!$F$7:$BF$318,18,FALSE)),"",VLOOKUP($B200,'[1]1718  Prog Access'!$F$7:$BF$318,18,FALSE))</f>
        <v>0</v>
      </c>
      <c r="AF200" s="135">
        <f>IF(ISNA(VLOOKUP($B200,'[1]1718  Prog Access'!$F$7:$BF$318,19,FALSE)),"",VLOOKUP($B200,'[1]1718  Prog Access'!$F$7:$BF$318,19,FALSE))</f>
        <v>0</v>
      </c>
      <c r="AG200" s="135">
        <f>IF(ISNA(VLOOKUP($B200,'[1]1718  Prog Access'!$F$7:$BF$318,20,FALSE)),"",VLOOKUP($B200,'[1]1718  Prog Access'!$F$7:$BF$318,20,FALSE))</f>
        <v>0</v>
      </c>
      <c r="AH200" s="134">
        <f t="shared" si="255"/>
        <v>567710.99</v>
      </c>
      <c r="AI200" s="133">
        <f t="shared" si="256"/>
        <v>3.5128660168846727E-2</v>
      </c>
      <c r="AJ200" s="134">
        <f t="shared" si="257"/>
        <v>446.1488207973469</v>
      </c>
      <c r="AK200" s="135">
        <f>IF(ISNA(VLOOKUP($B200,'[1]1718  Prog Access'!$F$7:$BF$318,21,FALSE)),"",VLOOKUP($B200,'[1]1718  Prog Access'!$F$7:$BF$318,21,FALSE))</f>
        <v>0</v>
      </c>
      <c r="AL200" s="135">
        <f>IF(ISNA(VLOOKUP($B200,'[1]1718  Prog Access'!$F$7:$BF$318,22,FALSE)),"",VLOOKUP($B200,'[1]1718  Prog Access'!$F$7:$BF$318,22,FALSE))</f>
        <v>0</v>
      </c>
      <c r="AM200" s="138">
        <f t="shared" si="258"/>
        <v>0</v>
      </c>
      <c r="AN200" s="133">
        <f t="shared" si="259"/>
        <v>0</v>
      </c>
      <c r="AO200" s="139">
        <f t="shared" si="260"/>
        <v>0</v>
      </c>
      <c r="AP200" s="135">
        <f>IF(ISNA(VLOOKUP($B200,'[1]1718  Prog Access'!$F$7:$BF$318,23,FALSE)),"",VLOOKUP($B200,'[1]1718  Prog Access'!$F$7:$BF$318,23,FALSE))</f>
        <v>199814.04</v>
      </c>
      <c r="AQ200" s="135">
        <f>IF(ISNA(VLOOKUP($B200,'[1]1718  Prog Access'!$F$7:$BF$318,24,FALSE)),"",VLOOKUP($B200,'[1]1718  Prog Access'!$F$7:$BF$318,24,FALSE))</f>
        <v>400377.22000000009</v>
      </c>
      <c r="AR200" s="135">
        <f>IF(ISNA(VLOOKUP($B200,'[1]1718  Prog Access'!$F$7:$BF$318,25,FALSE)),"",VLOOKUP($B200,'[1]1718  Prog Access'!$F$7:$BF$318,25,FALSE))</f>
        <v>0</v>
      </c>
      <c r="AS200" s="135">
        <f>IF(ISNA(VLOOKUP($B200,'[1]1718  Prog Access'!$F$7:$BF$318,26,FALSE)),"",VLOOKUP($B200,'[1]1718  Prog Access'!$F$7:$BF$318,26,FALSE))</f>
        <v>0</v>
      </c>
      <c r="AT200" s="135">
        <f>IF(ISNA(VLOOKUP($B200,'[1]1718  Prog Access'!$F$7:$BF$318,27,FALSE)),"",VLOOKUP($B200,'[1]1718  Prog Access'!$F$7:$BF$318,27,FALSE))</f>
        <v>330429.97000000003</v>
      </c>
      <c r="AU200" s="135">
        <f>IF(ISNA(VLOOKUP($B200,'[1]1718  Prog Access'!$F$7:$BF$318,28,FALSE)),"",VLOOKUP($B200,'[1]1718  Prog Access'!$F$7:$BF$318,28,FALSE))</f>
        <v>0</v>
      </c>
      <c r="AV200" s="135">
        <f>IF(ISNA(VLOOKUP($B200,'[1]1718  Prog Access'!$F$7:$BF$318,29,FALSE)),"",VLOOKUP($B200,'[1]1718  Prog Access'!$F$7:$BF$318,29,FALSE))</f>
        <v>0</v>
      </c>
      <c r="AW200" s="135">
        <f>IF(ISNA(VLOOKUP($B200,'[1]1718  Prog Access'!$F$7:$BF$318,30,FALSE)),"",VLOOKUP($B200,'[1]1718  Prog Access'!$F$7:$BF$318,30,FALSE))</f>
        <v>95076.83</v>
      </c>
      <c r="AX200" s="135">
        <f>IF(ISNA(VLOOKUP($B200,'[1]1718  Prog Access'!$F$7:$BF$318,31,FALSE)),"",VLOOKUP($B200,'[1]1718  Prog Access'!$F$7:$BF$318,31,FALSE))</f>
        <v>0</v>
      </c>
      <c r="AY200" s="135">
        <f>IF(ISNA(VLOOKUP($B200,'[1]1718  Prog Access'!$F$7:$BF$318,32,FALSE)),"",VLOOKUP($B200,'[1]1718  Prog Access'!$F$7:$BF$318,32,FALSE))</f>
        <v>0</v>
      </c>
      <c r="AZ200" s="135">
        <f>IF(ISNA(VLOOKUP($B200,'[1]1718  Prog Access'!$F$7:$BF$318,33,FALSE)),"",VLOOKUP($B200,'[1]1718  Prog Access'!$F$7:$BF$318,33,FALSE))</f>
        <v>0</v>
      </c>
      <c r="BA200" s="135">
        <f>IF(ISNA(VLOOKUP($B200,'[1]1718  Prog Access'!$F$7:$BF$318,34,FALSE)),"",VLOOKUP($B200,'[1]1718  Prog Access'!$F$7:$BF$318,34,FALSE))</f>
        <v>26464.749999999996</v>
      </c>
      <c r="BB200" s="135">
        <f>IF(ISNA(VLOOKUP($B200,'[1]1718  Prog Access'!$F$7:$BF$318,35,FALSE)),"",VLOOKUP($B200,'[1]1718  Prog Access'!$F$7:$BF$318,35,FALSE))</f>
        <v>239581.72</v>
      </c>
      <c r="BC200" s="135">
        <f>IF(ISNA(VLOOKUP($B200,'[1]1718  Prog Access'!$F$7:$BF$318,36,FALSE)),"",VLOOKUP($B200,'[1]1718  Prog Access'!$F$7:$BF$318,36,FALSE))</f>
        <v>0</v>
      </c>
      <c r="BD200" s="135">
        <f>IF(ISNA(VLOOKUP($B200,'[1]1718  Prog Access'!$F$7:$BF$318,37,FALSE)),"",VLOOKUP($B200,'[1]1718  Prog Access'!$F$7:$BF$318,37,FALSE))</f>
        <v>0</v>
      </c>
      <c r="BE200" s="135">
        <f>IF(ISNA(VLOOKUP($B200,'[1]1718  Prog Access'!$F$7:$BF$318,38,FALSE)),"",VLOOKUP($B200,'[1]1718  Prog Access'!$F$7:$BF$318,38,FALSE))</f>
        <v>15514.25</v>
      </c>
      <c r="BF200" s="134">
        <f t="shared" si="261"/>
        <v>1307258.78</v>
      </c>
      <c r="BG200" s="133">
        <f t="shared" si="262"/>
        <v>8.0890189276344948E-2</v>
      </c>
      <c r="BH200" s="137">
        <f t="shared" si="263"/>
        <v>1027.3395679269452</v>
      </c>
      <c r="BI200" s="140">
        <f>IF(ISNA(VLOOKUP($B200,'[1]1718  Prog Access'!$F$7:$BF$318,39,FALSE)),"",VLOOKUP($B200,'[1]1718  Prog Access'!$F$7:$BF$318,39,FALSE))</f>
        <v>16000</v>
      </c>
      <c r="BJ200" s="135">
        <f>IF(ISNA(VLOOKUP($B200,'[1]1718  Prog Access'!$F$7:$BF$318,40,FALSE)),"",VLOOKUP($B200,'[1]1718  Prog Access'!$F$7:$BF$318,40,FALSE))</f>
        <v>0</v>
      </c>
      <c r="BK200" s="135">
        <f>IF(ISNA(VLOOKUP($B200,'[1]1718  Prog Access'!$F$7:$BF$318,41,FALSE)),"",VLOOKUP($B200,'[1]1718  Prog Access'!$F$7:$BF$318,41,FALSE))</f>
        <v>24947.27</v>
      </c>
      <c r="BL200" s="135">
        <f>IF(ISNA(VLOOKUP($B200,'[1]1718  Prog Access'!$F$7:$BF$318,42,FALSE)),"",VLOOKUP($B200,'[1]1718  Prog Access'!$F$7:$BF$318,42,FALSE))</f>
        <v>0</v>
      </c>
      <c r="BM200" s="135">
        <f>IF(ISNA(VLOOKUP($B200,'[1]1718  Prog Access'!$F$7:$BF$318,43,FALSE)),"",VLOOKUP($B200,'[1]1718  Prog Access'!$F$7:$BF$318,43,FALSE))</f>
        <v>0</v>
      </c>
      <c r="BN200" s="135">
        <f>IF(ISNA(VLOOKUP($B200,'[1]1718  Prog Access'!$F$7:$BF$318,44,FALSE)),"",VLOOKUP($B200,'[1]1718  Prog Access'!$F$7:$BF$318,44,FALSE))</f>
        <v>0</v>
      </c>
      <c r="BO200" s="135">
        <f>IF(ISNA(VLOOKUP($B200,'[1]1718  Prog Access'!$F$7:$BF$318,45,FALSE)),"",VLOOKUP($B200,'[1]1718  Prog Access'!$F$7:$BF$318,45,FALSE))</f>
        <v>94028.91</v>
      </c>
      <c r="BP200" s="137">
        <f t="shared" si="264"/>
        <v>134976.18</v>
      </c>
      <c r="BQ200" s="133">
        <f t="shared" si="265"/>
        <v>8.35201791339126E-3</v>
      </c>
      <c r="BR200" s="134">
        <f t="shared" si="266"/>
        <v>106.07415498990152</v>
      </c>
      <c r="BS200" s="140">
        <f>IF(ISNA(VLOOKUP($B200,'[1]1718  Prog Access'!$F$7:$BF$318,46,FALSE)),"",VLOOKUP($B200,'[1]1718  Prog Access'!$F$7:$BF$318,46,FALSE))</f>
        <v>0</v>
      </c>
      <c r="BT200" s="135">
        <f>IF(ISNA(VLOOKUP($B200,'[1]1718  Prog Access'!$F$7:$BF$318,47,FALSE)),"",VLOOKUP($B200,'[1]1718  Prog Access'!$F$7:$BF$318,47,FALSE))</f>
        <v>0</v>
      </c>
      <c r="BU200" s="135">
        <f>IF(ISNA(VLOOKUP($B200,'[1]1718  Prog Access'!$F$7:$BF$318,48,FALSE)),"",VLOOKUP($B200,'[1]1718  Prog Access'!$F$7:$BF$318,48,FALSE))</f>
        <v>36297.57</v>
      </c>
      <c r="BV200" s="135">
        <f>IF(ISNA(VLOOKUP($B200,'[1]1718  Prog Access'!$F$7:$BF$318,49,FALSE)),"",VLOOKUP($B200,'[1]1718  Prog Access'!$F$7:$BF$318,49,FALSE))</f>
        <v>67691.200000000012</v>
      </c>
      <c r="BW200" s="137">
        <f t="shared" si="267"/>
        <v>103988.77000000002</v>
      </c>
      <c r="BX200" s="133">
        <f t="shared" si="268"/>
        <v>6.4345877163772443E-3</v>
      </c>
      <c r="BY200" s="134">
        <f t="shared" si="269"/>
        <v>81.721981657720818</v>
      </c>
      <c r="BZ200" s="135">
        <f>IF(ISNA(VLOOKUP($B200,'[1]1718  Prog Access'!$F$7:$BF$318,50,FALSE)),"",VLOOKUP($B200,'[1]1718  Prog Access'!$F$7:$BF$318,50,FALSE))</f>
        <v>2283427.8600000003</v>
      </c>
      <c r="CA200" s="133">
        <f t="shared" si="270"/>
        <v>0.14129330368259552</v>
      </c>
      <c r="CB200" s="134">
        <f t="shared" si="271"/>
        <v>1794.4846322506623</v>
      </c>
      <c r="CC200" s="135">
        <f>IF(ISNA(VLOOKUP($B200,'[1]1718  Prog Access'!$F$7:$BF$318,51,FALSE)),"",VLOOKUP($B200,'[1]1718  Prog Access'!$F$7:$BF$318,51,FALSE))</f>
        <v>358657.60000000003</v>
      </c>
      <c r="CD200" s="133">
        <f t="shared" si="272"/>
        <v>2.2192913593894251E-2</v>
      </c>
      <c r="CE200" s="134">
        <f t="shared" si="273"/>
        <v>281.85937585954878</v>
      </c>
      <c r="CF200" s="141">
        <f>IF(ISNA(VLOOKUP($B200,'[1]1718  Prog Access'!$F$7:$BF$318,52,FALSE)),"",VLOOKUP($B200,'[1]1718  Prog Access'!$F$7:$BF$318,52,FALSE))</f>
        <v>597876.6399999999</v>
      </c>
      <c r="CG200" s="88">
        <f t="shared" si="274"/>
        <v>3.6995241732861138E-2</v>
      </c>
      <c r="CH200" s="89">
        <f t="shared" si="275"/>
        <v>469.8551950144207</v>
      </c>
      <c r="CI200" s="90">
        <f t="shared" si="317"/>
        <v>16160906.43</v>
      </c>
      <c r="CJ200" s="73">
        <f t="shared" si="318"/>
        <v>0</v>
      </c>
    </row>
    <row r="201" spans="1:88" x14ac:dyDescent="0.3">
      <c r="A201" s="21"/>
      <c r="B201" s="84" t="s">
        <v>337</v>
      </c>
      <c r="C201" s="117" t="s">
        <v>338</v>
      </c>
      <c r="D201" s="85">
        <f>IF(ISNA(VLOOKUP($B201,'[1]1718 enrollment_Rev_Exp by size'!$A$6:$C$339,3,FALSE)),"",VLOOKUP($B201,'[1]1718 enrollment_Rev_Exp by size'!$A$6:$C$339,3,FALSE))</f>
        <v>243.89000000000001</v>
      </c>
      <c r="E201" s="86">
        <f>IF(ISNA(VLOOKUP($B201,'[1]1718 Enroll_Rev_Exp Access'!$A$6:$D$316,4,FALSE)),"",VLOOKUP($B201,'[1]1718 Enroll_Rev_Exp Access'!$A$6:$D$316,4,FALSE))</f>
        <v>4192248.77</v>
      </c>
      <c r="F201" s="87">
        <f>IF(ISNA(VLOOKUP($B201,'[1]1718  Prog Access'!$F$7:$BF$318,2,FALSE)),"",VLOOKUP($B201,'[1]1718  Prog Access'!$F$7:$BF$318,2,FALSE))</f>
        <v>2145699.7399999998</v>
      </c>
      <c r="G201" s="87">
        <f>IF(ISNA(VLOOKUP($B201,'[1]1718  Prog Access'!$F$7:$BF$318,3,FALSE)),"",VLOOKUP($B201,'[1]1718  Prog Access'!$F$7:$BF$318,3,FALSE))</f>
        <v>0</v>
      </c>
      <c r="H201" s="87">
        <f>IF(ISNA(VLOOKUP($B201,'[1]1718  Prog Access'!$F$7:$BF$318,4,FALSE)),"",VLOOKUP($B201,'[1]1718  Prog Access'!$F$7:$BF$318,4,FALSE))</f>
        <v>0</v>
      </c>
      <c r="I201" s="130">
        <f t="shared" si="276"/>
        <v>2145699.7399999998</v>
      </c>
      <c r="J201" s="151">
        <f t="shared" si="277"/>
        <v>0.51182548024219465</v>
      </c>
      <c r="K201" s="152">
        <f t="shared" si="278"/>
        <v>8797.8176226987562</v>
      </c>
      <c r="L201" s="135">
        <f>IF(ISNA(VLOOKUP($B201,'[1]1718  Prog Access'!$F$7:$BF$318,5,FALSE)),"",VLOOKUP($B201,'[1]1718  Prog Access'!$F$7:$BF$318,5,FALSE))</f>
        <v>0</v>
      </c>
      <c r="M201" s="135">
        <f>IF(ISNA(VLOOKUP($B201,'[1]1718  Prog Access'!$F$7:$BF$318,6,FALSE)),"",VLOOKUP($B201,'[1]1718  Prog Access'!$F$7:$BF$318,6,FALSE))</f>
        <v>0</v>
      </c>
      <c r="N201" s="135">
        <f>IF(ISNA(VLOOKUP($B201,'[1]1718  Prog Access'!$F$7:$BF$318,7,FALSE)),"",VLOOKUP($B201,'[1]1718  Prog Access'!$F$7:$BF$318,7,FALSE))</f>
        <v>0</v>
      </c>
      <c r="O201" s="135">
        <f>IF(ISNA(VLOOKUP($B201,'[1]1718  Prog Access'!$F$7:$BF$318,8,FALSE)),"",VLOOKUP($B201,'[1]1718  Prog Access'!$F$7:$BF$318,8,FALSE))</f>
        <v>0</v>
      </c>
      <c r="P201" s="135">
        <f>IF(ISNA(VLOOKUP($B201,'[1]1718  Prog Access'!$F$7:$BF$318,9,FALSE)),"",VLOOKUP($B201,'[1]1718  Prog Access'!$F$7:$BF$318,9,FALSE))</f>
        <v>0</v>
      </c>
      <c r="Q201" s="135">
        <f>IF(ISNA(VLOOKUP($B201,'[1]1718  Prog Access'!$F$7:$BF$318,10,FALSE)),"",VLOOKUP($B201,'[1]1718  Prog Access'!$F$7:$BF$318,10,FALSE))</f>
        <v>0</v>
      </c>
      <c r="R201" s="128">
        <f t="shared" si="249"/>
        <v>0</v>
      </c>
      <c r="S201" s="136">
        <f t="shared" si="250"/>
        <v>0</v>
      </c>
      <c r="T201" s="137">
        <f t="shared" si="251"/>
        <v>0</v>
      </c>
      <c r="U201" s="135">
        <f>IF(ISNA(VLOOKUP($B201,'[1]1718  Prog Access'!$F$7:$BF$318,11,FALSE)),"",VLOOKUP($B201,'[1]1718  Prog Access'!$F$7:$BF$318,11,FALSE))</f>
        <v>237955.77</v>
      </c>
      <c r="V201" s="135">
        <f>IF(ISNA(VLOOKUP($B201,'[1]1718  Prog Access'!$F$7:$BF$318,12,FALSE)),"",VLOOKUP($B201,'[1]1718  Prog Access'!$F$7:$BF$318,12,FALSE))</f>
        <v>15202.74</v>
      </c>
      <c r="W201" s="135">
        <f>IF(ISNA(VLOOKUP($B201,'[1]1718  Prog Access'!$F$7:$BF$318,13,FALSE)),"",VLOOKUP($B201,'[1]1718  Prog Access'!$F$7:$BF$318,13,FALSE))</f>
        <v>0</v>
      </c>
      <c r="X201" s="135">
        <f>IF(ISNA(VLOOKUP($B201,'[1]1718  Prog Access'!$F$7:$BF$318,14,FALSE)),"",VLOOKUP($B201,'[1]1718  Prog Access'!$F$7:$BF$318,14,FALSE))</f>
        <v>0</v>
      </c>
      <c r="Y201" s="135">
        <f>IF(ISNA(VLOOKUP($B201,'[1]1718  Prog Access'!$F$7:$BF$318,15,FALSE)),"",VLOOKUP($B201,'[1]1718  Prog Access'!$F$7:$BF$318,15,FALSE))</f>
        <v>0</v>
      </c>
      <c r="Z201" s="135">
        <f>IF(ISNA(VLOOKUP($B201,'[1]1718  Prog Access'!$F$7:$BF$318,16,FALSE)),"",VLOOKUP($B201,'[1]1718  Prog Access'!$F$7:$BF$318,16,FALSE))</f>
        <v>0</v>
      </c>
      <c r="AA201" s="138">
        <f t="shared" si="252"/>
        <v>253158.50999999998</v>
      </c>
      <c r="AB201" s="133">
        <f t="shared" si="253"/>
        <v>6.0387282312924381E-2</v>
      </c>
      <c r="AC201" s="134">
        <f t="shared" si="254"/>
        <v>1038.0028291442861</v>
      </c>
      <c r="AD201" s="135">
        <f>IF(ISNA(VLOOKUP($B201,'[1]1718  Prog Access'!$F$7:$BF$318,17,FALSE)),"",VLOOKUP($B201,'[1]1718  Prog Access'!$F$7:$BF$318,17,FALSE))</f>
        <v>92330.39</v>
      </c>
      <c r="AE201" s="135">
        <f>IF(ISNA(VLOOKUP($B201,'[1]1718  Prog Access'!$F$7:$BF$318,18,FALSE)),"",VLOOKUP($B201,'[1]1718  Prog Access'!$F$7:$BF$318,18,FALSE))</f>
        <v>0</v>
      </c>
      <c r="AF201" s="135">
        <f>IF(ISNA(VLOOKUP($B201,'[1]1718  Prog Access'!$F$7:$BF$318,19,FALSE)),"",VLOOKUP($B201,'[1]1718  Prog Access'!$F$7:$BF$318,19,FALSE))</f>
        <v>0</v>
      </c>
      <c r="AG201" s="135">
        <f>IF(ISNA(VLOOKUP($B201,'[1]1718  Prog Access'!$F$7:$BF$318,20,FALSE)),"",VLOOKUP($B201,'[1]1718  Prog Access'!$F$7:$BF$318,20,FALSE))</f>
        <v>0</v>
      </c>
      <c r="AH201" s="134">
        <f t="shared" si="255"/>
        <v>92330.39</v>
      </c>
      <c r="AI201" s="133">
        <f t="shared" si="256"/>
        <v>2.2024072297598885E-2</v>
      </c>
      <c r="AJ201" s="134">
        <f t="shared" si="257"/>
        <v>378.57390626921972</v>
      </c>
      <c r="AK201" s="135">
        <f>IF(ISNA(VLOOKUP($B201,'[1]1718  Prog Access'!$F$7:$BF$318,21,FALSE)),"",VLOOKUP($B201,'[1]1718  Prog Access'!$F$7:$BF$318,21,FALSE))</f>
        <v>0</v>
      </c>
      <c r="AL201" s="135">
        <f>IF(ISNA(VLOOKUP($B201,'[1]1718  Prog Access'!$F$7:$BF$318,22,FALSE)),"",VLOOKUP($B201,'[1]1718  Prog Access'!$F$7:$BF$318,22,FALSE))</f>
        <v>0</v>
      </c>
      <c r="AM201" s="138">
        <f t="shared" si="258"/>
        <v>0</v>
      </c>
      <c r="AN201" s="133">
        <f t="shared" si="259"/>
        <v>0</v>
      </c>
      <c r="AO201" s="139">
        <f t="shared" si="260"/>
        <v>0</v>
      </c>
      <c r="AP201" s="135">
        <f>IF(ISNA(VLOOKUP($B201,'[1]1718  Prog Access'!$F$7:$BF$318,23,FALSE)),"",VLOOKUP($B201,'[1]1718  Prog Access'!$F$7:$BF$318,23,FALSE))</f>
        <v>135620.90999999997</v>
      </c>
      <c r="AQ201" s="135">
        <f>IF(ISNA(VLOOKUP($B201,'[1]1718  Prog Access'!$F$7:$BF$318,24,FALSE)),"",VLOOKUP($B201,'[1]1718  Prog Access'!$F$7:$BF$318,24,FALSE))</f>
        <v>21676.62</v>
      </c>
      <c r="AR201" s="135">
        <f>IF(ISNA(VLOOKUP($B201,'[1]1718  Prog Access'!$F$7:$BF$318,25,FALSE)),"",VLOOKUP($B201,'[1]1718  Prog Access'!$F$7:$BF$318,25,FALSE))</f>
        <v>0</v>
      </c>
      <c r="AS201" s="135">
        <f>IF(ISNA(VLOOKUP($B201,'[1]1718  Prog Access'!$F$7:$BF$318,26,FALSE)),"",VLOOKUP($B201,'[1]1718  Prog Access'!$F$7:$BF$318,26,FALSE))</f>
        <v>0</v>
      </c>
      <c r="AT201" s="135">
        <f>IF(ISNA(VLOOKUP($B201,'[1]1718  Prog Access'!$F$7:$BF$318,27,FALSE)),"",VLOOKUP($B201,'[1]1718  Prog Access'!$F$7:$BF$318,27,FALSE))</f>
        <v>90213.72</v>
      </c>
      <c r="AU201" s="135">
        <f>IF(ISNA(VLOOKUP($B201,'[1]1718  Prog Access'!$F$7:$BF$318,28,FALSE)),"",VLOOKUP($B201,'[1]1718  Prog Access'!$F$7:$BF$318,28,FALSE))</f>
        <v>0</v>
      </c>
      <c r="AV201" s="135">
        <f>IF(ISNA(VLOOKUP($B201,'[1]1718  Prog Access'!$F$7:$BF$318,29,FALSE)),"",VLOOKUP($B201,'[1]1718  Prog Access'!$F$7:$BF$318,29,FALSE))</f>
        <v>0</v>
      </c>
      <c r="AW201" s="135">
        <f>IF(ISNA(VLOOKUP($B201,'[1]1718  Prog Access'!$F$7:$BF$318,30,FALSE)),"",VLOOKUP($B201,'[1]1718  Prog Access'!$F$7:$BF$318,30,FALSE))</f>
        <v>72319.87</v>
      </c>
      <c r="AX201" s="135">
        <f>IF(ISNA(VLOOKUP($B201,'[1]1718  Prog Access'!$F$7:$BF$318,31,FALSE)),"",VLOOKUP($B201,'[1]1718  Prog Access'!$F$7:$BF$318,31,FALSE))</f>
        <v>0</v>
      </c>
      <c r="AY201" s="135">
        <f>IF(ISNA(VLOOKUP($B201,'[1]1718  Prog Access'!$F$7:$BF$318,32,FALSE)),"",VLOOKUP($B201,'[1]1718  Prog Access'!$F$7:$BF$318,32,FALSE))</f>
        <v>0</v>
      </c>
      <c r="AZ201" s="135">
        <f>IF(ISNA(VLOOKUP($B201,'[1]1718  Prog Access'!$F$7:$BF$318,33,FALSE)),"",VLOOKUP($B201,'[1]1718  Prog Access'!$F$7:$BF$318,33,FALSE))</f>
        <v>0</v>
      </c>
      <c r="BA201" s="135">
        <f>IF(ISNA(VLOOKUP($B201,'[1]1718  Prog Access'!$F$7:$BF$318,34,FALSE)),"",VLOOKUP($B201,'[1]1718  Prog Access'!$F$7:$BF$318,34,FALSE))</f>
        <v>0</v>
      </c>
      <c r="BB201" s="135">
        <f>IF(ISNA(VLOOKUP($B201,'[1]1718  Prog Access'!$F$7:$BF$318,35,FALSE)),"",VLOOKUP($B201,'[1]1718  Prog Access'!$F$7:$BF$318,35,FALSE))</f>
        <v>1877.4</v>
      </c>
      <c r="BC201" s="135">
        <f>IF(ISNA(VLOOKUP($B201,'[1]1718  Prog Access'!$F$7:$BF$318,36,FALSE)),"",VLOOKUP($B201,'[1]1718  Prog Access'!$F$7:$BF$318,36,FALSE))</f>
        <v>0</v>
      </c>
      <c r="BD201" s="135">
        <f>IF(ISNA(VLOOKUP($B201,'[1]1718  Prog Access'!$F$7:$BF$318,37,FALSE)),"",VLOOKUP($B201,'[1]1718  Prog Access'!$F$7:$BF$318,37,FALSE))</f>
        <v>100</v>
      </c>
      <c r="BE201" s="135">
        <f>IF(ISNA(VLOOKUP($B201,'[1]1718  Prog Access'!$F$7:$BF$318,38,FALSE)),"",VLOOKUP($B201,'[1]1718  Prog Access'!$F$7:$BF$318,38,FALSE))</f>
        <v>0</v>
      </c>
      <c r="BF201" s="134">
        <f t="shared" si="261"/>
        <v>321808.52</v>
      </c>
      <c r="BG201" s="133">
        <f t="shared" si="262"/>
        <v>7.6762744210907119E-2</v>
      </c>
      <c r="BH201" s="137">
        <f t="shared" si="263"/>
        <v>1319.4822255935053</v>
      </c>
      <c r="BI201" s="140">
        <f>IF(ISNA(VLOOKUP($B201,'[1]1718  Prog Access'!$F$7:$BF$318,39,FALSE)),"",VLOOKUP($B201,'[1]1718  Prog Access'!$F$7:$BF$318,39,FALSE))</f>
        <v>0</v>
      </c>
      <c r="BJ201" s="135">
        <f>IF(ISNA(VLOOKUP($B201,'[1]1718  Prog Access'!$F$7:$BF$318,40,FALSE)),"",VLOOKUP($B201,'[1]1718  Prog Access'!$F$7:$BF$318,40,FALSE))</f>
        <v>0</v>
      </c>
      <c r="BK201" s="135">
        <f>IF(ISNA(VLOOKUP($B201,'[1]1718  Prog Access'!$F$7:$BF$318,41,FALSE)),"",VLOOKUP($B201,'[1]1718  Prog Access'!$F$7:$BF$318,41,FALSE))</f>
        <v>0</v>
      </c>
      <c r="BL201" s="135">
        <f>IF(ISNA(VLOOKUP($B201,'[1]1718  Prog Access'!$F$7:$BF$318,42,FALSE)),"",VLOOKUP($B201,'[1]1718  Prog Access'!$F$7:$BF$318,42,FALSE))</f>
        <v>0</v>
      </c>
      <c r="BM201" s="135">
        <f>IF(ISNA(VLOOKUP($B201,'[1]1718  Prog Access'!$F$7:$BF$318,43,FALSE)),"",VLOOKUP($B201,'[1]1718  Prog Access'!$F$7:$BF$318,43,FALSE))</f>
        <v>0</v>
      </c>
      <c r="BN201" s="135">
        <f>IF(ISNA(VLOOKUP($B201,'[1]1718  Prog Access'!$F$7:$BF$318,44,FALSE)),"",VLOOKUP($B201,'[1]1718  Prog Access'!$F$7:$BF$318,44,FALSE))</f>
        <v>0</v>
      </c>
      <c r="BO201" s="135">
        <f>IF(ISNA(VLOOKUP($B201,'[1]1718  Prog Access'!$F$7:$BF$318,45,FALSE)),"",VLOOKUP($B201,'[1]1718  Prog Access'!$F$7:$BF$318,45,FALSE))</f>
        <v>0</v>
      </c>
      <c r="BP201" s="137">
        <f t="shared" si="264"/>
        <v>0</v>
      </c>
      <c r="BQ201" s="133">
        <f t="shared" si="265"/>
        <v>0</v>
      </c>
      <c r="BR201" s="134">
        <f t="shared" si="266"/>
        <v>0</v>
      </c>
      <c r="BS201" s="140">
        <f>IF(ISNA(VLOOKUP($B201,'[1]1718  Prog Access'!$F$7:$BF$318,46,FALSE)),"",VLOOKUP($B201,'[1]1718  Prog Access'!$F$7:$BF$318,46,FALSE))</f>
        <v>0</v>
      </c>
      <c r="BT201" s="135">
        <f>IF(ISNA(VLOOKUP($B201,'[1]1718  Prog Access'!$F$7:$BF$318,47,FALSE)),"",VLOOKUP($B201,'[1]1718  Prog Access'!$F$7:$BF$318,47,FALSE))</f>
        <v>0</v>
      </c>
      <c r="BU201" s="135">
        <f>IF(ISNA(VLOOKUP($B201,'[1]1718  Prog Access'!$F$7:$BF$318,48,FALSE)),"",VLOOKUP($B201,'[1]1718  Prog Access'!$F$7:$BF$318,48,FALSE))</f>
        <v>0</v>
      </c>
      <c r="BV201" s="135">
        <f>IF(ISNA(VLOOKUP($B201,'[1]1718  Prog Access'!$F$7:$BF$318,49,FALSE)),"",VLOOKUP($B201,'[1]1718  Prog Access'!$F$7:$BF$318,49,FALSE))</f>
        <v>0</v>
      </c>
      <c r="BW201" s="137">
        <f t="shared" si="267"/>
        <v>0</v>
      </c>
      <c r="BX201" s="133">
        <f t="shared" si="268"/>
        <v>0</v>
      </c>
      <c r="BY201" s="134">
        <f t="shared" si="269"/>
        <v>0</v>
      </c>
      <c r="BZ201" s="135">
        <f>IF(ISNA(VLOOKUP($B201,'[1]1718  Prog Access'!$F$7:$BF$318,50,FALSE)),"",VLOOKUP($B201,'[1]1718  Prog Access'!$F$7:$BF$318,50,FALSE))</f>
        <v>939816.96000000008</v>
      </c>
      <c r="CA201" s="133">
        <f t="shared" si="270"/>
        <v>0.22417967338326636</v>
      </c>
      <c r="CB201" s="134">
        <f t="shared" si="271"/>
        <v>3853.4460617491495</v>
      </c>
      <c r="CC201" s="135">
        <f>IF(ISNA(VLOOKUP($B201,'[1]1718  Prog Access'!$F$7:$BF$318,51,FALSE)),"",VLOOKUP($B201,'[1]1718  Prog Access'!$F$7:$BF$318,51,FALSE))</f>
        <v>215929.94999999998</v>
      </c>
      <c r="CD201" s="133">
        <f t="shared" si="272"/>
        <v>5.1506950528606148E-2</v>
      </c>
      <c r="CE201" s="134">
        <f t="shared" si="273"/>
        <v>885.35794825536095</v>
      </c>
      <c r="CF201" s="141">
        <f>IF(ISNA(VLOOKUP($B201,'[1]1718  Prog Access'!$F$7:$BF$318,52,FALSE)),"",VLOOKUP($B201,'[1]1718  Prog Access'!$F$7:$BF$318,52,FALSE))</f>
        <v>223504.7</v>
      </c>
      <c r="CG201" s="88">
        <f t="shared" si="274"/>
        <v>5.3313797024502438E-2</v>
      </c>
      <c r="CH201" s="89">
        <f t="shared" si="275"/>
        <v>916.41600721636803</v>
      </c>
      <c r="CI201" s="90">
        <f t="shared" si="317"/>
        <v>4192248.7699999996</v>
      </c>
      <c r="CJ201" s="73">
        <f t="shared" si="318"/>
        <v>0</v>
      </c>
    </row>
    <row r="202" spans="1:88" s="109" customFormat="1" x14ac:dyDescent="0.3">
      <c r="A202" s="91"/>
      <c r="B202" s="92"/>
      <c r="C202" s="119" t="s">
        <v>56</v>
      </c>
      <c r="D202" s="93">
        <f>SUM(D192:D201)</f>
        <v>3164.22</v>
      </c>
      <c r="E202" s="94">
        <f>SUM(E192:E201)</f>
        <v>47332631.410000004</v>
      </c>
      <c r="F202" s="95">
        <f>SUM(F192:F201)</f>
        <v>26356788.050000001</v>
      </c>
      <c r="G202" s="95">
        <f t="shared" ref="G202:H202" si="319">SUM(G192:G201)</f>
        <v>0</v>
      </c>
      <c r="H202" s="95">
        <f t="shared" si="319"/>
        <v>0</v>
      </c>
      <c r="I202" s="131">
        <f t="shared" si="276"/>
        <v>26356788.050000001</v>
      </c>
      <c r="J202" s="153">
        <f t="shared" si="277"/>
        <v>0.55684180796319682</v>
      </c>
      <c r="K202" s="132">
        <f t="shared" si="278"/>
        <v>8329.6319630114231</v>
      </c>
      <c r="L202" s="144">
        <f>SUM(L192:L201)</f>
        <v>0</v>
      </c>
      <c r="M202" s="144">
        <f t="shared" ref="M202:Q202" si="320">SUM(M192:M201)</f>
        <v>0</v>
      </c>
      <c r="N202" s="144">
        <f t="shared" si="320"/>
        <v>0</v>
      </c>
      <c r="O202" s="144">
        <f t="shared" si="320"/>
        <v>0</v>
      </c>
      <c r="P202" s="144">
        <f t="shared" si="320"/>
        <v>0</v>
      </c>
      <c r="Q202" s="144">
        <f t="shared" si="320"/>
        <v>0</v>
      </c>
      <c r="R202" s="129">
        <f t="shared" ref="R202:R265" si="321">SUM(L202:Q202)</f>
        <v>0</v>
      </c>
      <c r="S202" s="145">
        <f t="shared" ref="S202:S265" si="322">R202/E202</f>
        <v>0</v>
      </c>
      <c r="T202" s="146">
        <f t="shared" ref="T202:T265" si="323">R202/D202</f>
        <v>0</v>
      </c>
      <c r="U202" s="144">
        <f>SUM(U192:U201)</f>
        <v>3379796.1300000004</v>
      </c>
      <c r="V202" s="144">
        <f t="shared" ref="V202:Z202" si="324">SUM(V192:V201)</f>
        <v>155483.22999999998</v>
      </c>
      <c r="W202" s="144">
        <f t="shared" si="324"/>
        <v>41392.74</v>
      </c>
      <c r="X202" s="144">
        <f t="shared" si="324"/>
        <v>0</v>
      </c>
      <c r="Y202" s="144">
        <f t="shared" si="324"/>
        <v>0</v>
      </c>
      <c r="Z202" s="144">
        <f t="shared" si="324"/>
        <v>0</v>
      </c>
      <c r="AA202" s="147">
        <f t="shared" ref="AA202:AA265" si="325">SUM(U202:Z202)</f>
        <v>3576672.1000000006</v>
      </c>
      <c r="AB202" s="142">
        <f t="shared" ref="AB202:AB265" si="326">AA202/E202</f>
        <v>7.5564615645779501E-2</v>
      </c>
      <c r="AC202" s="143">
        <f t="shared" ref="AC202:AC265" si="327">AA202/D202</f>
        <v>1130.3487431341691</v>
      </c>
      <c r="AD202" s="144">
        <f>SUM(AD192:AD201)</f>
        <v>1345889.41</v>
      </c>
      <c r="AE202" s="144">
        <f t="shared" ref="AE202:AG202" si="328">SUM(AE192:AE201)</f>
        <v>210578.31</v>
      </c>
      <c r="AF202" s="144">
        <f t="shared" si="328"/>
        <v>28002.410000000003</v>
      </c>
      <c r="AG202" s="144">
        <f t="shared" si="328"/>
        <v>0</v>
      </c>
      <c r="AH202" s="143">
        <f t="shared" ref="AH202:AH265" si="329">SUM(AD202:AG202)</f>
        <v>1584470.13</v>
      </c>
      <c r="AI202" s="142">
        <f t="shared" ref="AI202:AI265" si="330">AH202/E202</f>
        <v>3.3475217472596457E-2</v>
      </c>
      <c r="AJ202" s="143">
        <f t="shared" ref="AJ202:AJ265" si="331">AH202/D202</f>
        <v>500.74588050135577</v>
      </c>
      <c r="AK202" s="144">
        <f>SUM(AK192:AK201)</f>
        <v>0</v>
      </c>
      <c r="AL202" s="144">
        <f>SUM(AL192:AL201)</f>
        <v>0</v>
      </c>
      <c r="AM202" s="147">
        <f t="shared" ref="AM202:AM265" si="332">SUM(AK202:AL202)</f>
        <v>0</v>
      </c>
      <c r="AN202" s="142">
        <f t="shared" ref="AN202:AN265" si="333">AM202/E202</f>
        <v>0</v>
      </c>
      <c r="AO202" s="148">
        <f t="shared" ref="AO202:AO265" si="334">AM202/D202</f>
        <v>0</v>
      </c>
      <c r="AP202" s="144">
        <f>SUM(AP192:AP201)</f>
        <v>856463.8600000001</v>
      </c>
      <c r="AQ202" s="144">
        <f t="shared" ref="AQ202:BE202" si="335">SUM(AQ192:AQ201)</f>
        <v>684255.67</v>
      </c>
      <c r="AR202" s="144">
        <f t="shared" si="335"/>
        <v>2966.0899999999997</v>
      </c>
      <c r="AS202" s="144">
        <f t="shared" si="335"/>
        <v>0</v>
      </c>
      <c r="AT202" s="144">
        <f t="shared" si="335"/>
        <v>1052954.97</v>
      </c>
      <c r="AU202" s="144">
        <f t="shared" si="335"/>
        <v>0</v>
      </c>
      <c r="AV202" s="144">
        <f t="shared" si="335"/>
        <v>0</v>
      </c>
      <c r="AW202" s="144">
        <f t="shared" si="335"/>
        <v>332840.23</v>
      </c>
      <c r="AX202" s="144">
        <f t="shared" si="335"/>
        <v>0</v>
      </c>
      <c r="AY202" s="144">
        <f t="shared" si="335"/>
        <v>0</v>
      </c>
      <c r="AZ202" s="144">
        <f t="shared" si="335"/>
        <v>15326.64</v>
      </c>
      <c r="BA202" s="144">
        <f t="shared" si="335"/>
        <v>26464.749999999996</v>
      </c>
      <c r="BB202" s="144">
        <f t="shared" si="335"/>
        <v>294795.26</v>
      </c>
      <c r="BC202" s="144">
        <f t="shared" si="335"/>
        <v>1153</v>
      </c>
      <c r="BD202" s="144">
        <f t="shared" si="335"/>
        <v>100</v>
      </c>
      <c r="BE202" s="144">
        <f t="shared" si="335"/>
        <v>27984.35</v>
      </c>
      <c r="BF202" s="143">
        <f t="shared" ref="BF202:BF265" si="336">SUM(AP202:BE202)</f>
        <v>3295304.8200000008</v>
      </c>
      <c r="BG202" s="142">
        <f t="shared" ref="BG202:BG265" si="337">BF202/E202</f>
        <v>6.9620148338167376E-2</v>
      </c>
      <c r="BH202" s="146">
        <f t="shared" ref="BH202:BH265" si="338">BF202/D202</f>
        <v>1041.4272142897778</v>
      </c>
      <c r="BI202" s="149">
        <f>SUM(BI192:BI201)</f>
        <v>22760.85</v>
      </c>
      <c r="BJ202" s="149">
        <f t="shared" ref="BJ202:BO202" si="339">SUM(BJ192:BJ201)</f>
        <v>0</v>
      </c>
      <c r="BK202" s="149">
        <f t="shared" si="339"/>
        <v>56325.19</v>
      </c>
      <c r="BL202" s="149">
        <f t="shared" si="339"/>
        <v>0</v>
      </c>
      <c r="BM202" s="149">
        <f t="shared" si="339"/>
        <v>0</v>
      </c>
      <c r="BN202" s="149">
        <f t="shared" si="339"/>
        <v>0</v>
      </c>
      <c r="BO202" s="149">
        <f t="shared" si="339"/>
        <v>411625.61</v>
      </c>
      <c r="BP202" s="146">
        <f t="shared" ref="BP202:BP265" si="340">SUM(BI202:BO202)</f>
        <v>490711.65</v>
      </c>
      <c r="BQ202" s="142">
        <f t="shared" ref="BQ202:BQ265" si="341">BP202/E202</f>
        <v>1.0367301275718362E-2</v>
      </c>
      <c r="BR202" s="143">
        <f t="shared" ref="BR202:BR265" si="342">BP202/D202</f>
        <v>155.08139446688284</v>
      </c>
      <c r="BS202" s="149">
        <f>SUM(BS192:BS201)</f>
        <v>0</v>
      </c>
      <c r="BT202" s="149">
        <f t="shared" ref="BT202:BV202" si="343">SUM(BT192:BT201)</f>
        <v>0</v>
      </c>
      <c r="BU202" s="149">
        <f t="shared" si="343"/>
        <v>36297.57</v>
      </c>
      <c r="BV202" s="149">
        <f t="shared" si="343"/>
        <v>120905.95000000001</v>
      </c>
      <c r="BW202" s="146">
        <f t="shared" ref="BW202:BW265" si="344">SUM(BS202:BV202)</f>
        <v>157203.52000000002</v>
      </c>
      <c r="BX202" s="142">
        <f t="shared" ref="BX202:BX265" si="345">BW202/E202</f>
        <v>3.3212503787986634E-3</v>
      </c>
      <c r="BY202" s="143">
        <f t="shared" ref="BY202:BY265" si="346">BW202/D202</f>
        <v>49.681602417025374</v>
      </c>
      <c r="BZ202" s="144">
        <f>SUM(BZ192:BZ201)</f>
        <v>8514831.4000000004</v>
      </c>
      <c r="CA202" s="142">
        <f t="shared" ref="CA202:CA265" si="347">BZ202/E202</f>
        <v>0.17989347193152386</v>
      </c>
      <c r="CB202" s="143">
        <f t="shared" ref="CB202:CB265" si="348">BZ202/D202</f>
        <v>2690.9732572324306</v>
      </c>
      <c r="CC202" s="144">
        <f>SUM(CC192:CC201)</f>
        <v>1368686.1500000001</v>
      </c>
      <c r="CD202" s="142">
        <f t="shared" ref="CD202:CD265" si="349">CC202/E202</f>
        <v>2.8916333388361685E-2</v>
      </c>
      <c r="CE202" s="143">
        <f t="shared" ref="CE202:CE265" si="350">CC202/D202</f>
        <v>432.55088141785342</v>
      </c>
      <c r="CF202" s="150">
        <f>SUM(CF192:CF201)</f>
        <v>1987963.5899999999</v>
      </c>
      <c r="CG202" s="96">
        <f t="shared" ref="CG202:CG265" si="351">CF202/E202</f>
        <v>4.1999853605857229E-2</v>
      </c>
      <c r="CH202" s="97">
        <f t="shared" ref="CH202:CH265" si="352">CF202/D202</f>
        <v>628.26339192597231</v>
      </c>
      <c r="CI202" s="98">
        <f t="shared" si="317"/>
        <v>47332631.410000004</v>
      </c>
      <c r="CJ202" s="99">
        <f t="shared" si="318"/>
        <v>0</v>
      </c>
    </row>
    <row r="203" spans="1:88" x14ac:dyDescent="0.3">
      <c r="A203" s="21"/>
      <c r="B203" s="84"/>
      <c r="C203" s="117"/>
      <c r="D203" s="85"/>
      <c r="E203" s="86"/>
      <c r="F203" s="87"/>
      <c r="G203" s="87"/>
      <c r="H203" s="87"/>
      <c r="I203" s="130"/>
      <c r="J203" s="151"/>
      <c r="K203" s="152"/>
      <c r="L203" s="135"/>
      <c r="M203" s="135"/>
      <c r="N203" s="135"/>
      <c r="O203" s="135"/>
      <c r="P203" s="135"/>
      <c r="Q203" s="135"/>
      <c r="R203" s="128"/>
      <c r="S203" s="136"/>
      <c r="T203" s="137"/>
      <c r="U203" s="135"/>
      <c r="V203" s="135"/>
      <c r="W203" s="135"/>
      <c r="X203" s="135"/>
      <c r="Y203" s="135"/>
      <c r="Z203" s="135"/>
      <c r="AA203" s="138"/>
      <c r="AB203" s="133"/>
      <c r="AC203" s="134"/>
      <c r="AD203" s="135"/>
      <c r="AE203" s="135"/>
      <c r="AF203" s="135"/>
      <c r="AG203" s="135"/>
      <c r="AH203" s="134"/>
      <c r="AI203" s="133"/>
      <c r="AJ203" s="134"/>
      <c r="AK203" s="135"/>
      <c r="AL203" s="135"/>
      <c r="AM203" s="138"/>
      <c r="AN203" s="133"/>
      <c r="AO203" s="139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4"/>
      <c r="BG203" s="133"/>
      <c r="BH203" s="137"/>
      <c r="BI203" s="140"/>
      <c r="BJ203" s="135"/>
      <c r="BK203" s="135"/>
      <c r="BL203" s="135"/>
      <c r="BM203" s="135"/>
      <c r="BN203" s="135"/>
      <c r="BO203" s="135"/>
      <c r="BP203" s="137"/>
      <c r="BQ203" s="133"/>
      <c r="BR203" s="134"/>
      <c r="BS203" s="140"/>
      <c r="BT203" s="135"/>
      <c r="BU203" s="135"/>
      <c r="BV203" s="135"/>
      <c r="BW203" s="137"/>
      <c r="BX203" s="133"/>
      <c r="BY203" s="134"/>
      <c r="BZ203" s="135"/>
      <c r="CA203" s="133"/>
      <c r="CB203" s="134"/>
      <c r="CC203" s="135"/>
      <c r="CD203" s="133"/>
      <c r="CE203" s="134"/>
      <c r="CF203" s="141" t="str">
        <f>IF(ISNA(VLOOKUP($B203,'[1]1718  Prog Access'!$F$7:$BF$318,52,FALSE)),"",VLOOKUP($B203,'[1]1718  Prog Access'!$F$7:$BF$318,52,FALSE))</f>
        <v/>
      </c>
      <c r="CG203" s="88"/>
      <c r="CH203" s="89"/>
    </row>
    <row r="204" spans="1:88" x14ac:dyDescent="0.3">
      <c r="A204" s="91" t="s">
        <v>339</v>
      </c>
      <c r="B204" s="84"/>
      <c r="C204" s="117"/>
      <c r="D204" s="85"/>
      <c r="E204" s="86"/>
      <c r="F204" s="87"/>
      <c r="G204" s="87"/>
      <c r="H204" s="87"/>
      <c r="I204" s="130"/>
      <c r="J204" s="151"/>
      <c r="K204" s="152"/>
      <c r="L204" s="135"/>
      <c r="M204" s="135"/>
      <c r="N204" s="135"/>
      <c r="O204" s="135"/>
      <c r="P204" s="135"/>
      <c r="Q204" s="135"/>
      <c r="R204" s="128"/>
      <c r="S204" s="136"/>
      <c r="T204" s="137"/>
      <c r="U204" s="135"/>
      <c r="V204" s="135"/>
      <c r="W204" s="135"/>
      <c r="X204" s="135"/>
      <c r="Y204" s="135"/>
      <c r="Z204" s="135"/>
      <c r="AA204" s="138"/>
      <c r="AB204" s="133"/>
      <c r="AC204" s="134"/>
      <c r="AD204" s="135"/>
      <c r="AE204" s="135"/>
      <c r="AF204" s="135"/>
      <c r="AG204" s="135"/>
      <c r="AH204" s="134"/>
      <c r="AI204" s="133"/>
      <c r="AJ204" s="134"/>
      <c r="AK204" s="135"/>
      <c r="AL204" s="135"/>
      <c r="AM204" s="138"/>
      <c r="AN204" s="133"/>
      <c r="AO204" s="139"/>
      <c r="AP204" s="135"/>
      <c r="AQ204" s="135"/>
      <c r="AR204" s="135"/>
      <c r="AS204" s="135"/>
      <c r="AT204" s="135"/>
      <c r="AU204" s="135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4"/>
      <c r="BG204" s="133"/>
      <c r="BH204" s="137"/>
      <c r="BI204" s="140"/>
      <c r="BJ204" s="135"/>
      <c r="BK204" s="135"/>
      <c r="BL204" s="135"/>
      <c r="BM204" s="135"/>
      <c r="BN204" s="135"/>
      <c r="BO204" s="135"/>
      <c r="BP204" s="137"/>
      <c r="BQ204" s="133"/>
      <c r="BR204" s="134"/>
      <c r="BS204" s="140"/>
      <c r="BT204" s="135"/>
      <c r="BU204" s="135"/>
      <c r="BV204" s="135"/>
      <c r="BW204" s="137"/>
      <c r="BX204" s="133"/>
      <c r="BY204" s="134"/>
      <c r="BZ204" s="135"/>
      <c r="CA204" s="133"/>
      <c r="CB204" s="134"/>
      <c r="CC204" s="135"/>
      <c r="CD204" s="133"/>
      <c r="CE204" s="134"/>
      <c r="CF204" s="141" t="str">
        <f>IF(ISNA(VLOOKUP($B204,'[1]1718  Prog Access'!$F$7:$BF$318,52,FALSE)),"",VLOOKUP($B204,'[1]1718  Prog Access'!$F$7:$BF$318,52,FALSE))</f>
        <v/>
      </c>
      <c r="CG204" s="88"/>
      <c r="CH204" s="89"/>
    </row>
    <row r="205" spans="1:88" x14ac:dyDescent="0.3">
      <c r="A205" s="21"/>
      <c r="B205" s="84" t="s">
        <v>340</v>
      </c>
      <c r="C205" s="117" t="s">
        <v>341</v>
      </c>
      <c r="D205" s="85">
        <f>IF(ISNA(VLOOKUP($B205,'[1]1718 enrollment_Rev_Exp by size'!$A$6:$C$339,3,FALSE)),"",VLOOKUP($B205,'[1]1718 enrollment_Rev_Exp by size'!$A$6:$C$339,3,FALSE))</f>
        <v>838.89</v>
      </c>
      <c r="E205" s="86">
        <f>IF(ISNA(VLOOKUP($B205,'[1]1718 Enroll_Rev_Exp Access'!$A$6:$D$316,4,FALSE)),"",VLOOKUP($B205,'[1]1718 Enroll_Rev_Exp Access'!$A$6:$D$316,4,FALSE))</f>
        <v>9609496.2300000004</v>
      </c>
      <c r="F205" s="87">
        <f>IF(ISNA(VLOOKUP($B205,'[1]1718  Prog Access'!$F$7:$BF$318,2,FALSE)),"",VLOOKUP($B205,'[1]1718  Prog Access'!$F$7:$BF$318,2,FALSE))</f>
        <v>5145925.9400000004</v>
      </c>
      <c r="G205" s="87">
        <f>IF(ISNA(VLOOKUP($B205,'[1]1718  Prog Access'!$F$7:$BF$318,3,FALSE)),"",VLOOKUP($B205,'[1]1718  Prog Access'!$F$7:$BF$318,3,FALSE))</f>
        <v>0</v>
      </c>
      <c r="H205" s="87">
        <f>IF(ISNA(VLOOKUP($B205,'[1]1718  Prog Access'!$F$7:$BF$318,4,FALSE)),"",VLOOKUP($B205,'[1]1718  Prog Access'!$F$7:$BF$318,4,FALSE))</f>
        <v>5499.39</v>
      </c>
      <c r="I205" s="130">
        <f t="shared" ref="I205:I265" si="353">SUM(F205:H205)</f>
        <v>5151425.33</v>
      </c>
      <c r="J205" s="151">
        <f t="shared" ref="J205:J265" si="354">I205/E205</f>
        <v>0.5360765233371656</v>
      </c>
      <c r="K205" s="152">
        <f t="shared" ref="K205:K265" si="355">I205/D205</f>
        <v>6140.7637830943277</v>
      </c>
      <c r="L205" s="135">
        <f>IF(ISNA(VLOOKUP($B205,'[1]1718  Prog Access'!$F$7:$BF$318,5,FALSE)),"",VLOOKUP($B205,'[1]1718  Prog Access'!$F$7:$BF$318,5,FALSE))</f>
        <v>0</v>
      </c>
      <c r="M205" s="135">
        <f>IF(ISNA(VLOOKUP($B205,'[1]1718  Prog Access'!$F$7:$BF$318,6,FALSE)),"",VLOOKUP($B205,'[1]1718  Prog Access'!$F$7:$BF$318,6,FALSE))</f>
        <v>0</v>
      </c>
      <c r="N205" s="135">
        <f>IF(ISNA(VLOOKUP($B205,'[1]1718  Prog Access'!$F$7:$BF$318,7,FALSE)),"",VLOOKUP($B205,'[1]1718  Prog Access'!$F$7:$BF$318,7,FALSE))</f>
        <v>0</v>
      </c>
      <c r="O205" s="135">
        <f>IF(ISNA(VLOOKUP($B205,'[1]1718  Prog Access'!$F$7:$BF$318,8,FALSE)),"",VLOOKUP($B205,'[1]1718  Prog Access'!$F$7:$BF$318,8,FALSE))</f>
        <v>0</v>
      </c>
      <c r="P205" s="135">
        <f>IF(ISNA(VLOOKUP($B205,'[1]1718  Prog Access'!$F$7:$BF$318,9,FALSE)),"",VLOOKUP($B205,'[1]1718  Prog Access'!$F$7:$BF$318,9,FALSE))</f>
        <v>0</v>
      </c>
      <c r="Q205" s="135">
        <f>IF(ISNA(VLOOKUP($B205,'[1]1718  Prog Access'!$F$7:$BF$318,10,FALSE)),"",VLOOKUP($B205,'[1]1718  Prog Access'!$F$7:$BF$318,10,FALSE))</f>
        <v>0</v>
      </c>
      <c r="R205" s="128">
        <f t="shared" si="321"/>
        <v>0</v>
      </c>
      <c r="S205" s="136">
        <f t="shared" si="322"/>
        <v>0</v>
      </c>
      <c r="T205" s="137">
        <f t="shared" si="323"/>
        <v>0</v>
      </c>
      <c r="U205" s="135">
        <f>IF(ISNA(VLOOKUP($B205,'[1]1718  Prog Access'!$F$7:$BF$318,11,FALSE)),"",VLOOKUP($B205,'[1]1718  Prog Access'!$F$7:$BF$318,11,FALSE))</f>
        <v>1251110.44</v>
      </c>
      <c r="V205" s="135">
        <f>IF(ISNA(VLOOKUP($B205,'[1]1718  Prog Access'!$F$7:$BF$318,12,FALSE)),"",VLOOKUP($B205,'[1]1718  Prog Access'!$F$7:$BF$318,12,FALSE))</f>
        <v>33475.11</v>
      </c>
      <c r="W205" s="135">
        <f>IF(ISNA(VLOOKUP($B205,'[1]1718  Prog Access'!$F$7:$BF$318,13,FALSE)),"",VLOOKUP($B205,'[1]1718  Prog Access'!$F$7:$BF$318,13,FALSE))</f>
        <v>195426.91</v>
      </c>
      <c r="X205" s="135">
        <f>IF(ISNA(VLOOKUP($B205,'[1]1718  Prog Access'!$F$7:$BF$318,14,FALSE)),"",VLOOKUP($B205,'[1]1718  Prog Access'!$F$7:$BF$318,14,FALSE))</f>
        <v>0</v>
      </c>
      <c r="Y205" s="135">
        <f>IF(ISNA(VLOOKUP($B205,'[1]1718  Prog Access'!$F$7:$BF$318,15,FALSE)),"",VLOOKUP($B205,'[1]1718  Prog Access'!$F$7:$BF$318,15,FALSE))</f>
        <v>0</v>
      </c>
      <c r="Z205" s="135">
        <f>IF(ISNA(VLOOKUP($B205,'[1]1718  Prog Access'!$F$7:$BF$318,16,FALSE)),"",VLOOKUP($B205,'[1]1718  Prog Access'!$F$7:$BF$318,16,FALSE))</f>
        <v>0</v>
      </c>
      <c r="AA205" s="138">
        <f t="shared" si="325"/>
        <v>1480012.46</v>
      </c>
      <c r="AB205" s="133">
        <f t="shared" si="326"/>
        <v>0.15401561378207648</v>
      </c>
      <c r="AC205" s="134">
        <f t="shared" si="327"/>
        <v>1764.2509268199644</v>
      </c>
      <c r="AD205" s="135">
        <f>IF(ISNA(VLOOKUP($B205,'[1]1718  Prog Access'!$F$7:$BF$318,17,FALSE)),"",VLOOKUP($B205,'[1]1718  Prog Access'!$F$7:$BF$318,17,FALSE))</f>
        <v>323878.48000000004</v>
      </c>
      <c r="AE205" s="135">
        <f>IF(ISNA(VLOOKUP($B205,'[1]1718  Prog Access'!$F$7:$BF$318,18,FALSE)),"",VLOOKUP($B205,'[1]1718  Prog Access'!$F$7:$BF$318,18,FALSE))</f>
        <v>76932.110000000015</v>
      </c>
      <c r="AF205" s="135">
        <f>IF(ISNA(VLOOKUP($B205,'[1]1718  Prog Access'!$F$7:$BF$318,19,FALSE)),"",VLOOKUP($B205,'[1]1718  Prog Access'!$F$7:$BF$318,19,FALSE))</f>
        <v>3589</v>
      </c>
      <c r="AG205" s="135">
        <f>IF(ISNA(VLOOKUP($B205,'[1]1718  Prog Access'!$F$7:$BF$318,20,FALSE)),"",VLOOKUP($B205,'[1]1718  Prog Access'!$F$7:$BF$318,20,FALSE))</f>
        <v>0</v>
      </c>
      <c r="AH205" s="134">
        <f t="shared" si="329"/>
        <v>404399.59000000008</v>
      </c>
      <c r="AI205" s="133">
        <f t="shared" si="330"/>
        <v>4.2083328857292247E-2</v>
      </c>
      <c r="AJ205" s="134">
        <f t="shared" si="331"/>
        <v>482.06509792702275</v>
      </c>
      <c r="AK205" s="135">
        <f>IF(ISNA(VLOOKUP($B205,'[1]1718  Prog Access'!$F$7:$BF$318,21,FALSE)),"",VLOOKUP($B205,'[1]1718  Prog Access'!$F$7:$BF$318,21,FALSE))</f>
        <v>0</v>
      </c>
      <c r="AL205" s="135">
        <f>IF(ISNA(VLOOKUP($B205,'[1]1718  Prog Access'!$F$7:$BF$318,22,FALSE)),"",VLOOKUP($B205,'[1]1718  Prog Access'!$F$7:$BF$318,22,FALSE))</f>
        <v>0</v>
      </c>
      <c r="AM205" s="138">
        <f t="shared" si="332"/>
        <v>0</v>
      </c>
      <c r="AN205" s="133">
        <f t="shared" si="333"/>
        <v>0</v>
      </c>
      <c r="AO205" s="139">
        <f t="shared" si="334"/>
        <v>0</v>
      </c>
      <c r="AP205" s="135">
        <f>IF(ISNA(VLOOKUP($B205,'[1]1718  Prog Access'!$F$7:$BF$318,23,FALSE)),"",VLOOKUP($B205,'[1]1718  Prog Access'!$F$7:$BF$318,23,FALSE))</f>
        <v>89270.47</v>
      </c>
      <c r="AQ205" s="135">
        <f>IF(ISNA(VLOOKUP($B205,'[1]1718  Prog Access'!$F$7:$BF$318,24,FALSE)),"",VLOOKUP($B205,'[1]1718  Prog Access'!$F$7:$BF$318,24,FALSE))</f>
        <v>26476.720000000001</v>
      </c>
      <c r="AR205" s="135">
        <f>IF(ISNA(VLOOKUP($B205,'[1]1718  Prog Access'!$F$7:$BF$318,25,FALSE)),"",VLOOKUP($B205,'[1]1718  Prog Access'!$F$7:$BF$318,25,FALSE))</f>
        <v>0</v>
      </c>
      <c r="AS205" s="135">
        <f>IF(ISNA(VLOOKUP($B205,'[1]1718  Prog Access'!$F$7:$BF$318,26,FALSE)),"",VLOOKUP($B205,'[1]1718  Prog Access'!$F$7:$BF$318,26,FALSE))</f>
        <v>0</v>
      </c>
      <c r="AT205" s="135">
        <f>IF(ISNA(VLOOKUP($B205,'[1]1718  Prog Access'!$F$7:$BF$318,27,FALSE)),"",VLOOKUP($B205,'[1]1718  Prog Access'!$F$7:$BF$318,27,FALSE))</f>
        <v>277141.84000000003</v>
      </c>
      <c r="AU205" s="135">
        <f>IF(ISNA(VLOOKUP($B205,'[1]1718  Prog Access'!$F$7:$BF$318,28,FALSE)),"",VLOOKUP($B205,'[1]1718  Prog Access'!$F$7:$BF$318,28,FALSE))</f>
        <v>0</v>
      </c>
      <c r="AV205" s="135">
        <f>IF(ISNA(VLOOKUP($B205,'[1]1718  Prog Access'!$F$7:$BF$318,29,FALSE)),"",VLOOKUP($B205,'[1]1718  Prog Access'!$F$7:$BF$318,29,FALSE))</f>
        <v>0</v>
      </c>
      <c r="AW205" s="135">
        <f>IF(ISNA(VLOOKUP($B205,'[1]1718  Prog Access'!$F$7:$BF$318,30,FALSE)),"",VLOOKUP($B205,'[1]1718  Prog Access'!$F$7:$BF$318,30,FALSE))</f>
        <v>44128.81</v>
      </c>
      <c r="AX205" s="135">
        <f>IF(ISNA(VLOOKUP($B205,'[1]1718  Prog Access'!$F$7:$BF$318,31,FALSE)),"",VLOOKUP($B205,'[1]1718  Prog Access'!$F$7:$BF$318,31,FALSE))</f>
        <v>0</v>
      </c>
      <c r="AY205" s="135">
        <f>IF(ISNA(VLOOKUP($B205,'[1]1718  Prog Access'!$F$7:$BF$318,32,FALSE)),"",VLOOKUP($B205,'[1]1718  Prog Access'!$F$7:$BF$318,32,FALSE))</f>
        <v>0</v>
      </c>
      <c r="AZ205" s="135">
        <f>IF(ISNA(VLOOKUP($B205,'[1]1718  Prog Access'!$F$7:$BF$318,33,FALSE)),"",VLOOKUP($B205,'[1]1718  Prog Access'!$F$7:$BF$318,33,FALSE))</f>
        <v>0</v>
      </c>
      <c r="BA205" s="135">
        <f>IF(ISNA(VLOOKUP($B205,'[1]1718  Prog Access'!$F$7:$BF$318,34,FALSE)),"",VLOOKUP($B205,'[1]1718  Prog Access'!$F$7:$BF$318,34,FALSE))</f>
        <v>0</v>
      </c>
      <c r="BB205" s="135">
        <f>IF(ISNA(VLOOKUP($B205,'[1]1718  Prog Access'!$F$7:$BF$318,35,FALSE)),"",VLOOKUP($B205,'[1]1718  Prog Access'!$F$7:$BF$318,35,FALSE))</f>
        <v>29326.309999999998</v>
      </c>
      <c r="BC205" s="135">
        <f>IF(ISNA(VLOOKUP($B205,'[1]1718  Prog Access'!$F$7:$BF$318,36,FALSE)),"",VLOOKUP($B205,'[1]1718  Prog Access'!$F$7:$BF$318,36,FALSE))</f>
        <v>0</v>
      </c>
      <c r="BD205" s="135">
        <f>IF(ISNA(VLOOKUP($B205,'[1]1718  Prog Access'!$F$7:$BF$318,37,FALSE)),"",VLOOKUP($B205,'[1]1718  Prog Access'!$F$7:$BF$318,37,FALSE))</f>
        <v>0</v>
      </c>
      <c r="BE205" s="135">
        <f>IF(ISNA(VLOOKUP($B205,'[1]1718  Prog Access'!$F$7:$BF$318,38,FALSE)),"",VLOOKUP($B205,'[1]1718  Prog Access'!$F$7:$BF$318,38,FALSE))</f>
        <v>0</v>
      </c>
      <c r="BF205" s="134">
        <f t="shared" si="336"/>
        <v>466344.15</v>
      </c>
      <c r="BG205" s="133">
        <f t="shared" si="337"/>
        <v>4.8529510687991599E-2</v>
      </c>
      <c r="BH205" s="137">
        <f t="shared" si="338"/>
        <v>555.90619747523522</v>
      </c>
      <c r="BI205" s="140">
        <f>IF(ISNA(VLOOKUP($B205,'[1]1718  Prog Access'!$F$7:$BF$318,39,FALSE)),"",VLOOKUP($B205,'[1]1718  Prog Access'!$F$7:$BF$318,39,FALSE))</f>
        <v>0</v>
      </c>
      <c r="BJ205" s="135">
        <f>IF(ISNA(VLOOKUP($B205,'[1]1718  Prog Access'!$F$7:$BF$318,40,FALSE)),"",VLOOKUP($B205,'[1]1718  Prog Access'!$F$7:$BF$318,40,FALSE))</f>
        <v>0</v>
      </c>
      <c r="BK205" s="135">
        <f>IF(ISNA(VLOOKUP($B205,'[1]1718  Prog Access'!$F$7:$BF$318,41,FALSE)),"",VLOOKUP($B205,'[1]1718  Prog Access'!$F$7:$BF$318,41,FALSE))</f>
        <v>15808.380000000001</v>
      </c>
      <c r="BL205" s="135">
        <f>IF(ISNA(VLOOKUP($B205,'[1]1718  Prog Access'!$F$7:$BF$318,42,FALSE)),"",VLOOKUP($B205,'[1]1718  Prog Access'!$F$7:$BF$318,42,FALSE))</f>
        <v>0</v>
      </c>
      <c r="BM205" s="135">
        <f>IF(ISNA(VLOOKUP($B205,'[1]1718  Prog Access'!$F$7:$BF$318,43,FALSE)),"",VLOOKUP($B205,'[1]1718  Prog Access'!$F$7:$BF$318,43,FALSE))</f>
        <v>0</v>
      </c>
      <c r="BN205" s="135">
        <f>IF(ISNA(VLOOKUP($B205,'[1]1718  Prog Access'!$F$7:$BF$318,44,FALSE)),"",VLOOKUP($B205,'[1]1718  Prog Access'!$F$7:$BF$318,44,FALSE))</f>
        <v>0</v>
      </c>
      <c r="BO205" s="135">
        <f>IF(ISNA(VLOOKUP($B205,'[1]1718  Prog Access'!$F$7:$BF$318,45,FALSE)),"",VLOOKUP($B205,'[1]1718  Prog Access'!$F$7:$BF$318,45,FALSE))</f>
        <v>3497.77</v>
      </c>
      <c r="BP205" s="137">
        <f t="shared" si="340"/>
        <v>19306.150000000001</v>
      </c>
      <c r="BQ205" s="133">
        <f t="shared" si="341"/>
        <v>2.0090699385185147E-3</v>
      </c>
      <c r="BR205" s="134">
        <f t="shared" si="342"/>
        <v>23.013923160366677</v>
      </c>
      <c r="BS205" s="140">
        <f>IF(ISNA(VLOOKUP($B205,'[1]1718  Prog Access'!$F$7:$BF$318,46,FALSE)),"",VLOOKUP($B205,'[1]1718  Prog Access'!$F$7:$BF$318,46,FALSE))</f>
        <v>0</v>
      </c>
      <c r="BT205" s="135">
        <f>IF(ISNA(VLOOKUP($B205,'[1]1718  Prog Access'!$F$7:$BF$318,47,FALSE)),"",VLOOKUP($B205,'[1]1718  Prog Access'!$F$7:$BF$318,47,FALSE))</f>
        <v>0</v>
      </c>
      <c r="BU205" s="135">
        <f>IF(ISNA(VLOOKUP($B205,'[1]1718  Prog Access'!$F$7:$BF$318,48,FALSE)),"",VLOOKUP($B205,'[1]1718  Prog Access'!$F$7:$BF$318,48,FALSE))</f>
        <v>0</v>
      </c>
      <c r="BV205" s="135">
        <f>IF(ISNA(VLOOKUP($B205,'[1]1718  Prog Access'!$F$7:$BF$318,49,FALSE)),"",VLOOKUP($B205,'[1]1718  Prog Access'!$F$7:$BF$318,49,FALSE))</f>
        <v>0</v>
      </c>
      <c r="BW205" s="137">
        <f t="shared" si="344"/>
        <v>0</v>
      </c>
      <c r="BX205" s="133">
        <f t="shared" si="345"/>
        <v>0</v>
      </c>
      <c r="BY205" s="134">
        <f t="shared" si="346"/>
        <v>0</v>
      </c>
      <c r="BZ205" s="135">
        <f>IF(ISNA(VLOOKUP($B205,'[1]1718  Prog Access'!$F$7:$BF$318,50,FALSE)),"",VLOOKUP($B205,'[1]1718  Prog Access'!$F$7:$BF$318,50,FALSE))</f>
        <v>1490306.7200000002</v>
      </c>
      <c r="CA205" s="133">
        <f t="shared" si="347"/>
        <v>0.15508687285264694</v>
      </c>
      <c r="CB205" s="134">
        <f t="shared" si="348"/>
        <v>1776.5222138778627</v>
      </c>
      <c r="CC205" s="135">
        <f>IF(ISNA(VLOOKUP($B205,'[1]1718  Prog Access'!$F$7:$BF$318,51,FALSE)),"",VLOOKUP($B205,'[1]1718  Prog Access'!$F$7:$BF$318,51,FALSE))</f>
        <v>253141.88999999998</v>
      </c>
      <c r="CD205" s="133">
        <f t="shared" si="349"/>
        <v>2.6342888736426505E-2</v>
      </c>
      <c r="CE205" s="134">
        <f t="shared" si="350"/>
        <v>301.75814469119905</v>
      </c>
      <c r="CF205" s="141">
        <f>IF(ISNA(VLOOKUP($B205,'[1]1718  Prog Access'!$F$7:$BF$318,52,FALSE)),"",VLOOKUP($B205,'[1]1718  Prog Access'!$F$7:$BF$318,52,FALSE))</f>
        <v>344559.94</v>
      </c>
      <c r="CG205" s="88">
        <f t="shared" si="351"/>
        <v>3.5856191807882104E-2</v>
      </c>
      <c r="CH205" s="89">
        <f t="shared" si="352"/>
        <v>410.73315929382875</v>
      </c>
      <c r="CI205" s="90">
        <f t="shared" ref="CI205:CI218" si="356">CF205+CC205+BZ205+BW205+BP205+BF205+AM205+AH205+AA205+R205+I205</f>
        <v>9609496.2300000004</v>
      </c>
      <c r="CJ205" s="73">
        <f t="shared" ref="CJ205:CJ218" si="357">CI205-E205</f>
        <v>0</v>
      </c>
    </row>
    <row r="206" spans="1:88" x14ac:dyDescent="0.3">
      <c r="A206" s="21"/>
      <c r="B206" s="84" t="s">
        <v>342</v>
      </c>
      <c r="C206" s="117" t="s">
        <v>343</v>
      </c>
      <c r="D206" s="85">
        <f>IF(ISNA(VLOOKUP($B206,'[1]1718 enrollment_Rev_Exp by size'!$A$6:$C$339,3,FALSE)),"",VLOOKUP($B206,'[1]1718 enrollment_Rev_Exp by size'!$A$6:$C$339,3,FALSE))</f>
        <v>56.8</v>
      </c>
      <c r="E206" s="86">
        <f>IF(ISNA(VLOOKUP($B206,'[1]1718 Enroll_Rev_Exp Access'!$A$6:$D$316,4,FALSE)),"",VLOOKUP($B206,'[1]1718 Enroll_Rev_Exp Access'!$A$6:$D$316,4,FALSE))</f>
        <v>750759.49</v>
      </c>
      <c r="F206" s="87">
        <f>IF(ISNA(VLOOKUP($B206,'[1]1718  Prog Access'!$F$7:$BF$318,2,FALSE)),"",VLOOKUP($B206,'[1]1718  Prog Access'!$F$7:$BF$318,2,FALSE))</f>
        <v>312870.78000000003</v>
      </c>
      <c r="G206" s="87">
        <f>IF(ISNA(VLOOKUP($B206,'[1]1718  Prog Access'!$F$7:$BF$318,3,FALSE)),"",VLOOKUP($B206,'[1]1718  Prog Access'!$F$7:$BF$318,3,FALSE))</f>
        <v>0</v>
      </c>
      <c r="H206" s="87">
        <f>IF(ISNA(VLOOKUP($B206,'[1]1718  Prog Access'!$F$7:$BF$318,4,FALSE)),"",VLOOKUP($B206,'[1]1718  Prog Access'!$F$7:$BF$318,4,FALSE))</f>
        <v>0</v>
      </c>
      <c r="I206" s="130">
        <f t="shared" si="353"/>
        <v>312870.78000000003</v>
      </c>
      <c r="J206" s="151">
        <f t="shared" si="354"/>
        <v>0.41673902783433353</v>
      </c>
      <c r="K206" s="152">
        <f t="shared" si="355"/>
        <v>5508.2883802816905</v>
      </c>
      <c r="L206" s="135">
        <f>IF(ISNA(VLOOKUP($B206,'[1]1718  Prog Access'!$F$7:$BF$318,5,FALSE)),"",VLOOKUP($B206,'[1]1718  Prog Access'!$F$7:$BF$318,5,FALSE))</f>
        <v>0</v>
      </c>
      <c r="M206" s="135">
        <f>IF(ISNA(VLOOKUP($B206,'[1]1718  Prog Access'!$F$7:$BF$318,6,FALSE)),"",VLOOKUP($B206,'[1]1718  Prog Access'!$F$7:$BF$318,6,FALSE))</f>
        <v>0</v>
      </c>
      <c r="N206" s="135">
        <f>IF(ISNA(VLOOKUP($B206,'[1]1718  Prog Access'!$F$7:$BF$318,7,FALSE)),"",VLOOKUP($B206,'[1]1718  Prog Access'!$F$7:$BF$318,7,FALSE))</f>
        <v>0</v>
      </c>
      <c r="O206" s="135">
        <f>IF(ISNA(VLOOKUP($B206,'[1]1718  Prog Access'!$F$7:$BF$318,8,FALSE)),"",VLOOKUP($B206,'[1]1718  Prog Access'!$F$7:$BF$318,8,FALSE))</f>
        <v>0</v>
      </c>
      <c r="P206" s="135">
        <f>IF(ISNA(VLOOKUP($B206,'[1]1718  Prog Access'!$F$7:$BF$318,9,FALSE)),"",VLOOKUP($B206,'[1]1718  Prog Access'!$F$7:$BF$318,9,FALSE))</f>
        <v>0</v>
      </c>
      <c r="Q206" s="135">
        <f>IF(ISNA(VLOOKUP($B206,'[1]1718  Prog Access'!$F$7:$BF$318,10,FALSE)),"",VLOOKUP($B206,'[1]1718  Prog Access'!$F$7:$BF$318,10,FALSE))</f>
        <v>0</v>
      </c>
      <c r="R206" s="128">
        <f t="shared" si="321"/>
        <v>0</v>
      </c>
      <c r="S206" s="136">
        <f t="shared" si="322"/>
        <v>0</v>
      </c>
      <c r="T206" s="137">
        <f t="shared" si="323"/>
        <v>0</v>
      </c>
      <c r="U206" s="135">
        <f>IF(ISNA(VLOOKUP($B206,'[1]1718  Prog Access'!$F$7:$BF$318,11,FALSE)),"",VLOOKUP($B206,'[1]1718  Prog Access'!$F$7:$BF$318,11,FALSE))</f>
        <v>101016.91</v>
      </c>
      <c r="V206" s="135">
        <f>IF(ISNA(VLOOKUP($B206,'[1]1718  Prog Access'!$F$7:$BF$318,12,FALSE)),"",VLOOKUP($B206,'[1]1718  Prog Access'!$F$7:$BF$318,12,FALSE))</f>
        <v>0</v>
      </c>
      <c r="W206" s="135">
        <f>IF(ISNA(VLOOKUP($B206,'[1]1718  Prog Access'!$F$7:$BF$318,13,FALSE)),"",VLOOKUP($B206,'[1]1718  Prog Access'!$F$7:$BF$318,13,FALSE))</f>
        <v>7980</v>
      </c>
      <c r="X206" s="135">
        <f>IF(ISNA(VLOOKUP($B206,'[1]1718  Prog Access'!$F$7:$BF$318,14,FALSE)),"",VLOOKUP($B206,'[1]1718  Prog Access'!$F$7:$BF$318,14,FALSE))</f>
        <v>0</v>
      </c>
      <c r="Y206" s="135">
        <f>IF(ISNA(VLOOKUP($B206,'[1]1718  Prog Access'!$F$7:$BF$318,15,FALSE)),"",VLOOKUP($B206,'[1]1718  Prog Access'!$F$7:$BF$318,15,FALSE))</f>
        <v>0</v>
      </c>
      <c r="Z206" s="135">
        <f>IF(ISNA(VLOOKUP($B206,'[1]1718  Prog Access'!$F$7:$BF$318,16,FALSE)),"",VLOOKUP($B206,'[1]1718  Prog Access'!$F$7:$BF$318,16,FALSE))</f>
        <v>0</v>
      </c>
      <c r="AA206" s="138">
        <f t="shared" si="325"/>
        <v>108996.91</v>
      </c>
      <c r="AB206" s="133">
        <f t="shared" si="326"/>
        <v>0.14518219410053679</v>
      </c>
      <c r="AC206" s="134">
        <f t="shared" si="327"/>
        <v>1918.9596830985918</v>
      </c>
      <c r="AD206" s="135">
        <f>IF(ISNA(VLOOKUP($B206,'[1]1718  Prog Access'!$F$7:$BF$318,17,FALSE)),"",VLOOKUP($B206,'[1]1718  Prog Access'!$F$7:$BF$318,17,FALSE))</f>
        <v>0</v>
      </c>
      <c r="AE206" s="135">
        <f>IF(ISNA(VLOOKUP($B206,'[1]1718  Prog Access'!$F$7:$BF$318,18,FALSE)),"",VLOOKUP($B206,'[1]1718  Prog Access'!$F$7:$BF$318,18,FALSE))</f>
        <v>0</v>
      </c>
      <c r="AF206" s="135">
        <f>IF(ISNA(VLOOKUP($B206,'[1]1718  Prog Access'!$F$7:$BF$318,19,FALSE)),"",VLOOKUP($B206,'[1]1718  Prog Access'!$F$7:$BF$318,19,FALSE))</f>
        <v>0</v>
      </c>
      <c r="AG206" s="135">
        <f>IF(ISNA(VLOOKUP($B206,'[1]1718  Prog Access'!$F$7:$BF$318,20,FALSE)),"",VLOOKUP($B206,'[1]1718  Prog Access'!$F$7:$BF$318,20,FALSE))</f>
        <v>0</v>
      </c>
      <c r="AH206" s="134">
        <f t="shared" si="329"/>
        <v>0</v>
      </c>
      <c r="AI206" s="133">
        <f t="shared" si="330"/>
        <v>0</v>
      </c>
      <c r="AJ206" s="134">
        <f t="shared" si="331"/>
        <v>0</v>
      </c>
      <c r="AK206" s="135">
        <f>IF(ISNA(VLOOKUP($B206,'[1]1718  Prog Access'!$F$7:$BF$318,21,FALSE)),"",VLOOKUP($B206,'[1]1718  Prog Access'!$F$7:$BF$318,21,FALSE))</f>
        <v>0</v>
      </c>
      <c r="AL206" s="135">
        <f>IF(ISNA(VLOOKUP($B206,'[1]1718  Prog Access'!$F$7:$BF$318,22,FALSE)),"",VLOOKUP($B206,'[1]1718  Prog Access'!$F$7:$BF$318,22,FALSE))</f>
        <v>0</v>
      </c>
      <c r="AM206" s="138">
        <f t="shared" si="332"/>
        <v>0</v>
      </c>
      <c r="AN206" s="133">
        <f t="shared" si="333"/>
        <v>0</v>
      </c>
      <c r="AO206" s="139">
        <f t="shared" si="334"/>
        <v>0</v>
      </c>
      <c r="AP206" s="135">
        <f>IF(ISNA(VLOOKUP($B206,'[1]1718  Prog Access'!$F$7:$BF$318,23,FALSE)),"",VLOOKUP($B206,'[1]1718  Prog Access'!$F$7:$BF$318,23,FALSE))</f>
        <v>27951.699999999997</v>
      </c>
      <c r="AQ206" s="135">
        <f>IF(ISNA(VLOOKUP($B206,'[1]1718  Prog Access'!$F$7:$BF$318,24,FALSE)),"",VLOOKUP($B206,'[1]1718  Prog Access'!$F$7:$BF$318,24,FALSE))</f>
        <v>28674.84</v>
      </c>
      <c r="AR206" s="135">
        <f>IF(ISNA(VLOOKUP($B206,'[1]1718  Prog Access'!$F$7:$BF$318,25,FALSE)),"",VLOOKUP($B206,'[1]1718  Prog Access'!$F$7:$BF$318,25,FALSE))</f>
        <v>0</v>
      </c>
      <c r="AS206" s="135">
        <f>IF(ISNA(VLOOKUP($B206,'[1]1718  Prog Access'!$F$7:$BF$318,26,FALSE)),"",VLOOKUP($B206,'[1]1718  Prog Access'!$F$7:$BF$318,26,FALSE))</f>
        <v>0</v>
      </c>
      <c r="AT206" s="135">
        <f>IF(ISNA(VLOOKUP($B206,'[1]1718  Prog Access'!$F$7:$BF$318,27,FALSE)),"",VLOOKUP($B206,'[1]1718  Prog Access'!$F$7:$BF$318,27,FALSE))</f>
        <v>22680.309999999998</v>
      </c>
      <c r="AU206" s="135">
        <f>IF(ISNA(VLOOKUP($B206,'[1]1718  Prog Access'!$F$7:$BF$318,28,FALSE)),"",VLOOKUP($B206,'[1]1718  Prog Access'!$F$7:$BF$318,28,FALSE))</f>
        <v>0</v>
      </c>
      <c r="AV206" s="135">
        <f>IF(ISNA(VLOOKUP($B206,'[1]1718  Prog Access'!$F$7:$BF$318,29,FALSE)),"",VLOOKUP($B206,'[1]1718  Prog Access'!$F$7:$BF$318,29,FALSE))</f>
        <v>0</v>
      </c>
      <c r="AW206" s="135">
        <f>IF(ISNA(VLOOKUP($B206,'[1]1718  Prog Access'!$F$7:$BF$318,30,FALSE)),"",VLOOKUP($B206,'[1]1718  Prog Access'!$F$7:$BF$318,30,FALSE))</f>
        <v>6509.86</v>
      </c>
      <c r="AX206" s="135">
        <f>IF(ISNA(VLOOKUP($B206,'[1]1718  Prog Access'!$F$7:$BF$318,31,FALSE)),"",VLOOKUP($B206,'[1]1718  Prog Access'!$F$7:$BF$318,31,FALSE))</f>
        <v>0</v>
      </c>
      <c r="AY206" s="135">
        <f>IF(ISNA(VLOOKUP($B206,'[1]1718  Prog Access'!$F$7:$BF$318,32,FALSE)),"",VLOOKUP($B206,'[1]1718  Prog Access'!$F$7:$BF$318,32,FALSE))</f>
        <v>0</v>
      </c>
      <c r="AZ206" s="135">
        <f>IF(ISNA(VLOOKUP($B206,'[1]1718  Prog Access'!$F$7:$BF$318,33,FALSE)),"",VLOOKUP($B206,'[1]1718  Prog Access'!$F$7:$BF$318,33,FALSE))</f>
        <v>0</v>
      </c>
      <c r="BA206" s="135">
        <f>IF(ISNA(VLOOKUP($B206,'[1]1718  Prog Access'!$F$7:$BF$318,34,FALSE)),"",VLOOKUP($B206,'[1]1718  Prog Access'!$F$7:$BF$318,34,FALSE))</f>
        <v>0</v>
      </c>
      <c r="BB206" s="135">
        <f>IF(ISNA(VLOOKUP($B206,'[1]1718  Prog Access'!$F$7:$BF$318,35,FALSE)),"",VLOOKUP($B206,'[1]1718  Prog Access'!$F$7:$BF$318,35,FALSE))</f>
        <v>3776.73</v>
      </c>
      <c r="BC206" s="135">
        <f>IF(ISNA(VLOOKUP($B206,'[1]1718  Prog Access'!$F$7:$BF$318,36,FALSE)),"",VLOOKUP($B206,'[1]1718  Prog Access'!$F$7:$BF$318,36,FALSE))</f>
        <v>0</v>
      </c>
      <c r="BD206" s="135">
        <f>IF(ISNA(VLOOKUP($B206,'[1]1718  Prog Access'!$F$7:$BF$318,37,FALSE)),"",VLOOKUP($B206,'[1]1718  Prog Access'!$F$7:$BF$318,37,FALSE))</f>
        <v>0</v>
      </c>
      <c r="BE206" s="135">
        <f>IF(ISNA(VLOOKUP($B206,'[1]1718  Prog Access'!$F$7:$BF$318,38,FALSE)),"",VLOOKUP($B206,'[1]1718  Prog Access'!$F$7:$BF$318,38,FALSE))</f>
        <v>0</v>
      </c>
      <c r="BF206" s="134">
        <f t="shared" si="336"/>
        <v>89593.439999999988</v>
      </c>
      <c r="BG206" s="133">
        <f t="shared" si="337"/>
        <v>0.11933707291532204</v>
      </c>
      <c r="BH206" s="137">
        <f t="shared" si="338"/>
        <v>1577.3492957746478</v>
      </c>
      <c r="BI206" s="140">
        <f>IF(ISNA(VLOOKUP($B206,'[1]1718  Prog Access'!$F$7:$BF$318,39,FALSE)),"",VLOOKUP($B206,'[1]1718  Prog Access'!$F$7:$BF$318,39,FALSE))</f>
        <v>0</v>
      </c>
      <c r="BJ206" s="135">
        <f>IF(ISNA(VLOOKUP($B206,'[1]1718  Prog Access'!$F$7:$BF$318,40,FALSE)),"",VLOOKUP($B206,'[1]1718  Prog Access'!$F$7:$BF$318,40,FALSE))</f>
        <v>0</v>
      </c>
      <c r="BK206" s="135">
        <f>IF(ISNA(VLOOKUP($B206,'[1]1718  Prog Access'!$F$7:$BF$318,41,FALSE)),"",VLOOKUP($B206,'[1]1718  Prog Access'!$F$7:$BF$318,41,FALSE))</f>
        <v>526.39</v>
      </c>
      <c r="BL206" s="135">
        <f>IF(ISNA(VLOOKUP($B206,'[1]1718  Prog Access'!$F$7:$BF$318,42,FALSE)),"",VLOOKUP($B206,'[1]1718  Prog Access'!$F$7:$BF$318,42,FALSE))</f>
        <v>0</v>
      </c>
      <c r="BM206" s="135">
        <f>IF(ISNA(VLOOKUP($B206,'[1]1718  Prog Access'!$F$7:$BF$318,43,FALSE)),"",VLOOKUP($B206,'[1]1718  Prog Access'!$F$7:$BF$318,43,FALSE))</f>
        <v>0</v>
      </c>
      <c r="BN206" s="135">
        <f>IF(ISNA(VLOOKUP($B206,'[1]1718  Prog Access'!$F$7:$BF$318,44,FALSE)),"",VLOOKUP($B206,'[1]1718  Prog Access'!$F$7:$BF$318,44,FALSE))</f>
        <v>0</v>
      </c>
      <c r="BO206" s="135">
        <f>IF(ISNA(VLOOKUP($B206,'[1]1718  Prog Access'!$F$7:$BF$318,45,FALSE)),"",VLOOKUP($B206,'[1]1718  Prog Access'!$F$7:$BF$318,45,FALSE))</f>
        <v>571.21</v>
      </c>
      <c r="BP206" s="137">
        <f t="shared" si="340"/>
        <v>1097.5999999999999</v>
      </c>
      <c r="BQ206" s="133">
        <f t="shared" si="341"/>
        <v>1.4619861814866967E-3</v>
      </c>
      <c r="BR206" s="134">
        <f t="shared" si="342"/>
        <v>19.323943661971832</v>
      </c>
      <c r="BS206" s="140">
        <f>IF(ISNA(VLOOKUP($B206,'[1]1718  Prog Access'!$F$7:$BF$318,46,FALSE)),"",VLOOKUP($B206,'[1]1718  Prog Access'!$F$7:$BF$318,46,FALSE))</f>
        <v>0</v>
      </c>
      <c r="BT206" s="135">
        <f>IF(ISNA(VLOOKUP($B206,'[1]1718  Prog Access'!$F$7:$BF$318,47,FALSE)),"",VLOOKUP($B206,'[1]1718  Prog Access'!$F$7:$BF$318,47,FALSE))</f>
        <v>0</v>
      </c>
      <c r="BU206" s="135">
        <f>IF(ISNA(VLOOKUP($B206,'[1]1718  Prog Access'!$F$7:$BF$318,48,FALSE)),"",VLOOKUP($B206,'[1]1718  Prog Access'!$F$7:$BF$318,48,FALSE))</f>
        <v>0</v>
      </c>
      <c r="BV206" s="135">
        <f>IF(ISNA(VLOOKUP($B206,'[1]1718  Prog Access'!$F$7:$BF$318,49,FALSE)),"",VLOOKUP($B206,'[1]1718  Prog Access'!$F$7:$BF$318,49,FALSE))</f>
        <v>0</v>
      </c>
      <c r="BW206" s="137">
        <f t="shared" si="344"/>
        <v>0</v>
      </c>
      <c r="BX206" s="133">
        <f t="shared" si="345"/>
        <v>0</v>
      </c>
      <c r="BY206" s="134">
        <f t="shared" si="346"/>
        <v>0</v>
      </c>
      <c r="BZ206" s="135">
        <f>IF(ISNA(VLOOKUP($B206,'[1]1718  Prog Access'!$F$7:$BF$318,50,FALSE)),"",VLOOKUP($B206,'[1]1718  Prog Access'!$F$7:$BF$318,50,FALSE))</f>
        <v>193707.77999999997</v>
      </c>
      <c r="CA206" s="133">
        <f t="shared" si="347"/>
        <v>0.25801575948110889</v>
      </c>
      <c r="CB206" s="134">
        <f t="shared" si="348"/>
        <v>3410.3482394366192</v>
      </c>
      <c r="CC206" s="135">
        <f>IF(ISNA(VLOOKUP($B206,'[1]1718  Prog Access'!$F$7:$BF$318,51,FALSE)),"",VLOOKUP($B206,'[1]1718  Prog Access'!$F$7:$BF$318,51,FALSE))</f>
        <v>25633.309999999998</v>
      </c>
      <c r="CD206" s="133">
        <f t="shared" si="349"/>
        <v>3.4143171470266728E-2</v>
      </c>
      <c r="CE206" s="134">
        <f t="shared" si="350"/>
        <v>451.29066901408447</v>
      </c>
      <c r="CF206" s="141">
        <f>IF(ISNA(VLOOKUP($B206,'[1]1718  Prog Access'!$F$7:$BF$318,52,FALSE)),"",VLOOKUP($B206,'[1]1718  Prog Access'!$F$7:$BF$318,52,FALSE))</f>
        <v>18859.669999999998</v>
      </c>
      <c r="CG206" s="88">
        <f t="shared" si="351"/>
        <v>2.5120788016945346E-2</v>
      </c>
      <c r="CH206" s="89">
        <f t="shared" si="352"/>
        <v>332.03644366197182</v>
      </c>
      <c r="CI206" s="90">
        <f t="shared" si="356"/>
        <v>750759.49</v>
      </c>
      <c r="CJ206" s="73">
        <f t="shared" si="357"/>
        <v>0</v>
      </c>
    </row>
    <row r="207" spans="1:88" x14ac:dyDescent="0.3">
      <c r="A207" s="21"/>
      <c r="B207" s="84" t="s">
        <v>344</v>
      </c>
      <c r="C207" s="117" t="s">
        <v>345</v>
      </c>
      <c r="D207" s="85">
        <f>IF(ISNA(VLOOKUP($B207,'[1]1718 enrollment_Rev_Exp by size'!$A$6:$C$339,3,FALSE)),"",VLOOKUP($B207,'[1]1718 enrollment_Rev_Exp by size'!$A$6:$C$339,3,FALSE))</f>
        <v>533.7700000000001</v>
      </c>
      <c r="E207" s="86">
        <f>IF(ISNA(VLOOKUP($B207,'[1]1718 Enroll_Rev_Exp Access'!$A$6:$D$316,4,FALSE)),"",VLOOKUP($B207,'[1]1718 Enroll_Rev_Exp Access'!$A$6:$D$316,4,FALSE))</f>
        <v>6996923.7800000003</v>
      </c>
      <c r="F207" s="87">
        <f>IF(ISNA(VLOOKUP($B207,'[1]1718  Prog Access'!$F$7:$BF$318,2,FALSE)),"",VLOOKUP($B207,'[1]1718  Prog Access'!$F$7:$BF$318,2,FALSE))</f>
        <v>3419432.05</v>
      </c>
      <c r="G207" s="87">
        <f>IF(ISNA(VLOOKUP($B207,'[1]1718  Prog Access'!$F$7:$BF$318,3,FALSE)),"",VLOOKUP($B207,'[1]1718  Prog Access'!$F$7:$BF$318,3,FALSE))</f>
        <v>38455.24</v>
      </c>
      <c r="H207" s="87">
        <f>IF(ISNA(VLOOKUP($B207,'[1]1718  Prog Access'!$F$7:$BF$318,4,FALSE)),"",VLOOKUP($B207,'[1]1718  Prog Access'!$F$7:$BF$318,4,FALSE))</f>
        <v>0</v>
      </c>
      <c r="I207" s="130">
        <f t="shared" si="353"/>
        <v>3457887.29</v>
      </c>
      <c r="J207" s="151">
        <f t="shared" si="354"/>
        <v>0.49420108017812364</v>
      </c>
      <c r="K207" s="152">
        <f t="shared" si="355"/>
        <v>6478.2346141596554</v>
      </c>
      <c r="L207" s="135">
        <f>IF(ISNA(VLOOKUP($B207,'[1]1718  Prog Access'!$F$7:$BF$318,5,FALSE)),"",VLOOKUP($B207,'[1]1718  Prog Access'!$F$7:$BF$318,5,FALSE))</f>
        <v>0</v>
      </c>
      <c r="M207" s="135">
        <f>IF(ISNA(VLOOKUP($B207,'[1]1718  Prog Access'!$F$7:$BF$318,6,FALSE)),"",VLOOKUP($B207,'[1]1718  Prog Access'!$F$7:$BF$318,6,FALSE))</f>
        <v>0</v>
      </c>
      <c r="N207" s="135">
        <f>IF(ISNA(VLOOKUP($B207,'[1]1718  Prog Access'!$F$7:$BF$318,7,FALSE)),"",VLOOKUP($B207,'[1]1718  Prog Access'!$F$7:$BF$318,7,FALSE))</f>
        <v>0</v>
      </c>
      <c r="O207" s="135">
        <f>IF(ISNA(VLOOKUP($B207,'[1]1718  Prog Access'!$F$7:$BF$318,8,FALSE)),"",VLOOKUP($B207,'[1]1718  Prog Access'!$F$7:$BF$318,8,FALSE))</f>
        <v>0</v>
      </c>
      <c r="P207" s="135">
        <f>IF(ISNA(VLOOKUP($B207,'[1]1718  Prog Access'!$F$7:$BF$318,9,FALSE)),"",VLOOKUP($B207,'[1]1718  Prog Access'!$F$7:$BF$318,9,FALSE))</f>
        <v>0</v>
      </c>
      <c r="Q207" s="135">
        <f>IF(ISNA(VLOOKUP($B207,'[1]1718  Prog Access'!$F$7:$BF$318,10,FALSE)),"",VLOOKUP($B207,'[1]1718  Prog Access'!$F$7:$BF$318,10,FALSE))</f>
        <v>0</v>
      </c>
      <c r="R207" s="128">
        <f t="shared" si="321"/>
        <v>0</v>
      </c>
      <c r="S207" s="136">
        <f t="shared" si="322"/>
        <v>0</v>
      </c>
      <c r="T207" s="137">
        <f t="shared" si="323"/>
        <v>0</v>
      </c>
      <c r="U207" s="135">
        <f>IF(ISNA(VLOOKUP($B207,'[1]1718  Prog Access'!$F$7:$BF$318,11,FALSE)),"",VLOOKUP($B207,'[1]1718  Prog Access'!$F$7:$BF$318,11,FALSE))</f>
        <v>556456.5</v>
      </c>
      <c r="V207" s="135">
        <f>IF(ISNA(VLOOKUP($B207,'[1]1718  Prog Access'!$F$7:$BF$318,12,FALSE)),"",VLOOKUP($B207,'[1]1718  Prog Access'!$F$7:$BF$318,12,FALSE))</f>
        <v>46526.3</v>
      </c>
      <c r="W207" s="135">
        <f>IF(ISNA(VLOOKUP($B207,'[1]1718  Prog Access'!$F$7:$BF$318,13,FALSE)),"",VLOOKUP($B207,'[1]1718  Prog Access'!$F$7:$BF$318,13,FALSE))</f>
        <v>120924.5</v>
      </c>
      <c r="X207" s="135">
        <f>IF(ISNA(VLOOKUP($B207,'[1]1718  Prog Access'!$F$7:$BF$318,14,FALSE)),"",VLOOKUP($B207,'[1]1718  Prog Access'!$F$7:$BF$318,14,FALSE))</f>
        <v>0</v>
      </c>
      <c r="Y207" s="135">
        <f>IF(ISNA(VLOOKUP($B207,'[1]1718  Prog Access'!$F$7:$BF$318,15,FALSE)),"",VLOOKUP($B207,'[1]1718  Prog Access'!$F$7:$BF$318,15,FALSE))</f>
        <v>0</v>
      </c>
      <c r="Z207" s="135">
        <f>IF(ISNA(VLOOKUP($B207,'[1]1718  Prog Access'!$F$7:$BF$318,16,FALSE)),"",VLOOKUP($B207,'[1]1718  Prog Access'!$F$7:$BF$318,16,FALSE))</f>
        <v>0</v>
      </c>
      <c r="AA207" s="138">
        <f t="shared" si="325"/>
        <v>723907.3</v>
      </c>
      <c r="AB207" s="133">
        <f t="shared" si="326"/>
        <v>0.10346079545259818</v>
      </c>
      <c r="AC207" s="134">
        <f t="shared" si="327"/>
        <v>1356.2157858253554</v>
      </c>
      <c r="AD207" s="135">
        <f>IF(ISNA(VLOOKUP($B207,'[1]1718  Prog Access'!$F$7:$BF$318,17,FALSE)),"",VLOOKUP($B207,'[1]1718  Prog Access'!$F$7:$BF$318,17,FALSE))</f>
        <v>205122.9</v>
      </c>
      <c r="AE207" s="135">
        <f>IF(ISNA(VLOOKUP($B207,'[1]1718  Prog Access'!$F$7:$BF$318,18,FALSE)),"",VLOOKUP($B207,'[1]1718  Prog Access'!$F$7:$BF$318,18,FALSE))</f>
        <v>73225.48000000001</v>
      </c>
      <c r="AF207" s="135">
        <f>IF(ISNA(VLOOKUP($B207,'[1]1718  Prog Access'!$F$7:$BF$318,19,FALSE)),"",VLOOKUP($B207,'[1]1718  Prog Access'!$F$7:$BF$318,19,FALSE))</f>
        <v>4573</v>
      </c>
      <c r="AG207" s="135">
        <f>IF(ISNA(VLOOKUP($B207,'[1]1718  Prog Access'!$F$7:$BF$318,20,FALSE)),"",VLOOKUP($B207,'[1]1718  Prog Access'!$F$7:$BF$318,20,FALSE))</f>
        <v>0</v>
      </c>
      <c r="AH207" s="134">
        <f t="shared" si="329"/>
        <v>282921.38</v>
      </c>
      <c r="AI207" s="133">
        <f t="shared" si="330"/>
        <v>4.0435109613270646E-2</v>
      </c>
      <c r="AJ207" s="134">
        <f t="shared" si="331"/>
        <v>530.04361429079927</v>
      </c>
      <c r="AK207" s="135">
        <f>IF(ISNA(VLOOKUP($B207,'[1]1718  Prog Access'!$F$7:$BF$318,21,FALSE)),"",VLOOKUP($B207,'[1]1718  Prog Access'!$F$7:$BF$318,21,FALSE))</f>
        <v>0</v>
      </c>
      <c r="AL207" s="135">
        <f>IF(ISNA(VLOOKUP($B207,'[1]1718  Prog Access'!$F$7:$BF$318,22,FALSE)),"",VLOOKUP($B207,'[1]1718  Prog Access'!$F$7:$BF$318,22,FALSE))</f>
        <v>0</v>
      </c>
      <c r="AM207" s="138">
        <f t="shared" si="332"/>
        <v>0</v>
      </c>
      <c r="AN207" s="133">
        <f t="shared" si="333"/>
        <v>0</v>
      </c>
      <c r="AO207" s="139">
        <f t="shared" si="334"/>
        <v>0</v>
      </c>
      <c r="AP207" s="135">
        <f>IF(ISNA(VLOOKUP($B207,'[1]1718  Prog Access'!$F$7:$BF$318,23,FALSE)),"",VLOOKUP($B207,'[1]1718  Prog Access'!$F$7:$BF$318,23,FALSE))</f>
        <v>138267.66</v>
      </c>
      <c r="AQ207" s="135">
        <f>IF(ISNA(VLOOKUP($B207,'[1]1718  Prog Access'!$F$7:$BF$318,24,FALSE)),"",VLOOKUP($B207,'[1]1718  Prog Access'!$F$7:$BF$318,24,FALSE))</f>
        <v>65848.17</v>
      </c>
      <c r="AR207" s="135">
        <f>IF(ISNA(VLOOKUP($B207,'[1]1718  Prog Access'!$F$7:$BF$318,25,FALSE)),"",VLOOKUP($B207,'[1]1718  Prog Access'!$F$7:$BF$318,25,FALSE))</f>
        <v>30636.47</v>
      </c>
      <c r="AS207" s="135">
        <f>IF(ISNA(VLOOKUP($B207,'[1]1718  Prog Access'!$F$7:$BF$318,26,FALSE)),"",VLOOKUP($B207,'[1]1718  Prog Access'!$F$7:$BF$318,26,FALSE))</f>
        <v>0</v>
      </c>
      <c r="AT207" s="135">
        <f>IF(ISNA(VLOOKUP($B207,'[1]1718  Prog Access'!$F$7:$BF$318,27,FALSE)),"",VLOOKUP($B207,'[1]1718  Prog Access'!$F$7:$BF$318,27,FALSE))</f>
        <v>231670.53</v>
      </c>
      <c r="AU207" s="135">
        <f>IF(ISNA(VLOOKUP($B207,'[1]1718  Prog Access'!$F$7:$BF$318,28,FALSE)),"",VLOOKUP($B207,'[1]1718  Prog Access'!$F$7:$BF$318,28,FALSE))</f>
        <v>0</v>
      </c>
      <c r="AV207" s="135">
        <f>IF(ISNA(VLOOKUP($B207,'[1]1718  Prog Access'!$F$7:$BF$318,29,FALSE)),"",VLOOKUP($B207,'[1]1718  Prog Access'!$F$7:$BF$318,29,FALSE))</f>
        <v>0</v>
      </c>
      <c r="AW207" s="135">
        <f>IF(ISNA(VLOOKUP($B207,'[1]1718  Prog Access'!$F$7:$BF$318,30,FALSE)),"",VLOOKUP($B207,'[1]1718  Prog Access'!$F$7:$BF$318,30,FALSE))</f>
        <v>40674.14</v>
      </c>
      <c r="AX207" s="135">
        <f>IF(ISNA(VLOOKUP($B207,'[1]1718  Prog Access'!$F$7:$BF$318,31,FALSE)),"",VLOOKUP($B207,'[1]1718  Prog Access'!$F$7:$BF$318,31,FALSE))</f>
        <v>0</v>
      </c>
      <c r="AY207" s="135">
        <f>IF(ISNA(VLOOKUP($B207,'[1]1718  Prog Access'!$F$7:$BF$318,32,FALSE)),"",VLOOKUP($B207,'[1]1718  Prog Access'!$F$7:$BF$318,32,FALSE))</f>
        <v>0</v>
      </c>
      <c r="AZ207" s="135">
        <f>IF(ISNA(VLOOKUP($B207,'[1]1718  Prog Access'!$F$7:$BF$318,33,FALSE)),"",VLOOKUP($B207,'[1]1718  Prog Access'!$F$7:$BF$318,33,FALSE))</f>
        <v>0</v>
      </c>
      <c r="BA207" s="135">
        <f>IF(ISNA(VLOOKUP($B207,'[1]1718  Prog Access'!$F$7:$BF$318,34,FALSE)),"",VLOOKUP($B207,'[1]1718  Prog Access'!$F$7:$BF$318,34,FALSE))</f>
        <v>7942.91</v>
      </c>
      <c r="BB207" s="135">
        <f>IF(ISNA(VLOOKUP($B207,'[1]1718  Prog Access'!$F$7:$BF$318,35,FALSE)),"",VLOOKUP($B207,'[1]1718  Prog Access'!$F$7:$BF$318,35,FALSE))</f>
        <v>64981.599999999999</v>
      </c>
      <c r="BC207" s="135">
        <f>IF(ISNA(VLOOKUP($B207,'[1]1718  Prog Access'!$F$7:$BF$318,36,FALSE)),"",VLOOKUP($B207,'[1]1718  Prog Access'!$F$7:$BF$318,36,FALSE))</f>
        <v>0</v>
      </c>
      <c r="BD207" s="135">
        <f>IF(ISNA(VLOOKUP($B207,'[1]1718  Prog Access'!$F$7:$BF$318,37,FALSE)),"",VLOOKUP($B207,'[1]1718  Prog Access'!$F$7:$BF$318,37,FALSE))</f>
        <v>0</v>
      </c>
      <c r="BE207" s="135">
        <f>IF(ISNA(VLOOKUP($B207,'[1]1718  Prog Access'!$F$7:$BF$318,38,FALSE)),"",VLOOKUP($B207,'[1]1718  Prog Access'!$F$7:$BF$318,38,FALSE))</f>
        <v>0</v>
      </c>
      <c r="BF207" s="134">
        <f t="shared" si="336"/>
        <v>580021.48</v>
      </c>
      <c r="BG207" s="133">
        <f t="shared" si="337"/>
        <v>8.2896641186507247E-2</v>
      </c>
      <c r="BH207" s="137">
        <f t="shared" si="338"/>
        <v>1086.6505798377575</v>
      </c>
      <c r="BI207" s="140">
        <f>IF(ISNA(VLOOKUP($B207,'[1]1718  Prog Access'!$F$7:$BF$318,39,FALSE)),"",VLOOKUP($B207,'[1]1718  Prog Access'!$F$7:$BF$318,39,FALSE))</f>
        <v>0</v>
      </c>
      <c r="BJ207" s="135">
        <f>IF(ISNA(VLOOKUP($B207,'[1]1718  Prog Access'!$F$7:$BF$318,40,FALSE)),"",VLOOKUP($B207,'[1]1718  Prog Access'!$F$7:$BF$318,40,FALSE))</f>
        <v>0</v>
      </c>
      <c r="BK207" s="135">
        <f>IF(ISNA(VLOOKUP($B207,'[1]1718  Prog Access'!$F$7:$BF$318,41,FALSE)),"",VLOOKUP($B207,'[1]1718  Prog Access'!$F$7:$BF$318,41,FALSE))</f>
        <v>9759.0400000000009</v>
      </c>
      <c r="BL207" s="135">
        <f>IF(ISNA(VLOOKUP($B207,'[1]1718  Prog Access'!$F$7:$BF$318,42,FALSE)),"",VLOOKUP($B207,'[1]1718  Prog Access'!$F$7:$BF$318,42,FALSE))</f>
        <v>0</v>
      </c>
      <c r="BM207" s="135">
        <f>IF(ISNA(VLOOKUP($B207,'[1]1718  Prog Access'!$F$7:$BF$318,43,FALSE)),"",VLOOKUP($B207,'[1]1718  Prog Access'!$F$7:$BF$318,43,FALSE))</f>
        <v>0</v>
      </c>
      <c r="BN207" s="135">
        <f>IF(ISNA(VLOOKUP($B207,'[1]1718  Prog Access'!$F$7:$BF$318,44,FALSE)),"",VLOOKUP($B207,'[1]1718  Prog Access'!$F$7:$BF$318,44,FALSE))</f>
        <v>0</v>
      </c>
      <c r="BO207" s="135">
        <f>IF(ISNA(VLOOKUP($B207,'[1]1718  Prog Access'!$F$7:$BF$318,45,FALSE)),"",VLOOKUP($B207,'[1]1718  Prog Access'!$F$7:$BF$318,45,FALSE))</f>
        <v>0</v>
      </c>
      <c r="BP207" s="137">
        <f t="shared" si="340"/>
        <v>9759.0400000000009</v>
      </c>
      <c r="BQ207" s="133">
        <f t="shared" si="341"/>
        <v>1.3947615133232166E-3</v>
      </c>
      <c r="BR207" s="134">
        <f t="shared" si="342"/>
        <v>18.283230604942201</v>
      </c>
      <c r="BS207" s="140">
        <f>IF(ISNA(VLOOKUP($B207,'[1]1718  Prog Access'!$F$7:$BF$318,46,FALSE)),"",VLOOKUP($B207,'[1]1718  Prog Access'!$F$7:$BF$318,46,FALSE))</f>
        <v>0</v>
      </c>
      <c r="BT207" s="135">
        <f>IF(ISNA(VLOOKUP($B207,'[1]1718  Prog Access'!$F$7:$BF$318,47,FALSE)),"",VLOOKUP($B207,'[1]1718  Prog Access'!$F$7:$BF$318,47,FALSE))</f>
        <v>0</v>
      </c>
      <c r="BU207" s="135">
        <f>IF(ISNA(VLOOKUP($B207,'[1]1718  Prog Access'!$F$7:$BF$318,48,FALSE)),"",VLOOKUP($B207,'[1]1718  Prog Access'!$F$7:$BF$318,48,FALSE))</f>
        <v>0</v>
      </c>
      <c r="BV207" s="135">
        <f>IF(ISNA(VLOOKUP($B207,'[1]1718  Prog Access'!$F$7:$BF$318,49,FALSE)),"",VLOOKUP($B207,'[1]1718  Prog Access'!$F$7:$BF$318,49,FALSE))</f>
        <v>8195.9500000000007</v>
      </c>
      <c r="BW207" s="137">
        <f t="shared" si="344"/>
        <v>8195.9500000000007</v>
      </c>
      <c r="BX207" s="133">
        <f t="shared" si="345"/>
        <v>1.1713647679609282E-3</v>
      </c>
      <c r="BY207" s="134">
        <f t="shared" si="346"/>
        <v>15.354834479270096</v>
      </c>
      <c r="BZ207" s="135">
        <f>IF(ISNA(VLOOKUP($B207,'[1]1718  Prog Access'!$F$7:$BF$318,50,FALSE)),"",VLOOKUP($B207,'[1]1718  Prog Access'!$F$7:$BF$318,50,FALSE))</f>
        <v>1354366.2199999997</v>
      </c>
      <c r="CA207" s="133">
        <f t="shared" si="347"/>
        <v>0.19356595306516255</v>
      </c>
      <c r="CB207" s="134">
        <f t="shared" si="348"/>
        <v>2537.3591996552814</v>
      </c>
      <c r="CC207" s="135">
        <f>IF(ISNA(VLOOKUP($B207,'[1]1718  Prog Access'!$F$7:$BF$318,51,FALSE)),"",VLOOKUP($B207,'[1]1718  Prog Access'!$F$7:$BF$318,51,FALSE))</f>
        <v>250065.07</v>
      </c>
      <c r="CD207" s="133">
        <f t="shared" si="349"/>
        <v>3.5739287415819186E-2</v>
      </c>
      <c r="CE207" s="134">
        <f t="shared" si="350"/>
        <v>468.48843134683472</v>
      </c>
      <c r="CF207" s="141">
        <f>IF(ISNA(VLOOKUP($B207,'[1]1718  Prog Access'!$F$7:$BF$318,52,FALSE)),"",VLOOKUP($B207,'[1]1718  Prog Access'!$F$7:$BF$318,52,FALSE))</f>
        <v>329800.05</v>
      </c>
      <c r="CG207" s="88">
        <f t="shared" si="351"/>
        <v>4.7135006807234363E-2</v>
      </c>
      <c r="CH207" s="89">
        <f t="shared" si="352"/>
        <v>617.86921333158466</v>
      </c>
      <c r="CI207" s="90">
        <f t="shared" si="356"/>
        <v>6996923.7799999993</v>
      </c>
      <c r="CJ207" s="73">
        <f t="shared" si="357"/>
        <v>0</v>
      </c>
    </row>
    <row r="208" spans="1:88" x14ac:dyDescent="0.3">
      <c r="A208" s="21"/>
      <c r="B208" s="84" t="s">
        <v>346</v>
      </c>
      <c r="C208" s="117" t="s">
        <v>347</v>
      </c>
      <c r="D208" s="85">
        <f>IF(ISNA(VLOOKUP($B208,'[1]1718 enrollment_Rev_Exp by size'!$A$6:$C$339,3,FALSE)),"",VLOOKUP($B208,'[1]1718 enrollment_Rev_Exp by size'!$A$6:$C$339,3,FALSE))</f>
        <v>314.74</v>
      </c>
      <c r="E208" s="86">
        <f>IF(ISNA(VLOOKUP($B208,'[1]1718 Enroll_Rev_Exp Access'!$A$6:$D$316,4,FALSE)),"",VLOOKUP($B208,'[1]1718 Enroll_Rev_Exp Access'!$A$6:$D$316,4,FALSE))</f>
        <v>4776274.5999999996</v>
      </c>
      <c r="F208" s="87">
        <f>IF(ISNA(VLOOKUP($B208,'[1]1718  Prog Access'!$F$7:$BF$318,2,FALSE)),"",VLOOKUP($B208,'[1]1718  Prog Access'!$F$7:$BF$318,2,FALSE))</f>
        <v>2054004.64</v>
      </c>
      <c r="G208" s="87">
        <f>IF(ISNA(VLOOKUP($B208,'[1]1718  Prog Access'!$F$7:$BF$318,3,FALSE)),"",VLOOKUP($B208,'[1]1718  Prog Access'!$F$7:$BF$318,3,FALSE))</f>
        <v>0</v>
      </c>
      <c r="H208" s="87">
        <f>IF(ISNA(VLOOKUP($B208,'[1]1718  Prog Access'!$F$7:$BF$318,4,FALSE)),"",VLOOKUP($B208,'[1]1718  Prog Access'!$F$7:$BF$318,4,FALSE))</f>
        <v>611.04999999999995</v>
      </c>
      <c r="I208" s="130">
        <f t="shared" si="353"/>
        <v>2054615.69</v>
      </c>
      <c r="J208" s="151">
        <f t="shared" si="354"/>
        <v>0.43017118195004955</v>
      </c>
      <c r="K208" s="152">
        <f t="shared" si="355"/>
        <v>6527.9776641037042</v>
      </c>
      <c r="L208" s="135">
        <f>IF(ISNA(VLOOKUP($B208,'[1]1718  Prog Access'!$F$7:$BF$318,5,FALSE)),"",VLOOKUP($B208,'[1]1718  Prog Access'!$F$7:$BF$318,5,FALSE))</f>
        <v>0</v>
      </c>
      <c r="M208" s="135">
        <f>IF(ISNA(VLOOKUP($B208,'[1]1718  Prog Access'!$F$7:$BF$318,6,FALSE)),"",VLOOKUP($B208,'[1]1718  Prog Access'!$F$7:$BF$318,6,FALSE))</f>
        <v>0</v>
      </c>
      <c r="N208" s="135">
        <f>IF(ISNA(VLOOKUP($B208,'[1]1718  Prog Access'!$F$7:$BF$318,7,FALSE)),"",VLOOKUP($B208,'[1]1718  Prog Access'!$F$7:$BF$318,7,FALSE))</f>
        <v>0</v>
      </c>
      <c r="O208" s="135">
        <f>IF(ISNA(VLOOKUP($B208,'[1]1718  Prog Access'!$F$7:$BF$318,8,FALSE)),"",VLOOKUP($B208,'[1]1718  Prog Access'!$F$7:$BF$318,8,FALSE))</f>
        <v>0</v>
      </c>
      <c r="P208" s="135">
        <f>IF(ISNA(VLOOKUP($B208,'[1]1718  Prog Access'!$F$7:$BF$318,9,FALSE)),"",VLOOKUP($B208,'[1]1718  Prog Access'!$F$7:$BF$318,9,FALSE))</f>
        <v>0</v>
      </c>
      <c r="Q208" s="135">
        <f>IF(ISNA(VLOOKUP($B208,'[1]1718  Prog Access'!$F$7:$BF$318,10,FALSE)),"",VLOOKUP($B208,'[1]1718  Prog Access'!$F$7:$BF$318,10,FALSE))</f>
        <v>0</v>
      </c>
      <c r="R208" s="128">
        <f t="shared" si="321"/>
        <v>0</v>
      </c>
      <c r="S208" s="136">
        <f t="shared" si="322"/>
        <v>0</v>
      </c>
      <c r="T208" s="137">
        <f t="shared" si="323"/>
        <v>0</v>
      </c>
      <c r="U208" s="135">
        <f>IF(ISNA(VLOOKUP($B208,'[1]1718  Prog Access'!$F$7:$BF$318,11,FALSE)),"",VLOOKUP($B208,'[1]1718  Prog Access'!$F$7:$BF$318,11,FALSE))</f>
        <v>427042.4499999999</v>
      </c>
      <c r="V208" s="135">
        <f>IF(ISNA(VLOOKUP($B208,'[1]1718  Prog Access'!$F$7:$BF$318,12,FALSE)),"",VLOOKUP($B208,'[1]1718  Prog Access'!$F$7:$BF$318,12,FALSE))</f>
        <v>27864</v>
      </c>
      <c r="W208" s="135">
        <f>IF(ISNA(VLOOKUP($B208,'[1]1718  Prog Access'!$F$7:$BF$318,13,FALSE)),"",VLOOKUP($B208,'[1]1718  Prog Access'!$F$7:$BF$318,13,FALSE))</f>
        <v>92714.06</v>
      </c>
      <c r="X208" s="135">
        <f>IF(ISNA(VLOOKUP($B208,'[1]1718  Prog Access'!$F$7:$BF$318,14,FALSE)),"",VLOOKUP($B208,'[1]1718  Prog Access'!$F$7:$BF$318,14,FALSE))</f>
        <v>0</v>
      </c>
      <c r="Y208" s="135">
        <f>IF(ISNA(VLOOKUP($B208,'[1]1718  Prog Access'!$F$7:$BF$318,15,FALSE)),"",VLOOKUP($B208,'[1]1718  Prog Access'!$F$7:$BF$318,15,FALSE))</f>
        <v>0</v>
      </c>
      <c r="Z208" s="135">
        <f>IF(ISNA(VLOOKUP($B208,'[1]1718  Prog Access'!$F$7:$BF$318,16,FALSE)),"",VLOOKUP($B208,'[1]1718  Prog Access'!$F$7:$BF$318,16,FALSE))</f>
        <v>0</v>
      </c>
      <c r="AA208" s="138">
        <f t="shared" si="325"/>
        <v>547620.50999999989</v>
      </c>
      <c r="AB208" s="133">
        <f t="shared" si="326"/>
        <v>0.11465431866082405</v>
      </c>
      <c r="AC208" s="134">
        <f t="shared" si="327"/>
        <v>1739.9139289572342</v>
      </c>
      <c r="AD208" s="135">
        <f>IF(ISNA(VLOOKUP($B208,'[1]1718  Prog Access'!$F$7:$BF$318,17,FALSE)),"",VLOOKUP($B208,'[1]1718  Prog Access'!$F$7:$BF$318,17,FALSE))</f>
        <v>258555.49000000005</v>
      </c>
      <c r="AE208" s="135">
        <f>IF(ISNA(VLOOKUP($B208,'[1]1718  Prog Access'!$F$7:$BF$318,18,FALSE)),"",VLOOKUP($B208,'[1]1718  Prog Access'!$F$7:$BF$318,18,FALSE))</f>
        <v>155484.84</v>
      </c>
      <c r="AF208" s="135">
        <f>IF(ISNA(VLOOKUP($B208,'[1]1718  Prog Access'!$F$7:$BF$318,19,FALSE)),"",VLOOKUP($B208,'[1]1718  Prog Access'!$F$7:$BF$318,19,FALSE))</f>
        <v>2302</v>
      </c>
      <c r="AG208" s="135">
        <f>IF(ISNA(VLOOKUP($B208,'[1]1718  Prog Access'!$F$7:$BF$318,20,FALSE)),"",VLOOKUP($B208,'[1]1718  Prog Access'!$F$7:$BF$318,20,FALSE))</f>
        <v>0</v>
      </c>
      <c r="AH208" s="134">
        <f t="shared" si="329"/>
        <v>416342.33000000007</v>
      </c>
      <c r="AI208" s="133">
        <f t="shared" si="330"/>
        <v>8.7168842846682248E-2</v>
      </c>
      <c r="AJ208" s="134">
        <f t="shared" si="331"/>
        <v>1322.8135286268032</v>
      </c>
      <c r="AK208" s="135">
        <f>IF(ISNA(VLOOKUP($B208,'[1]1718  Prog Access'!$F$7:$BF$318,21,FALSE)),"",VLOOKUP($B208,'[1]1718  Prog Access'!$F$7:$BF$318,21,FALSE))</f>
        <v>0</v>
      </c>
      <c r="AL208" s="135">
        <f>IF(ISNA(VLOOKUP($B208,'[1]1718  Prog Access'!$F$7:$BF$318,22,FALSE)),"",VLOOKUP($B208,'[1]1718  Prog Access'!$F$7:$BF$318,22,FALSE))</f>
        <v>0</v>
      </c>
      <c r="AM208" s="138">
        <f t="shared" si="332"/>
        <v>0</v>
      </c>
      <c r="AN208" s="133">
        <f t="shared" si="333"/>
        <v>0</v>
      </c>
      <c r="AO208" s="139">
        <f t="shared" si="334"/>
        <v>0</v>
      </c>
      <c r="AP208" s="135">
        <f>IF(ISNA(VLOOKUP($B208,'[1]1718  Prog Access'!$F$7:$BF$318,23,FALSE)),"",VLOOKUP($B208,'[1]1718  Prog Access'!$F$7:$BF$318,23,FALSE))</f>
        <v>121100.64</v>
      </c>
      <c r="AQ208" s="135">
        <f>IF(ISNA(VLOOKUP($B208,'[1]1718  Prog Access'!$F$7:$BF$318,24,FALSE)),"",VLOOKUP($B208,'[1]1718  Prog Access'!$F$7:$BF$318,24,FALSE))</f>
        <v>44601.229999999996</v>
      </c>
      <c r="AR208" s="135">
        <f>IF(ISNA(VLOOKUP($B208,'[1]1718  Prog Access'!$F$7:$BF$318,25,FALSE)),"",VLOOKUP($B208,'[1]1718  Prog Access'!$F$7:$BF$318,25,FALSE))</f>
        <v>0</v>
      </c>
      <c r="AS208" s="135">
        <f>IF(ISNA(VLOOKUP($B208,'[1]1718  Prog Access'!$F$7:$BF$318,26,FALSE)),"",VLOOKUP($B208,'[1]1718  Prog Access'!$F$7:$BF$318,26,FALSE))</f>
        <v>0</v>
      </c>
      <c r="AT208" s="135">
        <f>IF(ISNA(VLOOKUP($B208,'[1]1718  Prog Access'!$F$7:$BF$318,27,FALSE)),"",VLOOKUP($B208,'[1]1718  Prog Access'!$F$7:$BF$318,27,FALSE))</f>
        <v>166111.1</v>
      </c>
      <c r="AU208" s="135">
        <f>IF(ISNA(VLOOKUP($B208,'[1]1718  Prog Access'!$F$7:$BF$318,28,FALSE)),"",VLOOKUP($B208,'[1]1718  Prog Access'!$F$7:$BF$318,28,FALSE))</f>
        <v>0</v>
      </c>
      <c r="AV208" s="135">
        <f>IF(ISNA(VLOOKUP($B208,'[1]1718  Prog Access'!$F$7:$BF$318,29,FALSE)),"",VLOOKUP($B208,'[1]1718  Prog Access'!$F$7:$BF$318,29,FALSE))</f>
        <v>0</v>
      </c>
      <c r="AW208" s="135">
        <f>IF(ISNA(VLOOKUP($B208,'[1]1718  Prog Access'!$F$7:$BF$318,30,FALSE)),"",VLOOKUP($B208,'[1]1718  Prog Access'!$F$7:$BF$318,30,FALSE))</f>
        <v>240.69</v>
      </c>
      <c r="AX208" s="135">
        <f>IF(ISNA(VLOOKUP($B208,'[1]1718  Prog Access'!$F$7:$BF$318,31,FALSE)),"",VLOOKUP($B208,'[1]1718  Prog Access'!$F$7:$BF$318,31,FALSE))</f>
        <v>0</v>
      </c>
      <c r="AY208" s="135">
        <f>IF(ISNA(VLOOKUP($B208,'[1]1718  Prog Access'!$F$7:$BF$318,32,FALSE)),"",VLOOKUP($B208,'[1]1718  Prog Access'!$F$7:$BF$318,32,FALSE))</f>
        <v>0</v>
      </c>
      <c r="AZ208" s="135">
        <f>IF(ISNA(VLOOKUP($B208,'[1]1718  Prog Access'!$F$7:$BF$318,33,FALSE)),"",VLOOKUP($B208,'[1]1718  Prog Access'!$F$7:$BF$318,33,FALSE))</f>
        <v>0</v>
      </c>
      <c r="BA208" s="135">
        <f>IF(ISNA(VLOOKUP($B208,'[1]1718  Prog Access'!$F$7:$BF$318,34,FALSE)),"",VLOOKUP($B208,'[1]1718  Prog Access'!$F$7:$BF$318,34,FALSE))</f>
        <v>0</v>
      </c>
      <c r="BB208" s="135">
        <f>IF(ISNA(VLOOKUP($B208,'[1]1718  Prog Access'!$F$7:$BF$318,35,FALSE)),"",VLOOKUP($B208,'[1]1718  Prog Access'!$F$7:$BF$318,35,FALSE))</f>
        <v>0</v>
      </c>
      <c r="BC208" s="135">
        <f>IF(ISNA(VLOOKUP($B208,'[1]1718  Prog Access'!$F$7:$BF$318,36,FALSE)),"",VLOOKUP($B208,'[1]1718  Prog Access'!$F$7:$BF$318,36,FALSE))</f>
        <v>0</v>
      </c>
      <c r="BD208" s="135">
        <f>IF(ISNA(VLOOKUP($B208,'[1]1718  Prog Access'!$F$7:$BF$318,37,FALSE)),"",VLOOKUP($B208,'[1]1718  Prog Access'!$F$7:$BF$318,37,FALSE))</f>
        <v>0</v>
      </c>
      <c r="BE208" s="135">
        <f>IF(ISNA(VLOOKUP($B208,'[1]1718  Prog Access'!$F$7:$BF$318,38,FALSE)),"",VLOOKUP($B208,'[1]1718  Prog Access'!$F$7:$BF$318,38,FALSE))</f>
        <v>0</v>
      </c>
      <c r="BF208" s="134">
        <f t="shared" si="336"/>
        <v>332053.65999999997</v>
      </c>
      <c r="BG208" s="133">
        <f t="shared" si="337"/>
        <v>6.9521476005588126E-2</v>
      </c>
      <c r="BH208" s="137">
        <f t="shared" si="338"/>
        <v>1055.0094045879137</v>
      </c>
      <c r="BI208" s="140">
        <f>IF(ISNA(VLOOKUP($B208,'[1]1718  Prog Access'!$F$7:$BF$318,39,FALSE)),"",VLOOKUP($B208,'[1]1718  Prog Access'!$F$7:$BF$318,39,FALSE))</f>
        <v>0</v>
      </c>
      <c r="BJ208" s="135">
        <f>IF(ISNA(VLOOKUP($B208,'[1]1718  Prog Access'!$F$7:$BF$318,40,FALSE)),"",VLOOKUP($B208,'[1]1718  Prog Access'!$F$7:$BF$318,40,FALSE))</f>
        <v>0</v>
      </c>
      <c r="BK208" s="135">
        <f>IF(ISNA(VLOOKUP($B208,'[1]1718  Prog Access'!$F$7:$BF$318,41,FALSE)),"",VLOOKUP($B208,'[1]1718  Prog Access'!$F$7:$BF$318,41,FALSE))</f>
        <v>3191.58</v>
      </c>
      <c r="BL208" s="135">
        <f>IF(ISNA(VLOOKUP($B208,'[1]1718  Prog Access'!$F$7:$BF$318,42,FALSE)),"",VLOOKUP($B208,'[1]1718  Prog Access'!$F$7:$BF$318,42,FALSE))</f>
        <v>0</v>
      </c>
      <c r="BM208" s="135">
        <f>IF(ISNA(VLOOKUP($B208,'[1]1718  Prog Access'!$F$7:$BF$318,43,FALSE)),"",VLOOKUP($B208,'[1]1718  Prog Access'!$F$7:$BF$318,43,FALSE))</f>
        <v>0</v>
      </c>
      <c r="BN208" s="135">
        <f>IF(ISNA(VLOOKUP($B208,'[1]1718  Prog Access'!$F$7:$BF$318,44,FALSE)),"",VLOOKUP($B208,'[1]1718  Prog Access'!$F$7:$BF$318,44,FALSE))</f>
        <v>0</v>
      </c>
      <c r="BO208" s="135">
        <f>IF(ISNA(VLOOKUP($B208,'[1]1718  Prog Access'!$F$7:$BF$318,45,FALSE)),"",VLOOKUP($B208,'[1]1718  Prog Access'!$F$7:$BF$318,45,FALSE))</f>
        <v>0</v>
      </c>
      <c r="BP208" s="137">
        <f t="shared" si="340"/>
        <v>3191.58</v>
      </c>
      <c r="BQ208" s="133">
        <f t="shared" si="341"/>
        <v>6.682153492598604E-4</v>
      </c>
      <c r="BR208" s="134">
        <f t="shared" si="342"/>
        <v>10.140369829065259</v>
      </c>
      <c r="BS208" s="140">
        <f>IF(ISNA(VLOOKUP($B208,'[1]1718  Prog Access'!$F$7:$BF$318,46,FALSE)),"",VLOOKUP($B208,'[1]1718  Prog Access'!$F$7:$BF$318,46,FALSE))</f>
        <v>0</v>
      </c>
      <c r="BT208" s="135">
        <f>IF(ISNA(VLOOKUP($B208,'[1]1718  Prog Access'!$F$7:$BF$318,47,FALSE)),"",VLOOKUP($B208,'[1]1718  Prog Access'!$F$7:$BF$318,47,FALSE))</f>
        <v>0</v>
      </c>
      <c r="BU208" s="135">
        <f>IF(ISNA(VLOOKUP($B208,'[1]1718  Prog Access'!$F$7:$BF$318,48,FALSE)),"",VLOOKUP($B208,'[1]1718  Prog Access'!$F$7:$BF$318,48,FALSE))</f>
        <v>0</v>
      </c>
      <c r="BV208" s="135">
        <f>IF(ISNA(VLOOKUP($B208,'[1]1718  Prog Access'!$F$7:$BF$318,49,FALSE)),"",VLOOKUP($B208,'[1]1718  Prog Access'!$F$7:$BF$318,49,FALSE))</f>
        <v>0</v>
      </c>
      <c r="BW208" s="137">
        <f t="shared" si="344"/>
        <v>0</v>
      </c>
      <c r="BX208" s="133">
        <f t="shared" si="345"/>
        <v>0</v>
      </c>
      <c r="BY208" s="134">
        <f t="shared" si="346"/>
        <v>0</v>
      </c>
      <c r="BZ208" s="135">
        <f>IF(ISNA(VLOOKUP($B208,'[1]1718  Prog Access'!$F$7:$BF$318,50,FALSE)),"",VLOOKUP($B208,'[1]1718  Prog Access'!$F$7:$BF$318,50,FALSE))</f>
        <v>1029859.2899999999</v>
      </c>
      <c r="CA208" s="133">
        <f t="shared" si="347"/>
        <v>0.21561978241368282</v>
      </c>
      <c r="CB208" s="134">
        <f t="shared" si="348"/>
        <v>3272.095348541653</v>
      </c>
      <c r="CC208" s="135">
        <f>IF(ISNA(VLOOKUP($B208,'[1]1718  Prog Access'!$F$7:$BF$318,51,FALSE)),"",VLOOKUP($B208,'[1]1718  Prog Access'!$F$7:$BF$318,51,FALSE))</f>
        <v>179005.69</v>
      </c>
      <c r="CD208" s="133">
        <f t="shared" si="349"/>
        <v>3.7478098516362524E-2</v>
      </c>
      <c r="CE208" s="134">
        <f t="shared" si="350"/>
        <v>568.74146914913899</v>
      </c>
      <c r="CF208" s="141">
        <f>IF(ISNA(VLOOKUP($B208,'[1]1718  Prog Access'!$F$7:$BF$318,52,FALSE)),"",VLOOKUP($B208,'[1]1718  Prog Access'!$F$7:$BF$318,52,FALSE))</f>
        <v>213585.84999999998</v>
      </c>
      <c r="CG208" s="88">
        <f t="shared" si="351"/>
        <v>4.4718084257550854E-2</v>
      </c>
      <c r="CH208" s="89">
        <f t="shared" si="352"/>
        <v>678.61044036347448</v>
      </c>
      <c r="CI208" s="90">
        <f t="shared" si="356"/>
        <v>4776274.5999999996</v>
      </c>
      <c r="CJ208" s="73">
        <f t="shared" si="357"/>
        <v>0</v>
      </c>
    </row>
    <row r="209" spans="1:88" x14ac:dyDescent="0.3">
      <c r="A209" s="21"/>
      <c r="B209" s="84" t="s">
        <v>348</v>
      </c>
      <c r="C209" s="117" t="s">
        <v>349</v>
      </c>
      <c r="D209" s="85">
        <f>IF(ISNA(VLOOKUP($B209,'[1]1718 enrollment_Rev_Exp by size'!$A$6:$C$339,3,FALSE)),"",VLOOKUP($B209,'[1]1718 enrollment_Rev_Exp by size'!$A$6:$C$339,3,FALSE))</f>
        <v>649.6400000000001</v>
      </c>
      <c r="E209" s="86">
        <f>IF(ISNA(VLOOKUP($B209,'[1]1718 Enroll_Rev_Exp Access'!$A$6:$D$316,4,FALSE)),"",VLOOKUP($B209,'[1]1718 Enroll_Rev_Exp Access'!$A$6:$D$316,4,FALSE))</f>
        <v>7445448.5700000003</v>
      </c>
      <c r="F209" s="87">
        <f>IF(ISNA(VLOOKUP($B209,'[1]1718  Prog Access'!$F$7:$BF$318,2,FALSE)),"",VLOOKUP($B209,'[1]1718  Prog Access'!$F$7:$BF$318,2,FALSE))</f>
        <v>4066232.87</v>
      </c>
      <c r="G209" s="87">
        <f>IF(ISNA(VLOOKUP($B209,'[1]1718  Prog Access'!$F$7:$BF$318,3,FALSE)),"",VLOOKUP($B209,'[1]1718  Prog Access'!$F$7:$BF$318,3,FALSE))</f>
        <v>0</v>
      </c>
      <c r="H209" s="87">
        <f>IF(ISNA(VLOOKUP($B209,'[1]1718  Prog Access'!$F$7:$BF$318,4,FALSE)),"",VLOOKUP($B209,'[1]1718  Prog Access'!$F$7:$BF$318,4,FALSE))</f>
        <v>15276.15</v>
      </c>
      <c r="I209" s="130">
        <f t="shared" si="353"/>
        <v>4081509.02</v>
      </c>
      <c r="J209" s="151">
        <f t="shared" si="354"/>
        <v>0.54818846462060777</v>
      </c>
      <c r="K209" s="152">
        <f t="shared" si="355"/>
        <v>6282.7243088479763</v>
      </c>
      <c r="L209" s="135">
        <f>IF(ISNA(VLOOKUP($B209,'[1]1718  Prog Access'!$F$7:$BF$318,5,FALSE)),"",VLOOKUP($B209,'[1]1718  Prog Access'!$F$7:$BF$318,5,FALSE))</f>
        <v>0</v>
      </c>
      <c r="M209" s="135">
        <f>IF(ISNA(VLOOKUP($B209,'[1]1718  Prog Access'!$F$7:$BF$318,6,FALSE)),"",VLOOKUP($B209,'[1]1718  Prog Access'!$F$7:$BF$318,6,FALSE))</f>
        <v>0</v>
      </c>
      <c r="N209" s="135">
        <f>IF(ISNA(VLOOKUP($B209,'[1]1718  Prog Access'!$F$7:$BF$318,7,FALSE)),"",VLOOKUP($B209,'[1]1718  Prog Access'!$F$7:$BF$318,7,FALSE))</f>
        <v>0</v>
      </c>
      <c r="O209" s="135">
        <f>IF(ISNA(VLOOKUP($B209,'[1]1718  Prog Access'!$F$7:$BF$318,8,FALSE)),"",VLOOKUP($B209,'[1]1718  Prog Access'!$F$7:$BF$318,8,FALSE))</f>
        <v>0</v>
      </c>
      <c r="P209" s="135">
        <f>IF(ISNA(VLOOKUP($B209,'[1]1718  Prog Access'!$F$7:$BF$318,9,FALSE)),"",VLOOKUP($B209,'[1]1718  Prog Access'!$F$7:$BF$318,9,FALSE))</f>
        <v>0</v>
      </c>
      <c r="Q209" s="135">
        <f>IF(ISNA(VLOOKUP($B209,'[1]1718  Prog Access'!$F$7:$BF$318,10,FALSE)),"",VLOOKUP($B209,'[1]1718  Prog Access'!$F$7:$BF$318,10,FALSE))</f>
        <v>0</v>
      </c>
      <c r="R209" s="128">
        <f t="shared" si="321"/>
        <v>0</v>
      </c>
      <c r="S209" s="136">
        <f t="shared" si="322"/>
        <v>0</v>
      </c>
      <c r="T209" s="137">
        <f t="shared" si="323"/>
        <v>0</v>
      </c>
      <c r="U209" s="135">
        <f>IF(ISNA(VLOOKUP($B209,'[1]1718  Prog Access'!$F$7:$BF$318,11,FALSE)),"",VLOOKUP($B209,'[1]1718  Prog Access'!$F$7:$BF$318,11,FALSE))</f>
        <v>520485.08000000007</v>
      </c>
      <c r="V209" s="135">
        <f>IF(ISNA(VLOOKUP($B209,'[1]1718  Prog Access'!$F$7:$BF$318,12,FALSE)),"",VLOOKUP($B209,'[1]1718  Prog Access'!$F$7:$BF$318,12,FALSE))</f>
        <v>859.07</v>
      </c>
      <c r="W209" s="135">
        <f>IF(ISNA(VLOOKUP($B209,'[1]1718  Prog Access'!$F$7:$BF$318,13,FALSE)),"",VLOOKUP($B209,'[1]1718  Prog Access'!$F$7:$BF$318,13,FALSE))</f>
        <v>117011</v>
      </c>
      <c r="X209" s="135">
        <f>IF(ISNA(VLOOKUP($B209,'[1]1718  Prog Access'!$F$7:$BF$318,14,FALSE)),"",VLOOKUP($B209,'[1]1718  Prog Access'!$F$7:$BF$318,14,FALSE))</f>
        <v>0</v>
      </c>
      <c r="Y209" s="135">
        <f>IF(ISNA(VLOOKUP($B209,'[1]1718  Prog Access'!$F$7:$BF$318,15,FALSE)),"",VLOOKUP($B209,'[1]1718  Prog Access'!$F$7:$BF$318,15,FALSE))</f>
        <v>0</v>
      </c>
      <c r="Z209" s="135">
        <f>IF(ISNA(VLOOKUP($B209,'[1]1718  Prog Access'!$F$7:$BF$318,16,FALSE)),"",VLOOKUP($B209,'[1]1718  Prog Access'!$F$7:$BF$318,16,FALSE))</f>
        <v>0</v>
      </c>
      <c r="AA209" s="138">
        <f t="shared" si="325"/>
        <v>638355.15000000014</v>
      </c>
      <c r="AB209" s="133">
        <f t="shared" si="326"/>
        <v>8.573763474401383E-2</v>
      </c>
      <c r="AC209" s="134">
        <f t="shared" si="327"/>
        <v>982.62907148574607</v>
      </c>
      <c r="AD209" s="135">
        <f>IF(ISNA(VLOOKUP($B209,'[1]1718  Prog Access'!$F$7:$BF$318,17,FALSE)),"",VLOOKUP($B209,'[1]1718  Prog Access'!$F$7:$BF$318,17,FALSE))</f>
        <v>268139.89</v>
      </c>
      <c r="AE209" s="135">
        <f>IF(ISNA(VLOOKUP($B209,'[1]1718  Prog Access'!$F$7:$BF$318,18,FALSE)),"",VLOOKUP($B209,'[1]1718  Prog Access'!$F$7:$BF$318,18,FALSE))</f>
        <v>133529.54999999999</v>
      </c>
      <c r="AF209" s="135">
        <f>IF(ISNA(VLOOKUP($B209,'[1]1718  Prog Access'!$F$7:$BF$318,19,FALSE)),"",VLOOKUP($B209,'[1]1718  Prog Access'!$F$7:$BF$318,19,FALSE))</f>
        <v>5259.01</v>
      </c>
      <c r="AG209" s="135">
        <f>IF(ISNA(VLOOKUP($B209,'[1]1718  Prog Access'!$F$7:$BF$318,20,FALSE)),"",VLOOKUP($B209,'[1]1718  Prog Access'!$F$7:$BF$318,20,FALSE))</f>
        <v>0</v>
      </c>
      <c r="AH209" s="134">
        <f t="shared" si="329"/>
        <v>406928.45</v>
      </c>
      <c r="AI209" s="133">
        <f t="shared" si="330"/>
        <v>5.4654658637981836E-2</v>
      </c>
      <c r="AJ209" s="134">
        <f t="shared" si="331"/>
        <v>626.39069330706229</v>
      </c>
      <c r="AK209" s="135">
        <f>IF(ISNA(VLOOKUP($B209,'[1]1718  Prog Access'!$F$7:$BF$318,21,FALSE)),"",VLOOKUP($B209,'[1]1718  Prog Access'!$F$7:$BF$318,21,FALSE))</f>
        <v>0</v>
      </c>
      <c r="AL209" s="135">
        <f>IF(ISNA(VLOOKUP($B209,'[1]1718  Prog Access'!$F$7:$BF$318,22,FALSE)),"",VLOOKUP($B209,'[1]1718  Prog Access'!$F$7:$BF$318,22,FALSE))</f>
        <v>0</v>
      </c>
      <c r="AM209" s="138">
        <f t="shared" si="332"/>
        <v>0</v>
      </c>
      <c r="AN209" s="133">
        <f t="shared" si="333"/>
        <v>0</v>
      </c>
      <c r="AO209" s="139">
        <f t="shared" si="334"/>
        <v>0</v>
      </c>
      <c r="AP209" s="135">
        <f>IF(ISNA(VLOOKUP($B209,'[1]1718  Prog Access'!$F$7:$BF$318,23,FALSE)),"",VLOOKUP($B209,'[1]1718  Prog Access'!$F$7:$BF$318,23,FALSE))</f>
        <v>156241.20000000001</v>
      </c>
      <c r="AQ209" s="135">
        <f>IF(ISNA(VLOOKUP($B209,'[1]1718  Prog Access'!$F$7:$BF$318,24,FALSE)),"",VLOOKUP($B209,'[1]1718  Prog Access'!$F$7:$BF$318,24,FALSE))</f>
        <v>78140.009999999995</v>
      </c>
      <c r="AR209" s="135">
        <f>IF(ISNA(VLOOKUP($B209,'[1]1718  Prog Access'!$F$7:$BF$318,25,FALSE)),"",VLOOKUP($B209,'[1]1718  Prog Access'!$F$7:$BF$318,25,FALSE))</f>
        <v>0</v>
      </c>
      <c r="AS209" s="135">
        <f>IF(ISNA(VLOOKUP($B209,'[1]1718  Prog Access'!$F$7:$BF$318,26,FALSE)),"",VLOOKUP($B209,'[1]1718  Prog Access'!$F$7:$BF$318,26,FALSE))</f>
        <v>0</v>
      </c>
      <c r="AT209" s="135">
        <f>IF(ISNA(VLOOKUP($B209,'[1]1718  Prog Access'!$F$7:$BF$318,27,FALSE)),"",VLOOKUP($B209,'[1]1718  Prog Access'!$F$7:$BF$318,27,FALSE))</f>
        <v>96814.83</v>
      </c>
      <c r="AU209" s="135">
        <f>IF(ISNA(VLOOKUP($B209,'[1]1718  Prog Access'!$F$7:$BF$318,28,FALSE)),"",VLOOKUP($B209,'[1]1718  Prog Access'!$F$7:$BF$318,28,FALSE))</f>
        <v>0</v>
      </c>
      <c r="AV209" s="135">
        <f>IF(ISNA(VLOOKUP($B209,'[1]1718  Prog Access'!$F$7:$BF$318,29,FALSE)),"",VLOOKUP($B209,'[1]1718  Prog Access'!$F$7:$BF$318,29,FALSE))</f>
        <v>0</v>
      </c>
      <c r="AW209" s="135">
        <f>IF(ISNA(VLOOKUP($B209,'[1]1718  Prog Access'!$F$7:$BF$318,30,FALSE)),"",VLOOKUP($B209,'[1]1718  Prog Access'!$F$7:$BF$318,30,FALSE))</f>
        <v>47629.71</v>
      </c>
      <c r="AX209" s="135">
        <f>IF(ISNA(VLOOKUP($B209,'[1]1718  Prog Access'!$F$7:$BF$318,31,FALSE)),"",VLOOKUP($B209,'[1]1718  Prog Access'!$F$7:$BF$318,31,FALSE))</f>
        <v>0</v>
      </c>
      <c r="AY209" s="135">
        <f>IF(ISNA(VLOOKUP($B209,'[1]1718  Prog Access'!$F$7:$BF$318,32,FALSE)),"",VLOOKUP($B209,'[1]1718  Prog Access'!$F$7:$BF$318,32,FALSE))</f>
        <v>0</v>
      </c>
      <c r="AZ209" s="135">
        <f>IF(ISNA(VLOOKUP($B209,'[1]1718  Prog Access'!$F$7:$BF$318,33,FALSE)),"",VLOOKUP($B209,'[1]1718  Prog Access'!$F$7:$BF$318,33,FALSE))</f>
        <v>0</v>
      </c>
      <c r="BA209" s="135">
        <f>IF(ISNA(VLOOKUP($B209,'[1]1718  Prog Access'!$F$7:$BF$318,34,FALSE)),"",VLOOKUP($B209,'[1]1718  Prog Access'!$F$7:$BF$318,34,FALSE))</f>
        <v>0</v>
      </c>
      <c r="BB209" s="135">
        <f>IF(ISNA(VLOOKUP($B209,'[1]1718  Prog Access'!$F$7:$BF$318,35,FALSE)),"",VLOOKUP($B209,'[1]1718  Prog Access'!$F$7:$BF$318,35,FALSE))</f>
        <v>0</v>
      </c>
      <c r="BC209" s="135">
        <f>IF(ISNA(VLOOKUP($B209,'[1]1718  Prog Access'!$F$7:$BF$318,36,FALSE)),"",VLOOKUP($B209,'[1]1718  Prog Access'!$F$7:$BF$318,36,FALSE))</f>
        <v>0</v>
      </c>
      <c r="BD209" s="135">
        <f>IF(ISNA(VLOOKUP($B209,'[1]1718  Prog Access'!$F$7:$BF$318,37,FALSE)),"",VLOOKUP($B209,'[1]1718  Prog Access'!$F$7:$BF$318,37,FALSE))</f>
        <v>0</v>
      </c>
      <c r="BE209" s="135">
        <f>IF(ISNA(VLOOKUP($B209,'[1]1718  Prog Access'!$F$7:$BF$318,38,FALSE)),"",VLOOKUP($B209,'[1]1718  Prog Access'!$F$7:$BF$318,38,FALSE))</f>
        <v>0</v>
      </c>
      <c r="BF209" s="134">
        <f t="shared" si="336"/>
        <v>378825.75000000006</v>
      </c>
      <c r="BG209" s="133">
        <f t="shared" si="337"/>
        <v>5.0880178197241922E-2</v>
      </c>
      <c r="BH209" s="137">
        <f t="shared" si="338"/>
        <v>583.13181146481134</v>
      </c>
      <c r="BI209" s="140">
        <f>IF(ISNA(VLOOKUP($B209,'[1]1718  Prog Access'!$F$7:$BF$318,39,FALSE)),"",VLOOKUP($B209,'[1]1718  Prog Access'!$F$7:$BF$318,39,FALSE))</f>
        <v>0</v>
      </c>
      <c r="BJ209" s="135">
        <f>IF(ISNA(VLOOKUP($B209,'[1]1718  Prog Access'!$F$7:$BF$318,40,FALSE)),"",VLOOKUP($B209,'[1]1718  Prog Access'!$F$7:$BF$318,40,FALSE))</f>
        <v>0</v>
      </c>
      <c r="BK209" s="135">
        <f>IF(ISNA(VLOOKUP($B209,'[1]1718  Prog Access'!$F$7:$BF$318,41,FALSE)),"",VLOOKUP($B209,'[1]1718  Prog Access'!$F$7:$BF$318,41,FALSE))</f>
        <v>17991.079999999998</v>
      </c>
      <c r="BL209" s="135">
        <f>IF(ISNA(VLOOKUP($B209,'[1]1718  Prog Access'!$F$7:$BF$318,42,FALSE)),"",VLOOKUP($B209,'[1]1718  Prog Access'!$F$7:$BF$318,42,FALSE))</f>
        <v>0</v>
      </c>
      <c r="BM209" s="135">
        <f>IF(ISNA(VLOOKUP($B209,'[1]1718  Prog Access'!$F$7:$BF$318,43,FALSE)),"",VLOOKUP($B209,'[1]1718  Prog Access'!$F$7:$BF$318,43,FALSE))</f>
        <v>0</v>
      </c>
      <c r="BN209" s="135">
        <f>IF(ISNA(VLOOKUP($B209,'[1]1718  Prog Access'!$F$7:$BF$318,44,FALSE)),"",VLOOKUP($B209,'[1]1718  Prog Access'!$F$7:$BF$318,44,FALSE))</f>
        <v>0</v>
      </c>
      <c r="BO209" s="135">
        <f>IF(ISNA(VLOOKUP($B209,'[1]1718  Prog Access'!$F$7:$BF$318,45,FALSE)),"",VLOOKUP($B209,'[1]1718  Prog Access'!$F$7:$BF$318,45,FALSE))</f>
        <v>7817.23</v>
      </c>
      <c r="BP209" s="137">
        <f t="shared" si="340"/>
        <v>25808.309999999998</v>
      </c>
      <c r="BQ209" s="133">
        <f t="shared" si="341"/>
        <v>3.4663203643618746E-3</v>
      </c>
      <c r="BR209" s="134">
        <f t="shared" si="342"/>
        <v>39.727095006465106</v>
      </c>
      <c r="BS209" s="140">
        <f>IF(ISNA(VLOOKUP($B209,'[1]1718  Prog Access'!$F$7:$BF$318,46,FALSE)),"",VLOOKUP($B209,'[1]1718  Prog Access'!$F$7:$BF$318,46,FALSE))</f>
        <v>0</v>
      </c>
      <c r="BT209" s="135">
        <f>IF(ISNA(VLOOKUP($B209,'[1]1718  Prog Access'!$F$7:$BF$318,47,FALSE)),"",VLOOKUP($B209,'[1]1718  Prog Access'!$F$7:$BF$318,47,FALSE))</f>
        <v>0</v>
      </c>
      <c r="BU209" s="135">
        <f>IF(ISNA(VLOOKUP($B209,'[1]1718  Prog Access'!$F$7:$BF$318,48,FALSE)),"",VLOOKUP($B209,'[1]1718  Prog Access'!$F$7:$BF$318,48,FALSE))</f>
        <v>0</v>
      </c>
      <c r="BV209" s="135">
        <f>IF(ISNA(VLOOKUP($B209,'[1]1718  Prog Access'!$F$7:$BF$318,49,FALSE)),"",VLOOKUP($B209,'[1]1718  Prog Access'!$F$7:$BF$318,49,FALSE))</f>
        <v>0</v>
      </c>
      <c r="BW209" s="137">
        <f t="shared" si="344"/>
        <v>0</v>
      </c>
      <c r="BX209" s="133">
        <f t="shared" si="345"/>
        <v>0</v>
      </c>
      <c r="BY209" s="134">
        <f t="shared" si="346"/>
        <v>0</v>
      </c>
      <c r="BZ209" s="135">
        <f>IF(ISNA(VLOOKUP($B209,'[1]1718  Prog Access'!$F$7:$BF$318,50,FALSE)),"",VLOOKUP($B209,'[1]1718  Prog Access'!$F$7:$BF$318,50,FALSE))</f>
        <v>1268431.0399999998</v>
      </c>
      <c r="CA209" s="133">
        <f t="shared" si="347"/>
        <v>0.17036328007299628</v>
      </c>
      <c r="CB209" s="134">
        <f t="shared" si="348"/>
        <v>1952.5137614678893</v>
      </c>
      <c r="CC209" s="135">
        <f>IF(ISNA(VLOOKUP($B209,'[1]1718  Prog Access'!$F$7:$BF$318,51,FALSE)),"",VLOOKUP($B209,'[1]1718  Prog Access'!$F$7:$BF$318,51,FALSE))</f>
        <v>262904.61</v>
      </c>
      <c r="CD209" s="133">
        <f t="shared" si="349"/>
        <v>3.53107818190194E-2</v>
      </c>
      <c r="CE209" s="134">
        <f t="shared" si="350"/>
        <v>404.69276830244434</v>
      </c>
      <c r="CF209" s="141">
        <f>IF(ISNA(VLOOKUP($B209,'[1]1718  Prog Access'!$F$7:$BF$318,52,FALSE)),"",VLOOKUP($B209,'[1]1718  Prog Access'!$F$7:$BF$318,52,FALSE))</f>
        <v>382686.24</v>
      </c>
      <c r="CG209" s="88">
        <f t="shared" si="351"/>
        <v>5.1398681543777018E-2</v>
      </c>
      <c r="CH209" s="89">
        <f t="shared" si="352"/>
        <v>589.07431808386173</v>
      </c>
      <c r="CI209" s="90">
        <f t="shared" si="356"/>
        <v>7445448.5700000003</v>
      </c>
      <c r="CJ209" s="73">
        <f t="shared" si="357"/>
        <v>0</v>
      </c>
    </row>
    <row r="210" spans="1:88" x14ac:dyDescent="0.3">
      <c r="A210" s="91"/>
      <c r="B210" s="84" t="s">
        <v>350</v>
      </c>
      <c r="C210" s="117" t="s">
        <v>351</v>
      </c>
      <c r="D210" s="85">
        <f>IF(ISNA(VLOOKUP($B210,'[1]1718 enrollment_Rev_Exp by size'!$A$6:$C$339,3,FALSE)),"",VLOOKUP($B210,'[1]1718 enrollment_Rev_Exp by size'!$A$6:$C$339,3,FALSE))</f>
        <v>721.52</v>
      </c>
      <c r="E210" s="86">
        <f>IF(ISNA(VLOOKUP($B210,'[1]1718 Enroll_Rev_Exp Access'!$A$6:$D$316,4,FALSE)),"",VLOOKUP($B210,'[1]1718 Enroll_Rev_Exp Access'!$A$6:$D$316,4,FALSE))</f>
        <v>9409800.25</v>
      </c>
      <c r="F210" s="87">
        <f>IF(ISNA(VLOOKUP($B210,'[1]1718  Prog Access'!$F$7:$BF$318,2,FALSE)),"",VLOOKUP($B210,'[1]1718  Prog Access'!$F$7:$BF$318,2,FALSE))</f>
        <v>4252647.84</v>
      </c>
      <c r="G210" s="87">
        <f>IF(ISNA(VLOOKUP($B210,'[1]1718  Prog Access'!$F$7:$BF$318,3,FALSE)),"",VLOOKUP($B210,'[1]1718  Prog Access'!$F$7:$BF$318,3,FALSE))</f>
        <v>198484.86</v>
      </c>
      <c r="H210" s="87">
        <f>IF(ISNA(VLOOKUP($B210,'[1]1718  Prog Access'!$F$7:$BF$318,4,FALSE)),"",VLOOKUP($B210,'[1]1718  Prog Access'!$F$7:$BF$318,4,FALSE))</f>
        <v>31074.93</v>
      </c>
      <c r="I210" s="130">
        <f t="shared" si="353"/>
        <v>4482207.63</v>
      </c>
      <c r="J210" s="151">
        <f t="shared" si="354"/>
        <v>0.47633398275377842</v>
      </c>
      <c r="K210" s="152">
        <f t="shared" si="355"/>
        <v>6212.1737858964407</v>
      </c>
      <c r="L210" s="135">
        <f>IF(ISNA(VLOOKUP($B210,'[1]1718  Prog Access'!$F$7:$BF$318,5,FALSE)),"",VLOOKUP($B210,'[1]1718  Prog Access'!$F$7:$BF$318,5,FALSE))</f>
        <v>0</v>
      </c>
      <c r="M210" s="135">
        <f>IF(ISNA(VLOOKUP($B210,'[1]1718  Prog Access'!$F$7:$BF$318,6,FALSE)),"",VLOOKUP($B210,'[1]1718  Prog Access'!$F$7:$BF$318,6,FALSE))</f>
        <v>0</v>
      </c>
      <c r="N210" s="135">
        <f>IF(ISNA(VLOOKUP($B210,'[1]1718  Prog Access'!$F$7:$BF$318,7,FALSE)),"",VLOOKUP($B210,'[1]1718  Prog Access'!$F$7:$BF$318,7,FALSE))</f>
        <v>0</v>
      </c>
      <c r="O210" s="135">
        <f>IF(ISNA(VLOOKUP($B210,'[1]1718  Prog Access'!$F$7:$BF$318,8,FALSE)),"",VLOOKUP($B210,'[1]1718  Prog Access'!$F$7:$BF$318,8,FALSE))</f>
        <v>0</v>
      </c>
      <c r="P210" s="135">
        <f>IF(ISNA(VLOOKUP($B210,'[1]1718  Prog Access'!$F$7:$BF$318,9,FALSE)),"",VLOOKUP($B210,'[1]1718  Prog Access'!$F$7:$BF$318,9,FALSE))</f>
        <v>0</v>
      </c>
      <c r="Q210" s="135">
        <f>IF(ISNA(VLOOKUP($B210,'[1]1718  Prog Access'!$F$7:$BF$318,10,FALSE)),"",VLOOKUP($B210,'[1]1718  Prog Access'!$F$7:$BF$318,10,FALSE))</f>
        <v>0</v>
      </c>
      <c r="R210" s="128">
        <f t="shared" si="321"/>
        <v>0</v>
      </c>
      <c r="S210" s="136">
        <f t="shared" si="322"/>
        <v>0</v>
      </c>
      <c r="T210" s="137">
        <f t="shared" si="323"/>
        <v>0</v>
      </c>
      <c r="U210" s="135">
        <f>IF(ISNA(VLOOKUP($B210,'[1]1718  Prog Access'!$F$7:$BF$318,11,FALSE)),"",VLOOKUP($B210,'[1]1718  Prog Access'!$F$7:$BF$318,11,FALSE))</f>
        <v>1027437.67</v>
      </c>
      <c r="V210" s="135">
        <f>IF(ISNA(VLOOKUP($B210,'[1]1718  Prog Access'!$F$7:$BF$318,12,FALSE)),"",VLOOKUP($B210,'[1]1718  Prog Access'!$F$7:$BF$318,12,FALSE))</f>
        <v>56071.94</v>
      </c>
      <c r="W210" s="135">
        <f>IF(ISNA(VLOOKUP($B210,'[1]1718  Prog Access'!$F$7:$BF$318,13,FALSE)),"",VLOOKUP($B210,'[1]1718  Prog Access'!$F$7:$BF$318,13,FALSE))</f>
        <v>161608</v>
      </c>
      <c r="X210" s="135">
        <f>IF(ISNA(VLOOKUP($B210,'[1]1718  Prog Access'!$F$7:$BF$318,14,FALSE)),"",VLOOKUP($B210,'[1]1718  Prog Access'!$F$7:$BF$318,14,FALSE))</f>
        <v>0</v>
      </c>
      <c r="Y210" s="135">
        <f>IF(ISNA(VLOOKUP($B210,'[1]1718  Prog Access'!$F$7:$BF$318,15,FALSE)),"",VLOOKUP($B210,'[1]1718  Prog Access'!$F$7:$BF$318,15,FALSE))</f>
        <v>0</v>
      </c>
      <c r="Z210" s="135">
        <f>IF(ISNA(VLOOKUP($B210,'[1]1718  Prog Access'!$F$7:$BF$318,16,FALSE)),"",VLOOKUP($B210,'[1]1718  Prog Access'!$F$7:$BF$318,16,FALSE))</f>
        <v>0</v>
      </c>
      <c r="AA210" s="138">
        <f t="shared" si="325"/>
        <v>1245117.6100000001</v>
      </c>
      <c r="AB210" s="133">
        <f t="shared" si="326"/>
        <v>0.13232136463258082</v>
      </c>
      <c r="AC210" s="134">
        <f t="shared" si="327"/>
        <v>1725.6868971061094</v>
      </c>
      <c r="AD210" s="135">
        <f>IF(ISNA(VLOOKUP($B210,'[1]1718  Prog Access'!$F$7:$BF$318,17,FALSE)),"",VLOOKUP($B210,'[1]1718  Prog Access'!$F$7:$BF$318,17,FALSE))</f>
        <v>310045.18</v>
      </c>
      <c r="AE210" s="135">
        <f>IF(ISNA(VLOOKUP($B210,'[1]1718  Prog Access'!$F$7:$BF$318,18,FALSE)),"",VLOOKUP($B210,'[1]1718  Prog Access'!$F$7:$BF$318,18,FALSE))</f>
        <v>24207.46</v>
      </c>
      <c r="AF210" s="135">
        <f>IF(ISNA(VLOOKUP($B210,'[1]1718  Prog Access'!$F$7:$BF$318,19,FALSE)),"",VLOOKUP($B210,'[1]1718  Prog Access'!$F$7:$BF$318,19,FALSE))</f>
        <v>8887.2000000000007</v>
      </c>
      <c r="AG210" s="135">
        <f>IF(ISNA(VLOOKUP($B210,'[1]1718  Prog Access'!$F$7:$BF$318,20,FALSE)),"",VLOOKUP($B210,'[1]1718  Prog Access'!$F$7:$BF$318,20,FALSE))</f>
        <v>0</v>
      </c>
      <c r="AH210" s="134">
        <f t="shared" si="329"/>
        <v>343139.84000000003</v>
      </c>
      <c r="AI210" s="133">
        <f t="shared" si="330"/>
        <v>3.6466219354656333E-2</v>
      </c>
      <c r="AJ210" s="134">
        <f t="shared" si="331"/>
        <v>475.5791107661604</v>
      </c>
      <c r="AK210" s="135">
        <f>IF(ISNA(VLOOKUP($B210,'[1]1718  Prog Access'!$F$7:$BF$318,21,FALSE)),"",VLOOKUP($B210,'[1]1718  Prog Access'!$F$7:$BF$318,21,FALSE))</f>
        <v>0</v>
      </c>
      <c r="AL210" s="135">
        <f>IF(ISNA(VLOOKUP($B210,'[1]1718  Prog Access'!$F$7:$BF$318,22,FALSE)),"",VLOOKUP($B210,'[1]1718  Prog Access'!$F$7:$BF$318,22,FALSE))</f>
        <v>0</v>
      </c>
      <c r="AM210" s="138">
        <f t="shared" si="332"/>
        <v>0</v>
      </c>
      <c r="AN210" s="133">
        <f t="shared" si="333"/>
        <v>0</v>
      </c>
      <c r="AO210" s="139">
        <f t="shared" si="334"/>
        <v>0</v>
      </c>
      <c r="AP210" s="135">
        <f>IF(ISNA(VLOOKUP($B210,'[1]1718  Prog Access'!$F$7:$BF$318,23,FALSE)),"",VLOOKUP($B210,'[1]1718  Prog Access'!$F$7:$BF$318,23,FALSE))</f>
        <v>272432</v>
      </c>
      <c r="AQ210" s="135">
        <f>IF(ISNA(VLOOKUP($B210,'[1]1718  Prog Access'!$F$7:$BF$318,24,FALSE)),"",VLOOKUP($B210,'[1]1718  Prog Access'!$F$7:$BF$318,24,FALSE))</f>
        <v>49757.54</v>
      </c>
      <c r="AR210" s="135">
        <f>IF(ISNA(VLOOKUP($B210,'[1]1718  Prog Access'!$F$7:$BF$318,25,FALSE)),"",VLOOKUP($B210,'[1]1718  Prog Access'!$F$7:$BF$318,25,FALSE))</f>
        <v>72091.19</v>
      </c>
      <c r="AS210" s="135">
        <f>IF(ISNA(VLOOKUP($B210,'[1]1718  Prog Access'!$F$7:$BF$318,26,FALSE)),"",VLOOKUP($B210,'[1]1718  Prog Access'!$F$7:$BF$318,26,FALSE))</f>
        <v>0</v>
      </c>
      <c r="AT210" s="135">
        <f>IF(ISNA(VLOOKUP($B210,'[1]1718  Prog Access'!$F$7:$BF$318,27,FALSE)),"",VLOOKUP($B210,'[1]1718  Prog Access'!$F$7:$BF$318,27,FALSE))</f>
        <v>480318.49999999994</v>
      </c>
      <c r="AU210" s="135">
        <f>IF(ISNA(VLOOKUP($B210,'[1]1718  Prog Access'!$F$7:$BF$318,28,FALSE)),"",VLOOKUP($B210,'[1]1718  Prog Access'!$F$7:$BF$318,28,FALSE))</f>
        <v>0</v>
      </c>
      <c r="AV210" s="135">
        <f>IF(ISNA(VLOOKUP($B210,'[1]1718  Prog Access'!$F$7:$BF$318,29,FALSE)),"",VLOOKUP($B210,'[1]1718  Prog Access'!$F$7:$BF$318,29,FALSE))</f>
        <v>0</v>
      </c>
      <c r="AW210" s="135">
        <f>IF(ISNA(VLOOKUP($B210,'[1]1718  Prog Access'!$F$7:$BF$318,30,FALSE)),"",VLOOKUP($B210,'[1]1718  Prog Access'!$F$7:$BF$318,30,FALSE))</f>
        <v>12983.5</v>
      </c>
      <c r="AX210" s="135">
        <f>IF(ISNA(VLOOKUP($B210,'[1]1718  Prog Access'!$F$7:$BF$318,31,FALSE)),"",VLOOKUP($B210,'[1]1718  Prog Access'!$F$7:$BF$318,31,FALSE))</f>
        <v>0</v>
      </c>
      <c r="AY210" s="135">
        <f>IF(ISNA(VLOOKUP($B210,'[1]1718  Prog Access'!$F$7:$BF$318,32,FALSE)),"",VLOOKUP($B210,'[1]1718  Prog Access'!$F$7:$BF$318,32,FALSE))</f>
        <v>0</v>
      </c>
      <c r="AZ210" s="135">
        <f>IF(ISNA(VLOOKUP($B210,'[1]1718  Prog Access'!$F$7:$BF$318,33,FALSE)),"",VLOOKUP($B210,'[1]1718  Prog Access'!$F$7:$BF$318,33,FALSE))</f>
        <v>0</v>
      </c>
      <c r="BA210" s="135">
        <f>IF(ISNA(VLOOKUP($B210,'[1]1718  Prog Access'!$F$7:$BF$318,34,FALSE)),"",VLOOKUP($B210,'[1]1718  Prog Access'!$F$7:$BF$318,34,FALSE))</f>
        <v>1734.34</v>
      </c>
      <c r="BB210" s="135">
        <f>IF(ISNA(VLOOKUP($B210,'[1]1718  Prog Access'!$F$7:$BF$318,35,FALSE)),"",VLOOKUP($B210,'[1]1718  Prog Access'!$F$7:$BF$318,35,FALSE))</f>
        <v>93129.8</v>
      </c>
      <c r="BC210" s="135">
        <f>IF(ISNA(VLOOKUP($B210,'[1]1718  Prog Access'!$F$7:$BF$318,36,FALSE)),"",VLOOKUP($B210,'[1]1718  Prog Access'!$F$7:$BF$318,36,FALSE))</f>
        <v>0</v>
      </c>
      <c r="BD210" s="135">
        <f>IF(ISNA(VLOOKUP($B210,'[1]1718  Prog Access'!$F$7:$BF$318,37,FALSE)),"",VLOOKUP($B210,'[1]1718  Prog Access'!$F$7:$BF$318,37,FALSE))</f>
        <v>0</v>
      </c>
      <c r="BE210" s="135">
        <f>IF(ISNA(VLOOKUP($B210,'[1]1718  Prog Access'!$F$7:$BF$318,38,FALSE)),"",VLOOKUP($B210,'[1]1718  Prog Access'!$F$7:$BF$318,38,FALSE))</f>
        <v>0</v>
      </c>
      <c r="BF210" s="134">
        <f t="shared" si="336"/>
        <v>982446.87</v>
      </c>
      <c r="BG210" s="133">
        <f t="shared" si="337"/>
        <v>0.10440677207786637</v>
      </c>
      <c r="BH210" s="137">
        <f t="shared" si="338"/>
        <v>1361.6349789333628</v>
      </c>
      <c r="BI210" s="140">
        <f>IF(ISNA(VLOOKUP($B210,'[1]1718  Prog Access'!$F$7:$BF$318,39,FALSE)),"",VLOOKUP($B210,'[1]1718  Prog Access'!$F$7:$BF$318,39,FALSE))</f>
        <v>0</v>
      </c>
      <c r="BJ210" s="135">
        <f>IF(ISNA(VLOOKUP($B210,'[1]1718  Prog Access'!$F$7:$BF$318,40,FALSE)),"",VLOOKUP($B210,'[1]1718  Prog Access'!$F$7:$BF$318,40,FALSE))</f>
        <v>0</v>
      </c>
      <c r="BK210" s="135">
        <f>IF(ISNA(VLOOKUP($B210,'[1]1718  Prog Access'!$F$7:$BF$318,41,FALSE)),"",VLOOKUP($B210,'[1]1718  Prog Access'!$F$7:$BF$318,41,FALSE))</f>
        <v>16384.010000000002</v>
      </c>
      <c r="BL210" s="135">
        <f>IF(ISNA(VLOOKUP($B210,'[1]1718  Prog Access'!$F$7:$BF$318,42,FALSE)),"",VLOOKUP($B210,'[1]1718  Prog Access'!$F$7:$BF$318,42,FALSE))</f>
        <v>0</v>
      </c>
      <c r="BM210" s="135">
        <f>IF(ISNA(VLOOKUP($B210,'[1]1718  Prog Access'!$F$7:$BF$318,43,FALSE)),"",VLOOKUP($B210,'[1]1718  Prog Access'!$F$7:$BF$318,43,FALSE))</f>
        <v>0</v>
      </c>
      <c r="BN210" s="135">
        <f>IF(ISNA(VLOOKUP($B210,'[1]1718  Prog Access'!$F$7:$BF$318,44,FALSE)),"",VLOOKUP($B210,'[1]1718  Prog Access'!$F$7:$BF$318,44,FALSE))</f>
        <v>0</v>
      </c>
      <c r="BO210" s="135">
        <f>IF(ISNA(VLOOKUP($B210,'[1]1718  Prog Access'!$F$7:$BF$318,45,FALSE)),"",VLOOKUP($B210,'[1]1718  Prog Access'!$F$7:$BF$318,45,FALSE))</f>
        <v>0</v>
      </c>
      <c r="BP210" s="137">
        <f t="shared" si="340"/>
        <v>16384.010000000002</v>
      </c>
      <c r="BQ210" s="133">
        <f t="shared" si="341"/>
        <v>1.7411644843364237E-3</v>
      </c>
      <c r="BR210" s="134">
        <f t="shared" si="342"/>
        <v>22.707631112096688</v>
      </c>
      <c r="BS210" s="140">
        <f>IF(ISNA(VLOOKUP($B210,'[1]1718  Prog Access'!$F$7:$BF$318,46,FALSE)),"",VLOOKUP($B210,'[1]1718  Prog Access'!$F$7:$BF$318,46,FALSE))</f>
        <v>0</v>
      </c>
      <c r="BT210" s="135">
        <f>IF(ISNA(VLOOKUP($B210,'[1]1718  Prog Access'!$F$7:$BF$318,47,FALSE)),"",VLOOKUP($B210,'[1]1718  Prog Access'!$F$7:$BF$318,47,FALSE))</f>
        <v>0</v>
      </c>
      <c r="BU210" s="135">
        <f>IF(ISNA(VLOOKUP($B210,'[1]1718  Prog Access'!$F$7:$BF$318,48,FALSE)),"",VLOOKUP($B210,'[1]1718  Prog Access'!$F$7:$BF$318,48,FALSE))</f>
        <v>62426.26</v>
      </c>
      <c r="BV210" s="135">
        <f>IF(ISNA(VLOOKUP($B210,'[1]1718  Prog Access'!$F$7:$BF$318,49,FALSE)),"",VLOOKUP($B210,'[1]1718  Prog Access'!$F$7:$BF$318,49,FALSE))</f>
        <v>0</v>
      </c>
      <c r="BW210" s="137">
        <f t="shared" si="344"/>
        <v>62426.26</v>
      </c>
      <c r="BX210" s="133">
        <f t="shared" si="345"/>
        <v>6.6341748327760734E-3</v>
      </c>
      <c r="BY210" s="134">
        <f t="shared" si="346"/>
        <v>86.520484532653299</v>
      </c>
      <c r="BZ210" s="135">
        <f>IF(ISNA(VLOOKUP($B210,'[1]1718  Prog Access'!$F$7:$BF$318,50,FALSE)),"",VLOOKUP($B210,'[1]1718  Prog Access'!$F$7:$BF$318,50,FALSE))</f>
        <v>1411484.1799999997</v>
      </c>
      <c r="CA210" s="133">
        <f t="shared" si="347"/>
        <v>0.15000150295432677</v>
      </c>
      <c r="CB210" s="134">
        <f t="shared" si="348"/>
        <v>1956.2648020844879</v>
      </c>
      <c r="CC210" s="135">
        <f>IF(ISNA(VLOOKUP($B210,'[1]1718  Prog Access'!$F$7:$BF$318,51,FALSE)),"",VLOOKUP($B210,'[1]1718  Prog Access'!$F$7:$BF$318,51,FALSE))</f>
        <v>449971.29</v>
      </c>
      <c r="CD210" s="133">
        <f t="shared" si="349"/>
        <v>4.7819430598433799E-2</v>
      </c>
      <c r="CE210" s="134">
        <f t="shared" si="350"/>
        <v>623.64354418449943</v>
      </c>
      <c r="CF210" s="141">
        <f>IF(ISNA(VLOOKUP($B210,'[1]1718  Prog Access'!$F$7:$BF$318,52,FALSE)),"",VLOOKUP($B210,'[1]1718  Prog Access'!$F$7:$BF$318,52,FALSE))</f>
        <v>416622.56</v>
      </c>
      <c r="CG210" s="88">
        <f t="shared" si="351"/>
        <v>4.4275388311244973E-2</v>
      </c>
      <c r="CH210" s="89">
        <f t="shared" si="352"/>
        <v>577.42343940569913</v>
      </c>
      <c r="CI210" s="90">
        <f t="shared" si="356"/>
        <v>9409800.25</v>
      </c>
      <c r="CJ210" s="73">
        <f t="shared" si="357"/>
        <v>0</v>
      </c>
    </row>
    <row r="211" spans="1:88" x14ac:dyDescent="0.3">
      <c r="A211" s="104"/>
      <c r="B211" s="84" t="s">
        <v>352</v>
      </c>
      <c r="C211" s="117" t="s">
        <v>353</v>
      </c>
      <c r="D211" s="85">
        <f>IF(ISNA(VLOOKUP($B211,'[1]1718 enrollment_Rev_Exp by size'!$A$6:$C$339,3,FALSE)),"",VLOOKUP($B211,'[1]1718 enrollment_Rev_Exp by size'!$A$6:$C$339,3,FALSE))</f>
        <v>90.879999999999981</v>
      </c>
      <c r="E211" s="86">
        <f>IF(ISNA(VLOOKUP($B211,'[1]1718 Enroll_Rev_Exp Access'!$A$6:$D$316,4,FALSE)),"",VLOOKUP($B211,'[1]1718 Enroll_Rev_Exp Access'!$A$6:$D$316,4,FALSE))</f>
        <v>1524648.99</v>
      </c>
      <c r="F211" s="87">
        <f>IF(ISNA(VLOOKUP($B211,'[1]1718  Prog Access'!$F$7:$BF$318,2,FALSE)),"",VLOOKUP($B211,'[1]1718  Prog Access'!$F$7:$BF$318,2,FALSE))</f>
        <v>554317.56000000006</v>
      </c>
      <c r="G211" s="87">
        <f>IF(ISNA(VLOOKUP($B211,'[1]1718  Prog Access'!$F$7:$BF$318,3,FALSE)),"",VLOOKUP($B211,'[1]1718  Prog Access'!$F$7:$BF$318,3,FALSE))</f>
        <v>0</v>
      </c>
      <c r="H211" s="87">
        <f>IF(ISNA(VLOOKUP($B211,'[1]1718  Prog Access'!$F$7:$BF$318,4,FALSE)),"",VLOOKUP($B211,'[1]1718  Prog Access'!$F$7:$BF$318,4,FALSE))</f>
        <v>0</v>
      </c>
      <c r="I211" s="130">
        <f t="shared" si="353"/>
        <v>554317.56000000006</v>
      </c>
      <c r="J211" s="151">
        <f t="shared" si="354"/>
        <v>0.36357060781577016</v>
      </c>
      <c r="K211" s="152">
        <f t="shared" si="355"/>
        <v>6099.4449823943678</v>
      </c>
      <c r="L211" s="135">
        <f>IF(ISNA(VLOOKUP($B211,'[1]1718  Prog Access'!$F$7:$BF$318,5,FALSE)),"",VLOOKUP($B211,'[1]1718  Prog Access'!$F$7:$BF$318,5,FALSE))</f>
        <v>0</v>
      </c>
      <c r="M211" s="135">
        <f>IF(ISNA(VLOOKUP($B211,'[1]1718  Prog Access'!$F$7:$BF$318,6,FALSE)),"",VLOOKUP($B211,'[1]1718  Prog Access'!$F$7:$BF$318,6,FALSE))</f>
        <v>0</v>
      </c>
      <c r="N211" s="135">
        <f>IF(ISNA(VLOOKUP($B211,'[1]1718  Prog Access'!$F$7:$BF$318,7,FALSE)),"",VLOOKUP($B211,'[1]1718  Prog Access'!$F$7:$BF$318,7,FALSE))</f>
        <v>0</v>
      </c>
      <c r="O211" s="135">
        <f>IF(ISNA(VLOOKUP($B211,'[1]1718  Prog Access'!$F$7:$BF$318,8,FALSE)),"",VLOOKUP($B211,'[1]1718  Prog Access'!$F$7:$BF$318,8,FALSE))</f>
        <v>0</v>
      </c>
      <c r="P211" s="135">
        <f>IF(ISNA(VLOOKUP($B211,'[1]1718  Prog Access'!$F$7:$BF$318,9,FALSE)),"",VLOOKUP($B211,'[1]1718  Prog Access'!$F$7:$BF$318,9,FALSE))</f>
        <v>0</v>
      </c>
      <c r="Q211" s="135">
        <f>IF(ISNA(VLOOKUP($B211,'[1]1718  Prog Access'!$F$7:$BF$318,10,FALSE)),"",VLOOKUP($B211,'[1]1718  Prog Access'!$F$7:$BF$318,10,FALSE))</f>
        <v>0</v>
      </c>
      <c r="R211" s="128">
        <f t="shared" si="321"/>
        <v>0</v>
      </c>
      <c r="S211" s="136">
        <f t="shared" si="322"/>
        <v>0</v>
      </c>
      <c r="T211" s="137">
        <f t="shared" si="323"/>
        <v>0</v>
      </c>
      <c r="U211" s="135">
        <f>IF(ISNA(VLOOKUP($B211,'[1]1718  Prog Access'!$F$7:$BF$318,11,FALSE)),"",VLOOKUP($B211,'[1]1718  Prog Access'!$F$7:$BF$318,11,FALSE))</f>
        <v>163213.72999999998</v>
      </c>
      <c r="V211" s="135">
        <f>IF(ISNA(VLOOKUP($B211,'[1]1718  Prog Access'!$F$7:$BF$318,12,FALSE)),"",VLOOKUP($B211,'[1]1718  Prog Access'!$F$7:$BF$318,12,FALSE))</f>
        <v>2388.67</v>
      </c>
      <c r="W211" s="135">
        <f>IF(ISNA(VLOOKUP($B211,'[1]1718  Prog Access'!$F$7:$BF$318,13,FALSE)),"",VLOOKUP($B211,'[1]1718  Prog Access'!$F$7:$BF$318,13,FALSE))</f>
        <v>63645</v>
      </c>
      <c r="X211" s="135">
        <f>IF(ISNA(VLOOKUP($B211,'[1]1718  Prog Access'!$F$7:$BF$318,14,FALSE)),"",VLOOKUP($B211,'[1]1718  Prog Access'!$F$7:$BF$318,14,FALSE))</f>
        <v>0</v>
      </c>
      <c r="Y211" s="135">
        <f>IF(ISNA(VLOOKUP($B211,'[1]1718  Prog Access'!$F$7:$BF$318,15,FALSE)),"",VLOOKUP($B211,'[1]1718  Prog Access'!$F$7:$BF$318,15,FALSE))</f>
        <v>0</v>
      </c>
      <c r="Z211" s="135">
        <f>IF(ISNA(VLOOKUP($B211,'[1]1718  Prog Access'!$F$7:$BF$318,16,FALSE)),"",VLOOKUP($B211,'[1]1718  Prog Access'!$F$7:$BF$318,16,FALSE))</f>
        <v>0</v>
      </c>
      <c r="AA211" s="138">
        <f t="shared" si="325"/>
        <v>229247.4</v>
      </c>
      <c r="AB211" s="133">
        <f t="shared" si="326"/>
        <v>0.15036077254739139</v>
      </c>
      <c r="AC211" s="134">
        <f t="shared" si="327"/>
        <v>2522.5286091549301</v>
      </c>
      <c r="AD211" s="135">
        <f>IF(ISNA(VLOOKUP($B211,'[1]1718  Prog Access'!$F$7:$BF$318,17,FALSE)),"",VLOOKUP($B211,'[1]1718  Prog Access'!$F$7:$BF$318,17,FALSE))</f>
        <v>0</v>
      </c>
      <c r="AE211" s="135">
        <f>IF(ISNA(VLOOKUP($B211,'[1]1718  Prog Access'!$F$7:$BF$318,18,FALSE)),"",VLOOKUP($B211,'[1]1718  Prog Access'!$F$7:$BF$318,18,FALSE))</f>
        <v>0</v>
      </c>
      <c r="AF211" s="135">
        <f>IF(ISNA(VLOOKUP($B211,'[1]1718  Prog Access'!$F$7:$BF$318,19,FALSE)),"",VLOOKUP($B211,'[1]1718  Prog Access'!$F$7:$BF$318,19,FALSE))</f>
        <v>0</v>
      </c>
      <c r="AG211" s="135">
        <f>IF(ISNA(VLOOKUP($B211,'[1]1718  Prog Access'!$F$7:$BF$318,20,FALSE)),"",VLOOKUP($B211,'[1]1718  Prog Access'!$F$7:$BF$318,20,FALSE))</f>
        <v>0</v>
      </c>
      <c r="AH211" s="134">
        <f t="shared" si="329"/>
        <v>0</v>
      </c>
      <c r="AI211" s="133">
        <f t="shared" si="330"/>
        <v>0</v>
      </c>
      <c r="AJ211" s="134">
        <f t="shared" si="331"/>
        <v>0</v>
      </c>
      <c r="AK211" s="135">
        <f>IF(ISNA(VLOOKUP($B211,'[1]1718  Prog Access'!$F$7:$BF$318,21,FALSE)),"",VLOOKUP($B211,'[1]1718  Prog Access'!$F$7:$BF$318,21,FALSE))</f>
        <v>0</v>
      </c>
      <c r="AL211" s="135">
        <f>IF(ISNA(VLOOKUP($B211,'[1]1718  Prog Access'!$F$7:$BF$318,22,FALSE)),"",VLOOKUP($B211,'[1]1718  Prog Access'!$F$7:$BF$318,22,FALSE))</f>
        <v>0</v>
      </c>
      <c r="AM211" s="138">
        <f t="shared" si="332"/>
        <v>0</v>
      </c>
      <c r="AN211" s="133">
        <f t="shared" si="333"/>
        <v>0</v>
      </c>
      <c r="AO211" s="139">
        <f t="shared" si="334"/>
        <v>0</v>
      </c>
      <c r="AP211" s="135">
        <f>IF(ISNA(VLOOKUP($B211,'[1]1718  Prog Access'!$F$7:$BF$318,23,FALSE)),"",VLOOKUP($B211,'[1]1718  Prog Access'!$F$7:$BF$318,23,FALSE))</f>
        <v>36032.39</v>
      </c>
      <c r="AQ211" s="135">
        <f>IF(ISNA(VLOOKUP($B211,'[1]1718  Prog Access'!$F$7:$BF$318,24,FALSE)),"",VLOOKUP($B211,'[1]1718  Prog Access'!$F$7:$BF$318,24,FALSE))</f>
        <v>21637.3</v>
      </c>
      <c r="AR211" s="135">
        <f>IF(ISNA(VLOOKUP($B211,'[1]1718  Prog Access'!$F$7:$BF$318,25,FALSE)),"",VLOOKUP($B211,'[1]1718  Prog Access'!$F$7:$BF$318,25,FALSE))</f>
        <v>0</v>
      </c>
      <c r="AS211" s="135">
        <f>IF(ISNA(VLOOKUP($B211,'[1]1718  Prog Access'!$F$7:$BF$318,26,FALSE)),"",VLOOKUP($B211,'[1]1718  Prog Access'!$F$7:$BF$318,26,FALSE))</f>
        <v>0</v>
      </c>
      <c r="AT211" s="135">
        <f>IF(ISNA(VLOOKUP($B211,'[1]1718  Prog Access'!$F$7:$BF$318,27,FALSE)),"",VLOOKUP($B211,'[1]1718  Prog Access'!$F$7:$BF$318,27,FALSE))</f>
        <v>60266.350000000006</v>
      </c>
      <c r="AU211" s="135">
        <f>IF(ISNA(VLOOKUP($B211,'[1]1718  Prog Access'!$F$7:$BF$318,28,FALSE)),"",VLOOKUP($B211,'[1]1718  Prog Access'!$F$7:$BF$318,28,FALSE))</f>
        <v>0</v>
      </c>
      <c r="AV211" s="135">
        <f>IF(ISNA(VLOOKUP($B211,'[1]1718  Prog Access'!$F$7:$BF$318,29,FALSE)),"",VLOOKUP($B211,'[1]1718  Prog Access'!$F$7:$BF$318,29,FALSE))</f>
        <v>0</v>
      </c>
      <c r="AW211" s="135">
        <f>IF(ISNA(VLOOKUP($B211,'[1]1718  Prog Access'!$F$7:$BF$318,30,FALSE)),"",VLOOKUP($B211,'[1]1718  Prog Access'!$F$7:$BF$318,30,FALSE))</f>
        <v>2299.42</v>
      </c>
      <c r="AX211" s="135">
        <f>IF(ISNA(VLOOKUP($B211,'[1]1718  Prog Access'!$F$7:$BF$318,31,FALSE)),"",VLOOKUP($B211,'[1]1718  Prog Access'!$F$7:$BF$318,31,FALSE))</f>
        <v>0</v>
      </c>
      <c r="AY211" s="135">
        <f>IF(ISNA(VLOOKUP($B211,'[1]1718  Prog Access'!$F$7:$BF$318,32,FALSE)),"",VLOOKUP($B211,'[1]1718  Prog Access'!$F$7:$BF$318,32,FALSE))</f>
        <v>0</v>
      </c>
      <c r="AZ211" s="135">
        <f>IF(ISNA(VLOOKUP($B211,'[1]1718  Prog Access'!$F$7:$BF$318,33,FALSE)),"",VLOOKUP($B211,'[1]1718  Prog Access'!$F$7:$BF$318,33,FALSE))</f>
        <v>0</v>
      </c>
      <c r="BA211" s="135">
        <f>IF(ISNA(VLOOKUP($B211,'[1]1718  Prog Access'!$F$7:$BF$318,34,FALSE)),"",VLOOKUP($B211,'[1]1718  Prog Access'!$F$7:$BF$318,34,FALSE))</f>
        <v>0</v>
      </c>
      <c r="BB211" s="135">
        <f>IF(ISNA(VLOOKUP($B211,'[1]1718  Prog Access'!$F$7:$BF$318,35,FALSE)),"",VLOOKUP($B211,'[1]1718  Prog Access'!$F$7:$BF$318,35,FALSE))</f>
        <v>215.03</v>
      </c>
      <c r="BC211" s="135">
        <f>IF(ISNA(VLOOKUP($B211,'[1]1718  Prog Access'!$F$7:$BF$318,36,FALSE)),"",VLOOKUP($B211,'[1]1718  Prog Access'!$F$7:$BF$318,36,FALSE))</f>
        <v>0</v>
      </c>
      <c r="BD211" s="135">
        <f>IF(ISNA(VLOOKUP($B211,'[1]1718  Prog Access'!$F$7:$BF$318,37,FALSE)),"",VLOOKUP($B211,'[1]1718  Prog Access'!$F$7:$BF$318,37,FALSE))</f>
        <v>0</v>
      </c>
      <c r="BE211" s="135">
        <f>IF(ISNA(VLOOKUP($B211,'[1]1718  Prog Access'!$F$7:$BF$318,38,FALSE)),"",VLOOKUP($B211,'[1]1718  Prog Access'!$F$7:$BF$318,38,FALSE))</f>
        <v>0</v>
      </c>
      <c r="BF211" s="134">
        <f t="shared" si="336"/>
        <v>120450.49</v>
      </c>
      <c r="BG211" s="133">
        <f t="shared" si="337"/>
        <v>7.9002111823784443E-2</v>
      </c>
      <c r="BH211" s="137">
        <f t="shared" si="338"/>
        <v>1325.3795114436623</v>
      </c>
      <c r="BI211" s="140">
        <f>IF(ISNA(VLOOKUP($B211,'[1]1718  Prog Access'!$F$7:$BF$318,39,FALSE)),"",VLOOKUP($B211,'[1]1718  Prog Access'!$F$7:$BF$318,39,FALSE))</f>
        <v>0</v>
      </c>
      <c r="BJ211" s="135">
        <f>IF(ISNA(VLOOKUP($B211,'[1]1718  Prog Access'!$F$7:$BF$318,40,FALSE)),"",VLOOKUP($B211,'[1]1718  Prog Access'!$F$7:$BF$318,40,FALSE))</f>
        <v>0</v>
      </c>
      <c r="BK211" s="135">
        <f>IF(ISNA(VLOOKUP($B211,'[1]1718  Prog Access'!$F$7:$BF$318,41,FALSE)),"",VLOOKUP($B211,'[1]1718  Prog Access'!$F$7:$BF$318,41,FALSE))</f>
        <v>2039.0100000000002</v>
      </c>
      <c r="BL211" s="135">
        <f>IF(ISNA(VLOOKUP($B211,'[1]1718  Prog Access'!$F$7:$BF$318,42,FALSE)),"",VLOOKUP($B211,'[1]1718  Prog Access'!$F$7:$BF$318,42,FALSE))</f>
        <v>0</v>
      </c>
      <c r="BM211" s="135">
        <f>IF(ISNA(VLOOKUP($B211,'[1]1718  Prog Access'!$F$7:$BF$318,43,FALSE)),"",VLOOKUP($B211,'[1]1718  Prog Access'!$F$7:$BF$318,43,FALSE))</f>
        <v>0</v>
      </c>
      <c r="BN211" s="135">
        <f>IF(ISNA(VLOOKUP($B211,'[1]1718  Prog Access'!$F$7:$BF$318,44,FALSE)),"",VLOOKUP($B211,'[1]1718  Prog Access'!$F$7:$BF$318,44,FALSE))</f>
        <v>0</v>
      </c>
      <c r="BO211" s="135">
        <f>IF(ISNA(VLOOKUP($B211,'[1]1718  Prog Access'!$F$7:$BF$318,45,FALSE)),"",VLOOKUP($B211,'[1]1718  Prog Access'!$F$7:$BF$318,45,FALSE))</f>
        <v>42121.14</v>
      </c>
      <c r="BP211" s="137">
        <f t="shared" si="340"/>
        <v>44160.15</v>
      </c>
      <c r="BQ211" s="133">
        <f t="shared" si="341"/>
        <v>2.8964142100668038E-2</v>
      </c>
      <c r="BR211" s="134">
        <f t="shared" si="342"/>
        <v>485.91714348591563</v>
      </c>
      <c r="BS211" s="140">
        <f>IF(ISNA(VLOOKUP($B211,'[1]1718  Prog Access'!$F$7:$BF$318,46,FALSE)),"",VLOOKUP($B211,'[1]1718  Prog Access'!$F$7:$BF$318,46,FALSE))</f>
        <v>0</v>
      </c>
      <c r="BT211" s="135">
        <f>IF(ISNA(VLOOKUP($B211,'[1]1718  Prog Access'!$F$7:$BF$318,47,FALSE)),"",VLOOKUP($B211,'[1]1718  Prog Access'!$F$7:$BF$318,47,FALSE))</f>
        <v>0</v>
      </c>
      <c r="BU211" s="135">
        <f>IF(ISNA(VLOOKUP($B211,'[1]1718  Prog Access'!$F$7:$BF$318,48,FALSE)),"",VLOOKUP($B211,'[1]1718  Prog Access'!$F$7:$BF$318,48,FALSE))</f>
        <v>0</v>
      </c>
      <c r="BV211" s="135">
        <f>IF(ISNA(VLOOKUP($B211,'[1]1718  Prog Access'!$F$7:$BF$318,49,FALSE)),"",VLOOKUP($B211,'[1]1718  Prog Access'!$F$7:$BF$318,49,FALSE))</f>
        <v>0</v>
      </c>
      <c r="BW211" s="137">
        <f t="shared" si="344"/>
        <v>0</v>
      </c>
      <c r="BX211" s="133">
        <f t="shared" si="345"/>
        <v>0</v>
      </c>
      <c r="BY211" s="134">
        <f t="shared" si="346"/>
        <v>0</v>
      </c>
      <c r="BZ211" s="135">
        <f>IF(ISNA(VLOOKUP($B211,'[1]1718  Prog Access'!$F$7:$BF$318,50,FALSE)),"",VLOOKUP($B211,'[1]1718  Prog Access'!$F$7:$BF$318,50,FALSE))</f>
        <v>347111.37999999989</v>
      </c>
      <c r="CA211" s="133">
        <f t="shared" si="347"/>
        <v>0.22766642176439567</v>
      </c>
      <c r="CB211" s="134">
        <f t="shared" si="348"/>
        <v>3819.4474031690138</v>
      </c>
      <c r="CC211" s="135">
        <f>IF(ISNA(VLOOKUP($B211,'[1]1718  Prog Access'!$F$7:$BF$318,51,FALSE)),"",VLOOKUP($B211,'[1]1718  Prog Access'!$F$7:$BF$318,51,FALSE))</f>
        <v>90321.249999999985</v>
      </c>
      <c r="CD211" s="133">
        <f t="shared" si="349"/>
        <v>5.9240684637845716E-2</v>
      </c>
      <c r="CE211" s="134">
        <f t="shared" si="350"/>
        <v>993.85178257042253</v>
      </c>
      <c r="CF211" s="141">
        <f>IF(ISNA(VLOOKUP($B211,'[1]1718  Prog Access'!$F$7:$BF$318,52,FALSE)),"",VLOOKUP($B211,'[1]1718  Prog Access'!$F$7:$BF$318,52,FALSE))</f>
        <v>139040.76</v>
      </c>
      <c r="CG211" s="88">
        <f t="shared" si="351"/>
        <v>9.1195259310144564E-2</v>
      </c>
      <c r="CH211" s="89">
        <f t="shared" si="352"/>
        <v>1529.9379401408455</v>
      </c>
      <c r="CI211" s="90">
        <f t="shared" si="356"/>
        <v>1524648.99</v>
      </c>
      <c r="CJ211" s="73">
        <f t="shared" si="357"/>
        <v>0</v>
      </c>
    </row>
    <row r="212" spans="1:88" x14ac:dyDescent="0.3">
      <c r="A212" s="21"/>
      <c r="B212" s="84" t="s">
        <v>354</v>
      </c>
      <c r="C212" s="117" t="s">
        <v>355</v>
      </c>
      <c r="D212" s="85">
        <f>IF(ISNA(VLOOKUP($B212,'[1]1718 enrollment_Rev_Exp by size'!$A$6:$C$339,3,FALSE)),"",VLOOKUP($B212,'[1]1718 enrollment_Rev_Exp by size'!$A$6:$C$339,3,FALSE))</f>
        <v>813.06000000000006</v>
      </c>
      <c r="E212" s="86">
        <f>IF(ISNA(VLOOKUP($B212,'[1]1718 Enroll_Rev_Exp Access'!$A$6:$D$316,4,FALSE)),"",VLOOKUP($B212,'[1]1718 Enroll_Rev_Exp Access'!$A$6:$D$316,4,FALSE))</f>
        <v>9686455.2599999998</v>
      </c>
      <c r="F212" s="87">
        <f>IF(ISNA(VLOOKUP($B212,'[1]1718  Prog Access'!$F$7:$BF$318,2,FALSE)),"",VLOOKUP($B212,'[1]1718  Prog Access'!$F$7:$BF$318,2,FALSE))</f>
        <v>4574737.169999999</v>
      </c>
      <c r="G212" s="87">
        <f>IF(ISNA(VLOOKUP($B212,'[1]1718  Prog Access'!$F$7:$BF$318,3,FALSE)),"",VLOOKUP($B212,'[1]1718  Prog Access'!$F$7:$BF$318,3,FALSE))</f>
        <v>106790.66</v>
      </c>
      <c r="H212" s="87">
        <f>IF(ISNA(VLOOKUP($B212,'[1]1718  Prog Access'!$F$7:$BF$318,4,FALSE)),"",VLOOKUP($B212,'[1]1718  Prog Access'!$F$7:$BF$318,4,FALSE))</f>
        <v>0</v>
      </c>
      <c r="I212" s="130">
        <f t="shared" si="353"/>
        <v>4681527.8299999991</v>
      </c>
      <c r="J212" s="151">
        <f t="shared" si="354"/>
        <v>0.48330660745755605</v>
      </c>
      <c r="K212" s="152">
        <f t="shared" si="355"/>
        <v>5757.9118761223017</v>
      </c>
      <c r="L212" s="135">
        <f>IF(ISNA(VLOOKUP($B212,'[1]1718  Prog Access'!$F$7:$BF$318,5,FALSE)),"",VLOOKUP($B212,'[1]1718  Prog Access'!$F$7:$BF$318,5,FALSE))</f>
        <v>0</v>
      </c>
      <c r="M212" s="135">
        <f>IF(ISNA(VLOOKUP($B212,'[1]1718  Prog Access'!$F$7:$BF$318,6,FALSE)),"",VLOOKUP($B212,'[1]1718  Prog Access'!$F$7:$BF$318,6,FALSE))</f>
        <v>0</v>
      </c>
      <c r="N212" s="135">
        <f>IF(ISNA(VLOOKUP($B212,'[1]1718  Prog Access'!$F$7:$BF$318,7,FALSE)),"",VLOOKUP($B212,'[1]1718  Prog Access'!$F$7:$BF$318,7,FALSE))</f>
        <v>0</v>
      </c>
      <c r="O212" s="135">
        <f>IF(ISNA(VLOOKUP($B212,'[1]1718  Prog Access'!$F$7:$BF$318,8,FALSE)),"",VLOOKUP($B212,'[1]1718  Prog Access'!$F$7:$BF$318,8,FALSE))</f>
        <v>0</v>
      </c>
      <c r="P212" s="135">
        <f>IF(ISNA(VLOOKUP($B212,'[1]1718  Prog Access'!$F$7:$BF$318,9,FALSE)),"",VLOOKUP($B212,'[1]1718  Prog Access'!$F$7:$BF$318,9,FALSE))</f>
        <v>0</v>
      </c>
      <c r="Q212" s="135">
        <f>IF(ISNA(VLOOKUP($B212,'[1]1718  Prog Access'!$F$7:$BF$318,10,FALSE)),"",VLOOKUP($B212,'[1]1718  Prog Access'!$F$7:$BF$318,10,FALSE))</f>
        <v>0</v>
      </c>
      <c r="R212" s="128">
        <f t="shared" si="321"/>
        <v>0</v>
      </c>
      <c r="S212" s="136">
        <f t="shared" si="322"/>
        <v>0</v>
      </c>
      <c r="T212" s="137">
        <f t="shared" si="323"/>
        <v>0</v>
      </c>
      <c r="U212" s="135">
        <f>IF(ISNA(VLOOKUP($B212,'[1]1718  Prog Access'!$F$7:$BF$318,11,FALSE)),"",VLOOKUP($B212,'[1]1718  Prog Access'!$F$7:$BF$318,11,FALSE))</f>
        <v>1331514.78</v>
      </c>
      <c r="V212" s="135">
        <f>IF(ISNA(VLOOKUP($B212,'[1]1718  Prog Access'!$F$7:$BF$318,12,FALSE)),"",VLOOKUP($B212,'[1]1718  Prog Access'!$F$7:$BF$318,12,FALSE))</f>
        <v>14448</v>
      </c>
      <c r="W212" s="135">
        <f>IF(ISNA(VLOOKUP($B212,'[1]1718  Prog Access'!$F$7:$BF$318,13,FALSE)),"",VLOOKUP($B212,'[1]1718  Prog Access'!$F$7:$BF$318,13,FALSE))</f>
        <v>184101.46000000002</v>
      </c>
      <c r="X212" s="135">
        <f>IF(ISNA(VLOOKUP($B212,'[1]1718  Prog Access'!$F$7:$BF$318,14,FALSE)),"",VLOOKUP($B212,'[1]1718  Prog Access'!$F$7:$BF$318,14,FALSE))</f>
        <v>0</v>
      </c>
      <c r="Y212" s="135">
        <f>IF(ISNA(VLOOKUP($B212,'[1]1718  Prog Access'!$F$7:$BF$318,15,FALSE)),"",VLOOKUP($B212,'[1]1718  Prog Access'!$F$7:$BF$318,15,FALSE))</f>
        <v>0</v>
      </c>
      <c r="Z212" s="135">
        <f>IF(ISNA(VLOOKUP($B212,'[1]1718  Prog Access'!$F$7:$BF$318,16,FALSE)),"",VLOOKUP($B212,'[1]1718  Prog Access'!$F$7:$BF$318,16,FALSE))</f>
        <v>0</v>
      </c>
      <c r="AA212" s="138">
        <f t="shared" si="325"/>
        <v>1530064.24</v>
      </c>
      <c r="AB212" s="133">
        <f t="shared" si="326"/>
        <v>0.15795915006373548</v>
      </c>
      <c r="AC212" s="134">
        <f t="shared" si="327"/>
        <v>1881.8589525988241</v>
      </c>
      <c r="AD212" s="135">
        <f>IF(ISNA(VLOOKUP($B212,'[1]1718  Prog Access'!$F$7:$BF$318,17,FALSE)),"",VLOOKUP($B212,'[1]1718  Prog Access'!$F$7:$BF$318,17,FALSE))</f>
        <v>530334.31000000006</v>
      </c>
      <c r="AE212" s="135">
        <f>IF(ISNA(VLOOKUP($B212,'[1]1718  Prog Access'!$F$7:$BF$318,18,FALSE)),"",VLOOKUP($B212,'[1]1718  Prog Access'!$F$7:$BF$318,18,FALSE))</f>
        <v>46783.44</v>
      </c>
      <c r="AF212" s="135">
        <f>IF(ISNA(VLOOKUP($B212,'[1]1718  Prog Access'!$F$7:$BF$318,19,FALSE)),"",VLOOKUP($B212,'[1]1718  Prog Access'!$F$7:$BF$318,19,FALSE))</f>
        <v>3986</v>
      </c>
      <c r="AG212" s="135">
        <f>IF(ISNA(VLOOKUP($B212,'[1]1718  Prog Access'!$F$7:$BF$318,20,FALSE)),"",VLOOKUP($B212,'[1]1718  Prog Access'!$F$7:$BF$318,20,FALSE))</f>
        <v>0</v>
      </c>
      <c r="AH212" s="134">
        <f t="shared" si="329"/>
        <v>581103.75</v>
      </c>
      <c r="AI212" s="133">
        <f t="shared" si="330"/>
        <v>5.9991372943170959E-2</v>
      </c>
      <c r="AJ212" s="134">
        <f t="shared" si="331"/>
        <v>714.71201387351482</v>
      </c>
      <c r="AK212" s="135">
        <f>IF(ISNA(VLOOKUP($B212,'[1]1718  Prog Access'!$F$7:$BF$318,21,FALSE)),"",VLOOKUP($B212,'[1]1718  Prog Access'!$F$7:$BF$318,21,FALSE))</f>
        <v>0</v>
      </c>
      <c r="AL212" s="135">
        <f>IF(ISNA(VLOOKUP($B212,'[1]1718  Prog Access'!$F$7:$BF$318,22,FALSE)),"",VLOOKUP($B212,'[1]1718  Prog Access'!$F$7:$BF$318,22,FALSE))</f>
        <v>0</v>
      </c>
      <c r="AM212" s="138">
        <f t="shared" si="332"/>
        <v>0</v>
      </c>
      <c r="AN212" s="133">
        <f t="shared" si="333"/>
        <v>0</v>
      </c>
      <c r="AO212" s="139">
        <f t="shared" si="334"/>
        <v>0</v>
      </c>
      <c r="AP212" s="135">
        <f>IF(ISNA(VLOOKUP($B212,'[1]1718  Prog Access'!$F$7:$BF$318,23,FALSE)),"",VLOOKUP($B212,'[1]1718  Prog Access'!$F$7:$BF$318,23,FALSE))</f>
        <v>129561.15000000002</v>
      </c>
      <c r="AQ212" s="135">
        <f>IF(ISNA(VLOOKUP($B212,'[1]1718  Prog Access'!$F$7:$BF$318,24,FALSE)),"",VLOOKUP($B212,'[1]1718  Prog Access'!$F$7:$BF$318,24,FALSE))</f>
        <v>43686.869999999995</v>
      </c>
      <c r="AR212" s="135">
        <f>IF(ISNA(VLOOKUP($B212,'[1]1718  Prog Access'!$F$7:$BF$318,25,FALSE)),"",VLOOKUP($B212,'[1]1718  Prog Access'!$F$7:$BF$318,25,FALSE))</f>
        <v>0</v>
      </c>
      <c r="AS212" s="135">
        <f>IF(ISNA(VLOOKUP($B212,'[1]1718  Prog Access'!$F$7:$BF$318,26,FALSE)),"",VLOOKUP($B212,'[1]1718  Prog Access'!$F$7:$BF$318,26,FALSE))</f>
        <v>0</v>
      </c>
      <c r="AT212" s="135">
        <f>IF(ISNA(VLOOKUP($B212,'[1]1718  Prog Access'!$F$7:$BF$318,27,FALSE)),"",VLOOKUP($B212,'[1]1718  Prog Access'!$F$7:$BF$318,27,FALSE))</f>
        <v>340415.44999999995</v>
      </c>
      <c r="AU212" s="135">
        <f>IF(ISNA(VLOOKUP($B212,'[1]1718  Prog Access'!$F$7:$BF$318,28,FALSE)),"",VLOOKUP($B212,'[1]1718  Prog Access'!$F$7:$BF$318,28,FALSE))</f>
        <v>0</v>
      </c>
      <c r="AV212" s="135">
        <f>IF(ISNA(VLOOKUP($B212,'[1]1718  Prog Access'!$F$7:$BF$318,29,FALSE)),"",VLOOKUP($B212,'[1]1718  Prog Access'!$F$7:$BF$318,29,FALSE))</f>
        <v>0</v>
      </c>
      <c r="AW212" s="135">
        <f>IF(ISNA(VLOOKUP($B212,'[1]1718  Prog Access'!$F$7:$BF$318,30,FALSE)),"",VLOOKUP($B212,'[1]1718  Prog Access'!$F$7:$BF$318,30,FALSE))</f>
        <v>44966.240000000005</v>
      </c>
      <c r="AX212" s="135">
        <f>IF(ISNA(VLOOKUP($B212,'[1]1718  Prog Access'!$F$7:$BF$318,31,FALSE)),"",VLOOKUP($B212,'[1]1718  Prog Access'!$F$7:$BF$318,31,FALSE))</f>
        <v>0</v>
      </c>
      <c r="AY212" s="135">
        <f>IF(ISNA(VLOOKUP($B212,'[1]1718  Prog Access'!$F$7:$BF$318,32,FALSE)),"",VLOOKUP($B212,'[1]1718  Prog Access'!$F$7:$BF$318,32,FALSE))</f>
        <v>0</v>
      </c>
      <c r="AZ212" s="135">
        <f>IF(ISNA(VLOOKUP($B212,'[1]1718  Prog Access'!$F$7:$BF$318,33,FALSE)),"",VLOOKUP($B212,'[1]1718  Prog Access'!$F$7:$BF$318,33,FALSE))</f>
        <v>0</v>
      </c>
      <c r="BA212" s="135">
        <f>IF(ISNA(VLOOKUP($B212,'[1]1718  Prog Access'!$F$7:$BF$318,34,FALSE)),"",VLOOKUP($B212,'[1]1718  Prog Access'!$F$7:$BF$318,34,FALSE))</f>
        <v>0</v>
      </c>
      <c r="BB212" s="135">
        <f>IF(ISNA(VLOOKUP($B212,'[1]1718  Prog Access'!$F$7:$BF$318,35,FALSE)),"",VLOOKUP($B212,'[1]1718  Prog Access'!$F$7:$BF$318,35,FALSE))</f>
        <v>13422.4</v>
      </c>
      <c r="BC212" s="135">
        <f>IF(ISNA(VLOOKUP($B212,'[1]1718  Prog Access'!$F$7:$BF$318,36,FALSE)),"",VLOOKUP($B212,'[1]1718  Prog Access'!$F$7:$BF$318,36,FALSE))</f>
        <v>0</v>
      </c>
      <c r="BD212" s="135">
        <f>IF(ISNA(VLOOKUP($B212,'[1]1718  Prog Access'!$F$7:$BF$318,37,FALSE)),"",VLOOKUP($B212,'[1]1718  Prog Access'!$F$7:$BF$318,37,FALSE))</f>
        <v>0</v>
      </c>
      <c r="BE212" s="135">
        <f>IF(ISNA(VLOOKUP($B212,'[1]1718  Prog Access'!$F$7:$BF$318,38,FALSE)),"",VLOOKUP($B212,'[1]1718  Prog Access'!$F$7:$BF$318,38,FALSE))</f>
        <v>0</v>
      </c>
      <c r="BF212" s="134">
        <f t="shared" si="336"/>
        <v>572052.11</v>
      </c>
      <c r="BG212" s="133">
        <f t="shared" si="337"/>
        <v>5.9056909328046595E-2</v>
      </c>
      <c r="BH212" s="137">
        <f t="shared" si="338"/>
        <v>703.57920694659674</v>
      </c>
      <c r="BI212" s="140">
        <f>IF(ISNA(VLOOKUP($B212,'[1]1718  Prog Access'!$F$7:$BF$318,39,FALSE)),"",VLOOKUP($B212,'[1]1718  Prog Access'!$F$7:$BF$318,39,FALSE))</f>
        <v>18920</v>
      </c>
      <c r="BJ212" s="135">
        <f>IF(ISNA(VLOOKUP($B212,'[1]1718  Prog Access'!$F$7:$BF$318,40,FALSE)),"",VLOOKUP($B212,'[1]1718  Prog Access'!$F$7:$BF$318,40,FALSE))</f>
        <v>0</v>
      </c>
      <c r="BK212" s="135">
        <f>IF(ISNA(VLOOKUP($B212,'[1]1718  Prog Access'!$F$7:$BF$318,41,FALSE)),"",VLOOKUP($B212,'[1]1718  Prog Access'!$F$7:$BF$318,41,FALSE))</f>
        <v>16611.210000000003</v>
      </c>
      <c r="BL212" s="135">
        <f>IF(ISNA(VLOOKUP($B212,'[1]1718  Prog Access'!$F$7:$BF$318,42,FALSE)),"",VLOOKUP($B212,'[1]1718  Prog Access'!$F$7:$BF$318,42,FALSE))</f>
        <v>0</v>
      </c>
      <c r="BM212" s="135">
        <f>IF(ISNA(VLOOKUP($B212,'[1]1718  Prog Access'!$F$7:$BF$318,43,FALSE)),"",VLOOKUP($B212,'[1]1718  Prog Access'!$F$7:$BF$318,43,FALSE))</f>
        <v>0</v>
      </c>
      <c r="BN212" s="135">
        <f>IF(ISNA(VLOOKUP($B212,'[1]1718  Prog Access'!$F$7:$BF$318,44,FALSE)),"",VLOOKUP($B212,'[1]1718  Prog Access'!$F$7:$BF$318,44,FALSE))</f>
        <v>0</v>
      </c>
      <c r="BO212" s="135">
        <f>IF(ISNA(VLOOKUP($B212,'[1]1718  Prog Access'!$F$7:$BF$318,45,FALSE)),"",VLOOKUP($B212,'[1]1718  Prog Access'!$F$7:$BF$318,45,FALSE))</f>
        <v>0</v>
      </c>
      <c r="BP212" s="137">
        <f t="shared" si="340"/>
        <v>35531.210000000006</v>
      </c>
      <c r="BQ212" s="133">
        <f t="shared" si="341"/>
        <v>3.6681333931025671E-3</v>
      </c>
      <c r="BR212" s="134">
        <f t="shared" si="342"/>
        <v>43.700600201707132</v>
      </c>
      <c r="BS212" s="140">
        <f>IF(ISNA(VLOOKUP($B212,'[1]1718  Prog Access'!$F$7:$BF$318,46,FALSE)),"",VLOOKUP($B212,'[1]1718  Prog Access'!$F$7:$BF$318,46,FALSE))</f>
        <v>0</v>
      </c>
      <c r="BT212" s="135">
        <f>IF(ISNA(VLOOKUP($B212,'[1]1718  Prog Access'!$F$7:$BF$318,47,FALSE)),"",VLOOKUP($B212,'[1]1718  Prog Access'!$F$7:$BF$318,47,FALSE))</f>
        <v>0</v>
      </c>
      <c r="BU212" s="135">
        <f>IF(ISNA(VLOOKUP($B212,'[1]1718  Prog Access'!$F$7:$BF$318,48,FALSE)),"",VLOOKUP($B212,'[1]1718  Prog Access'!$F$7:$BF$318,48,FALSE))</f>
        <v>0</v>
      </c>
      <c r="BV212" s="135">
        <f>IF(ISNA(VLOOKUP($B212,'[1]1718  Prog Access'!$F$7:$BF$318,49,FALSE)),"",VLOOKUP($B212,'[1]1718  Prog Access'!$F$7:$BF$318,49,FALSE))</f>
        <v>0</v>
      </c>
      <c r="BW212" s="137">
        <f t="shared" si="344"/>
        <v>0</v>
      </c>
      <c r="BX212" s="133">
        <f t="shared" si="345"/>
        <v>0</v>
      </c>
      <c r="BY212" s="134">
        <f t="shared" si="346"/>
        <v>0</v>
      </c>
      <c r="BZ212" s="135">
        <f>IF(ISNA(VLOOKUP($B212,'[1]1718  Prog Access'!$F$7:$BF$318,50,FALSE)),"",VLOOKUP($B212,'[1]1718  Prog Access'!$F$7:$BF$318,50,FALSE))</f>
        <v>1564701.0699999998</v>
      </c>
      <c r="CA212" s="133">
        <f t="shared" si="347"/>
        <v>0.16153495040248603</v>
      </c>
      <c r="CB212" s="134">
        <f t="shared" si="348"/>
        <v>1924.4595355816296</v>
      </c>
      <c r="CC212" s="135">
        <f>IF(ISNA(VLOOKUP($B212,'[1]1718  Prog Access'!$F$7:$BF$318,51,FALSE)),"",VLOOKUP($B212,'[1]1718  Prog Access'!$F$7:$BF$318,51,FALSE))</f>
        <v>253768.04</v>
      </c>
      <c r="CD212" s="133">
        <f t="shared" si="349"/>
        <v>2.6198235906578691E-2</v>
      </c>
      <c r="CE212" s="134">
        <f t="shared" si="350"/>
        <v>312.11477627727351</v>
      </c>
      <c r="CF212" s="141">
        <f>IF(ISNA(VLOOKUP($B212,'[1]1718  Prog Access'!$F$7:$BF$318,52,FALSE)),"",VLOOKUP($B212,'[1]1718  Prog Access'!$F$7:$BF$318,52,FALSE))</f>
        <v>467707.01</v>
      </c>
      <c r="CG212" s="88">
        <f t="shared" si="351"/>
        <v>4.8284640505323516E-2</v>
      </c>
      <c r="CH212" s="89">
        <f t="shared" si="352"/>
        <v>575.24292180158898</v>
      </c>
      <c r="CI212" s="90">
        <f t="shared" si="356"/>
        <v>9686455.2599999979</v>
      </c>
      <c r="CJ212" s="73">
        <f t="shared" si="357"/>
        <v>0</v>
      </c>
    </row>
    <row r="213" spans="1:88" x14ac:dyDescent="0.3">
      <c r="A213" s="21"/>
      <c r="B213" s="84" t="s">
        <v>356</v>
      </c>
      <c r="C213" s="117" t="s">
        <v>357</v>
      </c>
      <c r="D213" s="85">
        <f>IF(ISNA(VLOOKUP($B213,'[1]1718 enrollment_Rev_Exp by size'!$A$6:$C$339,3,FALSE)),"",VLOOKUP($B213,'[1]1718 enrollment_Rev_Exp by size'!$A$6:$C$339,3,FALSE))</f>
        <v>841.94000000000028</v>
      </c>
      <c r="E213" s="86">
        <f>IF(ISNA(VLOOKUP($B213,'[1]1718 Enroll_Rev_Exp Access'!$A$6:$D$316,4,FALSE)),"",VLOOKUP($B213,'[1]1718 Enroll_Rev_Exp Access'!$A$6:$D$316,4,FALSE))</f>
        <v>10075955.26</v>
      </c>
      <c r="F213" s="87">
        <f>IF(ISNA(VLOOKUP($B213,'[1]1718  Prog Access'!$F$7:$BF$318,2,FALSE)),"",VLOOKUP($B213,'[1]1718  Prog Access'!$F$7:$BF$318,2,FALSE))</f>
        <v>4817698.62</v>
      </c>
      <c r="G213" s="87">
        <f>IF(ISNA(VLOOKUP($B213,'[1]1718  Prog Access'!$F$7:$BF$318,3,FALSE)),"",VLOOKUP($B213,'[1]1718  Prog Access'!$F$7:$BF$318,3,FALSE))</f>
        <v>207040.63</v>
      </c>
      <c r="H213" s="87">
        <f>IF(ISNA(VLOOKUP($B213,'[1]1718  Prog Access'!$F$7:$BF$318,4,FALSE)),"",VLOOKUP($B213,'[1]1718  Prog Access'!$F$7:$BF$318,4,FALSE))</f>
        <v>0</v>
      </c>
      <c r="I213" s="130">
        <f t="shared" si="353"/>
        <v>5024739.25</v>
      </c>
      <c r="J213" s="151">
        <f t="shared" si="354"/>
        <v>0.49868614144680118</v>
      </c>
      <c r="K213" s="152">
        <f t="shared" si="355"/>
        <v>5968.0490890087158</v>
      </c>
      <c r="L213" s="135">
        <f>IF(ISNA(VLOOKUP($B213,'[1]1718  Prog Access'!$F$7:$BF$318,5,FALSE)),"",VLOOKUP($B213,'[1]1718  Prog Access'!$F$7:$BF$318,5,FALSE))</f>
        <v>0</v>
      </c>
      <c r="M213" s="135">
        <f>IF(ISNA(VLOOKUP($B213,'[1]1718  Prog Access'!$F$7:$BF$318,6,FALSE)),"",VLOOKUP($B213,'[1]1718  Prog Access'!$F$7:$BF$318,6,FALSE))</f>
        <v>0</v>
      </c>
      <c r="N213" s="135">
        <f>IF(ISNA(VLOOKUP($B213,'[1]1718  Prog Access'!$F$7:$BF$318,7,FALSE)),"",VLOOKUP($B213,'[1]1718  Prog Access'!$F$7:$BF$318,7,FALSE))</f>
        <v>0</v>
      </c>
      <c r="O213" s="135">
        <f>IF(ISNA(VLOOKUP($B213,'[1]1718  Prog Access'!$F$7:$BF$318,8,FALSE)),"",VLOOKUP($B213,'[1]1718  Prog Access'!$F$7:$BF$318,8,FALSE))</f>
        <v>0</v>
      </c>
      <c r="P213" s="135">
        <f>IF(ISNA(VLOOKUP($B213,'[1]1718  Prog Access'!$F$7:$BF$318,9,FALSE)),"",VLOOKUP($B213,'[1]1718  Prog Access'!$F$7:$BF$318,9,FALSE))</f>
        <v>0</v>
      </c>
      <c r="Q213" s="135">
        <f>IF(ISNA(VLOOKUP($B213,'[1]1718  Prog Access'!$F$7:$BF$318,10,FALSE)),"",VLOOKUP($B213,'[1]1718  Prog Access'!$F$7:$BF$318,10,FALSE))</f>
        <v>0</v>
      </c>
      <c r="R213" s="128">
        <f t="shared" si="321"/>
        <v>0</v>
      </c>
      <c r="S213" s="136">
        <f t="shared" si="322"/>
        <v>0</v>
      </c>
      <c r="T213" s="137">
        <f t="shared" si="323"/>
        <v>0</v>
      </c>
      <c r="U213" s="135">
        <f>IF(ISNA(VLOOKUP($B213,'[1]1718  Prog Access'!$F$7:$BF$318,11,FALSE)),"",VLOOKUP($B213,'[1]1718  Prog Access'!$F$7:$BF$318,11,FALSE))</f>
        <v>976236</v>
      </c>
      <c r="V213" s="135">
        <f>IF(ISNA(VLOOKUP($B213,'[1]1718  Prog Access'!$F$7:$BF$318,12,FALSE)),"",VLOOKUP($B213,'[1]1718  Prog Access'!$F$7:$BF$318,12,FALSE))</f>
        <v>47657.31</v>
      </c>
      <c r="W213" s="135">
        <f>IF(ISNA(VLOOKUP($B213,'[1]1718  Prog Access'!$F$7:$BF$318,13,FALSE)),"",VLOOKUP($B213,'[1]1718  Prog Access'!$F$7:$BF$318,13,FALSE))</f>
        <v>174638.22</v>
      </c>
      <c r="X213" s="135">
        <f>IF(ISNA(VLOOKUP($B213,'[1]1718  Prog Access'!$F$7:$BF$318,14,FALSE)),"",VLOOKUP($B213,'[1]1718  Prog Access'!$F$7:$BF$318,14,FALSE))</f>
        <v>0</v>
      </c>
      <c r="Y213" s="135">
        <f>IF(ISNA(VLOOKUP($B213,'[1]1718  Prog Access'!$F$7:$BF$318,15,FALSE)),"",VLOOKUP($B213,'[1]1718  Prog Access'!$F$7:$BF$318,15,FALSE))</f>
        <v>0</v>
      </c>
      <c r="Z213" s="135">
        <f>IF(ISNA(VLOOKUP($B213,'[1]1718  Prog Access'!$F$7:$BF$318,16,FALSE)),"",VLOOKUP($B213,'[1]1718  Prog Access'!$F$7:$BF$318,16,FALSE))</f>
        <v>0</v>
      </c>
      <c r="AA213" s="138">
        <f t="shared" si="325"/>
        <v>1198531.53</v>
      </c>
      <c r="AB213" s="133">
        <f t="shared" si="326"/>
        <v>0.11894966770624585</v>
      </c>
      <c r="AC213" s="134">
        <f t="shared" si="327"/>
        <v>1423.5355607287927</v>
      </c>
      <c r="AD213" s="135">
        <f>IF(ISNA(VLOOKUP($B213,'[1]1718  Prog Access'!$F$7:$BF$318,17,FALSE)),"",VLOOKUP($B213,'[1]1718  Prog Access'!$F$7:$BF$318,17,FALSE))</f>
        <v>581806.40999999992</v>
      </c>
      <c r="AE213" s="135">
        <f>IF(ISNA(VLOOKUP($B213,'[1]1718  Prog Access'!$F$7:$BF$318,18,FALSE)),"",VLOOKUP($B213,'[1]1718  Prog Access'!$F$7:$BF$318,18,FALSE))</f>
        <v>63096.850000000013</v>
      </c>
      <c r="AF213" s="135">
        <f>IF(ISNA(VLOOKUP($B213,'[1]1718  Prog Access'!$F$7:$BF$318,19,FALSE)),"",VLOOKUP($B213,'[1]1718  Prog Access'!$F$7:$BF$318,19,FALSE))</f>
        <v>4700.08</v>
      </c>
      <c r="AG213" s="135">
        <f>IF(ISNA(VLOOKUP($B213,'[1]1718  Prog Access'!$F$7:$BF$318,20,FALSE)),"",VLOOKUP($B213,'[1]1718  Prog Access'!$F$7:$BF$318,20,FALSE))</f>
        <v>0</v>
      </c>
      <c r="AH213" s="134">
        <f t="shared" si="329"/>
        <v>649603.33999999985</v>
      </c>
      <c r="AI213" s="133">
        <f t="shared" si="330"/>
        <v>6.4470645535597573E-2</v>
      </c>
      <c r="AJ213" s="134">
        <f t="shared" si="331"/>
        <v>771.55538399410841</v>
      </c>
      <c r="AK213" s="135">
        <f>IF(ISNA(VLOOKUP($B213,'[1]1718  Prog Access'!$F$7:$BF$318,21,FALSE)),"",VLOOKUP($B213,'[1]1718  Prog Access'!$F$7:$BF$318,21,FALSE))</f>
        <v>0</v>
      </c>
      <c r="AL213" s="135">
        <f>IF(ISNA(VLOOKUP($B213,'[1]1718  Prog Access'!$F$7:$BF$318,22,FALSE)),"",VLOOKUP($B213,'[1]1718  Prog Access'!$F$7:$BF$318,22,FALSE))</f>
        <v>0</v>
      </c>
      <c r="AM213" s="138">
        <f t="shared" si="332"/>
        <v>0</v>
      </c>
      <c r="AN213" s="133">
        <f t="shared" si="333"/>
        <v>0</v>
      </c>
      <c r="AO213" s="139">
        <f t="shared" si="334"/>
        <v>0</v>
      </c>
      <c r="AP213" s="135">
        <f>IF(ISNA(VLOOKUP($B213,'[1]1718  Prog Access'!$F$7:$BF$318,23,FALSE)),"",VLOOKUP($B213,'[1]1718  Prog Access'!$F$7:$BF$318,23,FALSE))</f>
        <v>109579.45000000001</v>
      </c>
      <c r="AQ213" s="135">
        <f>IF(ISNA(VLOOKUP($B213,'[1]1718  Prog Access'!$F$7:$BF$318,24,FALSE)),"",VLOOKUP($B213,'[1]1718  Prog Access'!$F$7:$BF$318,24,FALSE))</f>
        <v>42134.079999999994</v>
      </c>
      <c r="AR213" s="135">
        <f>IF(ISNA(VLOOKUP($B213,'[1]1718  Prog Access'!$F$7:$BF$318,25,FALSE)),"",VLOOKUP($B213,'[1]1718  Prog Access'!$F$7:$BF$318,25,FALSE))</f>
        <v>0</v>
      </c>
      <c r="AS213" s="135">
        <f>IF(ISNA(VLOOKUP($B213,'[1]1718  Prog Access'!$F$7:$BF$318,26,FALSE)),"",VLOOKUP($B213,'[1]1718  Prog Access'!$F$7:$BF$318,26,FALSE))</f>
        <v>0</v>
      </c>
      <c r="AT213" s="135">
        <f>IF(ISNA(VLOOKUP($B213,'[1]1718  Prog Access'!$F$7:$BF$318,27,FALSE)),"",VLOOKUP($B213,'[1]1718  Prog Access'!$F$7:$BF$318,27,FALSE))</f>
        <v>394741.81</v>
      </c>
      <c r="AU213" s="135">
        <f>IF(ISNA(VLOOKUP($B213,'[1]1718  Prog Access'!$F$7:$BF$318,28,FALSE)),"",VLOOKUP($B213,'[1]1718  Prog Access'!$F$7:$BF$318,28,FALSE))</f>
        <v>0</v>
      </c>
      <c r="AV213" s="135">
        <f>IF(ISNA(VLOOKUP($B213,'[1]1718  Prog Access'!$F$7:$BF$318,29,FALSE)),"",VLOOKUP($B213,'[1]1718  Prog Access'!$F$7:$BF$318,29,FALSE))</f>
        <v>0</v>
      </c>
      <c r="AW213" s="135">
        <f>IF(ISNA(VLOOKUP($B213,'[1]1718  Prog Access'!$F$7:$BF$318,30,FALSE)),"",VLOOKUP($B213,'[1]1718  Prog Access'!$F$7:$BF$318,30,FALSE))</f>
        <v>90401.680000000008</v>
      </c>
      <c r="AX213" s="135">
        <f>IF(ISNA(VLOOKUP($B213,'[1]1718  Prog Access'!$F$7:$BF$318,31,FALSE)),"",VLOOKUP($B213,'[1]1718  Prog Access'!$F$7:$BF$318,31,FALSE))</f>
        <v>0</v>
      </c>
      <c r="AY213" s="135">
        <f>IF(ISNA(VLOOKUP($B213,'[1]1718  Prog Access'!$F$7:$BF$318,32,FALSE)),"",VLOOKUP($B213,'[1]1718  Prog Access'!$F$7:$BF$318,32,FALSE))</f>
        <v>0</v>
      </c>
      <c r="AZ213" s="135">
        <f>IF(ISNA(VLOOKUP($B213,'[1]1718  Prog Access'!$F$7:$BF$318,33,FALSE)),"",VLOOKUP($B213,'[1]1718  Prog Access'!$F$7:$BF$318,33,FALSE))</f>
        <v>0</v>
      </c>
      <c r="BA213" s="135">
        <f>IF(ISNA(VLOOKUP($B213,'[1]1718  Prog Access'!$F$7:$BF$318,34,FALSE)),"",VLOOKUP($B213,'[1]1718  Prog Access'!$F$7:$BF$318,34,FALSE))</f>
        <v>0</v>
      </c>
      <c r="BB213" s="135">
        <f>IF(ISNA(VLOOKUP($B213,'[1]1718  Prog Access'!$F$7:$BF$318,35,FALSE)),"",VLOOKUP($B213,'[1]1718  Prog Access'!$F$7:$BF$318,35,FALSE))</f>
        <v>35244.31</v>
      </c>
      <c r="BC213" s="135">
        <f>IF(ISNA(VLOOKUP($B213,'[1]1718  Prog Access'!$F$7:$BF$318,36,FALSE)),"",VLOOKUP($B213,'[1]1718  Prog Access'!$F$7:$BF$318,36,FALSE))</f>
        <v>0</v>
      </c>
      <c r="BD213" s="135">
        <f>IF(ISNA(VLOOKUP($B213,'[1]1718  Prog Access'!$F$7:$BF$318,37,FALSE)),"",VLOOKUP($B213,'[1]1718  Prog Access'!$F$7:$BF$318,37,FALSE))</f>
        <v>0</v>
      </c>
      <c r="BE213" s="135">
        <f>IF(ISNA(VLOOKUP($B213,'[1]1718  Prog Access'!$F$7:$BF$318,38,FALSE)),"",VLOOKUP($B213,'[1]1718  Prog Access'!$F$7:$BF$318,38,FALSE))</f>
        <v>0</v>
      </c>
      <c r="BF213" s="134">
        <f t="shared" si="336"/>
        <v>672101.33000000007</v>
      </c>
      <c r="BG213" s="133">
        <f t="shared" si="337"/>
        <v>6.6703484945803554E-2</v>
      </c>
      <c r="BH213" s="137">
        <f t="shared" si="338"/>
        <v>798.27699123452965</v>
      </c>
      <c r="BI213" s="140">
        <f>IF(ISNA(VLOOKUP($B213,'[1]1718  Prog Access'!$F$7:$BF$318,39,FALSE)),"",VLOOKUP($B213,'[1]1718  Prog Access'!$F$7:$BF$318,39,FALSE))</f>
        <v>0</v>
      </c>
      <c r="BJ213" s="135">
        <f>IF(ISNA(VLOOKUP($B213,'[1]1718  Prog Access'!$F$7:$BF$318,40,FALSE)),"",VLOOKUP($B213,'[1]1718  Prog Access'!$F$7:$BF$318,40,FALSE))</f>
        <v>0</v>
      </c>
      <c r="BK213" s="135">
        <f>IF(ISNA(VLOOKUP($B213,'[1]1718  Prog Access'!$F$7:$BF$318,41,FALSE)),"",VLOOKUP($B213,'[1]1718  Prog Access'!$F$7:$BF$318,41,FALSE))</f>
        <v>8461.4900000000016</v>
      </c>
      <c r="BL213" s="135">
        <f>IF(ISNA(VLOOKUP($B213,'[1]1718  Prog Access'!$F$7:$BF$318,42,FALSE)),"",VLOOKUP($B213,'[1]1718  Prog Access'!$F$7:$BF$318,42,FALSE))</f>
        <v>0</v>
      </c>
      <c r="BM213" s="135">
        <f>IF(ISNA(VLOOKUP($B213,'[1]1718  Prog Access'!$F$7:$BF$318,43,FALSE)),"",VLOOKUP($B213,'[1]1718  Prog Access'!$F$7:$BF$318,43,FALSE))</f>
        <v>0</v>
      </c>
      <c r="BN213" s="135">
        <f>IF(ISNA(VLOOKUP($B213,'[1]1718  Prog Access'!$F$7:$BF$318,44,FALSE)),"",VLOOKUP($B213,'[1]1718  Prog Access'!$F$7:$BF$318,44,FALSE))</f>
        <v>0</v>
      </c>
      <c r="BO213" s="135">
        <f>IF(ISNA(VLOOKUP($B213,'[1]1718  Prog Access'!$F$7:$BF$318,45,FALSE)),"",VLOOKUP($B213,'[1]1718  Prog Access'!$F$7:$BF$318,45,FALSE))</f>
        <v>0</v>
      </c>
      <c r="BP213" s="137">
        <f t="shared" si="340"/>
        <v>8461.4900000000016</v>
      </c>
      <c r="BQ213" s="133">
        <f t="shared" si="341"/>
        <v>8.39770501323167E-4</v>
      </c>
      <c r="BR213" s="134">
        <f t="shared" si="342"/>
        <v>10.049991685868351</v>
      </c>
      <c r="BS213" s="140">
        <f>IF(ISNA(VLOOKUP($B213,'[1]1718  Prog Access'!$F$7:$BF$318,46,FALSE)),"",VLOOKUP($B213,'[1]1718  Prog Access'!$F$7:$BF$318,46,FALSE))</f>
        <v>0</v>
      </c>
      <c r="BT213" s="135">
        <f>IF(ISNA(VLOOKUP($B213,'[1]1718  Prog Access'!$F$7:$BF$318,47,FALSE)),"",VLOOKUP($B213,'[1]1718  Prog Access'!$F$7:$BF$318,47,FALSE))</f>
        <v>0</v>
      </c>
      <c r="BU213" s="135">
        <f>IF(ISNA(VLOOKUP($B213,'[1]1718  Prog Access'!$F$7:$BF$318,48,FALSE)),"",VLOOKUP($B213,'[1]1718  Prog Access'!$F$7:$BF$318,48,FALSE))</f>
        <v>38871</v>
      </c>
      <c r="BV213" s="135">
        <f>IF(ISNA(VLOOKUP($B213,'[1]1718  Prog Access'!$F$7:$BF$318,49,FALSE)),"",VLOOKUP($B213,'[1]1718  Prog Access'!$F$7:$BF$318,49,FALSE))</f>
        <v>7438.2000000000007</v>
      </c>
      <c r="BW213" s="137">
        <f t="shared" si="344"/>
        <v>46309.2</v>
      </c>
      <c r="BX213" s="133">
        <f t="shared" si="345"/>
        <v>4.596010879865697E-3</v>
      </c>
      <c r="BY213" s="134">
        <f t="shared" si="346"/>
        <v>55.002969332731524</v>
      </c>
      <c r="BZ213" s="135">
        <f>IF(ISNA(VLOOKUP($B213,'[1]1718  Prog Access'!$F$7:$BF$318,50,FALSE)),"",VLOOKUP($B213,'[1]1718  Prog Access'!$F$7:$BF$318,50,FALSE))</f>
        <v>1631303.5799999998</v>
      </c>
      <c r="CA213" s="133">
        <f t="shared" si="347"/>
        <v>0.16190063749846384</v>
      </c>
      <c r="CB213" s="134">
        <f t="shared" si="348"/>
        <v>1937.5532460745412</v>
      </c>
      <c r="CC213" s="135">
        <f>IF(ISNA(VLOOKUP($B213,'[1]1718  Prog Access'!$F$7:$BF$318,51,FALSE)),"",VLOOKUP($B213,'[1]1718  Prog Access'!$F$7:$BF$318,51,FALSE))</f>
        <v>329917.2</v>
      </c>
      <c r="CD213" s="133">
        <f t="shared" si="349"/>
        <v>3.274301954373704E-2</v>
      </c>
      <c r="CE213" s="134">
        <f t="shared" si="350"/>
        <v>391.85357626434177</v>
      </c>
      <c r="CF213" s="141">
        <f>IF(ISNA(VLOOKUP($B213,'[1]1718  Prog Access'!$F$7:$BF$318,52,FALSE)),"",VLOOKUP($B213,'[1]1718  Prog Access'!$F$7:$BF$318,52,FALSE))</f>
        <v>514988.33999999997</v>
      </c>
      <c r="CG213" s="88">
        <f t="shared" si="351"/>
        <v>5.1110621942162135E-2</v>
      </c>
      <c r="CH213" s="89">
        <f t="shared" si="352"/>
        <v>611.66869373114446</v>
      </c>
      <c r="CI213" s="90">
        <f t="shared" si="356"/>
        <v>10075955.260000002</v>
      </c>
      <c r="CJ213" s="73">
        <f t="shared" si="357"/>
        <v>0</v>
      </c>
    </row>
    <row r="214" spans="1:88" x14ac:dyDescent="0.3">
      <c r="A214" s="21"/>
      <c r="B214" s="84" t="s">
        <v>358</v>
      </c>
      <c r="C214" s="117" t="s">
        <v>359</v>
      </c>
      <c r="D214" s="85">
        <f>IF(ISNA(VLOOKUP($B214,'[1]1718 enrollment_Rev_Exp by size'!$A$6:$C$339,3,FALSE)),"",VLOOKUP($B214,'[1]1718 enrollment_Rev_Exp by size'!$A$6:$C$339,3,FALSE))</f>
        <v>258.98999999999995</v>
      </c>
      <c r="E214" s="86">
        <f>IF(ISNA(VLOOKUP($B214,'[1]1718 Enroll_Rev_Exp Access'!$A$6:$D$316,4,FALSE)),"",VLOOKUP($B214,'[1]1718 Enroll_Rev_Exp Access'!$A$6:$D$316,4,FALSE))</f>
        <v>4402075.8099999996</v>
      </c>
      <c r="F214" s="87">
        <f>IF(ISNA(VLOOKUP($B214,'[1]1718  Prog Access'!$F$7:$BF$318,2,FALSE)),"",VLOOKUP($B214,'[1]1718  Prog Access'!$F$7:$BF$318,2,FALSE))</f>
        <v>2190923.8500000006</v>
      </c>
      <c r="G214" s="87">
        <f>IF(ISNA(VLOOKUP($B214,'[1]1718  Prog Access'!$F$7:$BF$318,3,FALSE)),"",VLOOKUP($B214,'[1]1718  Prog Access'!$F$7:$BF$318,3,FALSE))</f>
        <v>0</v>
      </c>
      <c r="H214" s="87">
        <f>IF(ISNA(VLOOKUP($B214,'[1]1718  Prog Access'!$F$7:$BF$318,4,FALSE)),"",VLOOKUP($B214,'[1]1718  Prog Access'!$F$7:$BF$318,4,FALSE))</f>
        <v>1833.15</v>
      </c>
      <c r="I214" s="130">
        <f t="shared" si="353"/>
        <v>2192757.0000000005</v>
      </c>
      <c r="J214" s="151">
        <f t="shared" si="354"/>
        <v>0.49811886360948443</v>
      </c>
      <c r="K214" s="152">
        <f t="shared" si="355"/>
        <v>8466.570137843164</v>
      </c>
      <c r="L214" s="135">
        <f>IF(ISNA(VLOOKUP($B214,'[1]1718  Prog Access'!$F$7:$BF$318,5,FALSE)),"",VLOOKUP($B214,'[1]1718  Prog Access'!$F$7:$BF$318,5,FALSE))</f>
        <v>0</v>
      </c>
      <c r="M214" s="135">
        <f>IF(ISNA(VLOOKUP($B214,'[1]1718  Prog Access'!$F$7:$BF$318,6,FALSE)),"",VLOOKUP($B214,'[1]1718  Prog Access'!$F$7:$BF$318,6,FALSE))</f>
        <v>0</v>
      </c>
      <c r="N214" s="135">
        <f>IF(ISNA(VLOOKUP($B214,'[1]1718  Prog Access'!$F$7:$BF$318,7,FALSE)),"",VLOOKUP($B214,'[1]1718  Prog Access'!$F$7:$BF$318,7,FALSE))</f>
        <v>0</v>
      </c>
      <c r="O214" s="135">
        <f>IF(ISNA(VLOOKUP($B214,'[1]1718  Prog Access'!$F$7:$BF$318,8,FALSE)),"",VLOOKUP($B214,'[1]1718  Prog Access'!$F$7:$BF$318,8,FALSE))</f>
        <v>0</v>
      </c>
      <c r="P214" s="135">
        <f>IF(ISNA(VLOOKUP($B214,'[1]1718  Prog Access'!$F$7:$BF$318,9,FALSE)),"",VLOOKUP($B214,'[1]1718  Prog Access'!$F$7:$BF$318,9,FALSE))</f>
        <v>0</v>
      </c>
      <c r="Q214" s="135">
        <f>IF(ISNA(VLOOKUP($B214,'[1]1718  Prog Access'!$F$7:$BF$318,10,FALSE)),"",VLOOKUP($B214,'[1]1718  Prog Access'!$F$7:$BF$318,10,FALSE))</f>
        <v>0</v>
      </c>
      <c r="R214" s="128">
        <f t="shared" si="321"/>
        <v>0</v>
      </c>
      <c r="S214" s="136">
        <f t="shared" si="322"/>
        <v>0</v>
      </c>
      <c r="T214" s="137">
        <f t="shared" si="323"/>
        <v>0</v>
      </c>
      <c r="U214" s="135">
        <f>IF(ISNA(VLOOKUP($B214,'[1]1718  Prog Access'!$F$7:$BF$318,11,FALSE)),"",VLOOKUP($B214,'[1]1718  Prog Access'!$F$7:$BF$318,11,FALSE))</f>
        <v>428305.33999999997</v>
      </c>
      <c r="V214" s="135">
        <f>IF(ISNA(VLOOKUP($B214,'[1]1718  Prog Access'!$F$7:$BF$318,12,FALSE)),"",VLOOKUP($B214,'[1]1718  Prog Access'!$F$7:$BF$318,12,FALSE))</f>
        <v>17140.150000000001</v>
      </c>
      <c r="W214" s="135">
        <f>IF(ISNA(VLOOKUP($B214,'[1]1718  Prog Access'!$F$7:$BF$318,13,FALSE)),"",VLOOKUP($B214,'[1]1718  Prog Access'!$F$7:$BF$318,13,FALSE))</f>
        <v>57481</v>
      </c>
      <c r="X214" s="135">
        <f>IF(ISNA(VLOOKUP($B214,'[1]1718  Prog Access'!$F$7:$BF$318,14,FALSE)),"",VLOOKUP($B214,'[1]1718  Prog Access'!$F$7:$BF$318,14,FALSE))</f>
        <v>0</v>
      </c>
      <c r="Y214" s="135">
        <f>IF(ISNA(VLOOKUP($B214,'[1]1718  Prog Access'!$F$7:$BF$318,15,FALSE)),"",VLOOKUP($B214,'[1]1718  Prog Access'!$F$7:$BF$318,15,FALSE))</f>
        <v>0</v>
      </c>
      <c r="Z214" s="135">
        <f>IF(ISNA(VLOOKUP($B214,'[1]1718  Prog Access'!$F$7:$BF$318,16,FALSE)),"",VLOOKUP($B214,'[1]1718  Prog Access'!$F$7:$BF$318,16,FALSE))</f>
        <v>0</v>
      </c>
      <c r="AA214" s="138">
        <f t="shared" si="325"/>
        <v>502926.49</v>
      </c>
      <c r="AB214" s="133">
        <f t="shared" si="326"/>
        <v>0.11424757584990342</v>
      </c>
      <c r="AC214" s="134">
        <f t="shared" si="327"/>
        <v>1941.8760956021472</v>
      </c>
      <c r="AD214" s="135">
        <f>IF(ISNA(VLOOKUP($B214,'[1]1718  Prog Access'!$F$7:$BF$318,17,FALSE)),"",VLOOKUP($B214,'[1]1718  Prog Access'!$F$7:$BF$318,17,FALSE))</f>
        <v>150566.28</v>
      </c>
      <c r="AE214" s="135">
        <f>IF(ISNA(VLOOKUP($B214,'[1]1718  Prog Access'!$F$7:$BF$318,18,FALSE)),"",VLOOKUP($B214,'[1]1718  Prog Access'!$F$7:$BF$318,18,FALSE))</f>
        <v>62030.97</v>
      </c>
      <c r="AF214" s="135">
        <f>IF(ISNA(VLOOKUP($B214,'[1]1718  Prog Access'!$F$7:$BF$318,19,FALSE)),"",VLOOKUP($B214,'[1]1718  Prog Access'!$F$7:$BF$318,19,FALSE))</f>
        <v>11321</v>
      </c>
      <c r="AG214" s="135">
        <f>IF(ISNA(VLOOKUP($B214,'[1]1718  Prog Access'!$F$7:$BF$318,20,FALSE)),"",VLOOKUP($B214,'[1]1718  Prog Access'!$F$7:$BF$318,20,FALSE))</f>
        <v>0</v>
      </c>
      <c r="AH214" s="134">
        <f t="shared" si="329"/>
        <v>223918.25</v>
      </c>
      <c r="AI214" s="133">
        <f t="shared" si="330"/>
        <v>5.0866513814081728E-2</v>
      </c>
      <c r="AJ214" s="134">
        <f t="shared" si="331"/>
        <v>864.58260936715715</v>
      </c>
      <c r="AK214" s="135">
        <f>IF(ISNA(VLOOKUP($B214,'[1]1718  Prog Access'!$F$7:$BF$318,21,FALSE)),"",VLOOKUP($B214,'[1]1718  Prog Access'!$F$7:$BF$318,21,FALSE))</f>
        <v>0</v>
      </c>
      <c r="AL214" s="135">
        <f>IF(ISNA(VLOOKUP($B214,'[1]1718  Prog Access'!$F$7:$BF$318,22,FALSE)),"",VLOOKUP($B214,'[1]1718  Prog Access'!$F$7:$BF$318,22,FALSE))</f>
        <v>0</v>
      </c>
      <c r="AM214" s="138">
        <f t="shared" si="332"/>
        <v>0</v>
      </c>
      <c r="AN214" s="133">
        <f t="shared" si="333"/>
        <v>0</v>
      </c>
      <c r="AO214" s="139">
        <f t="shared" si="334"/>
        <v>0</v>
      </c>
      <c r="AP214" s="135">
        <f>IF(ISNA(VLOOKUP($B214,'[1]1718  Prog Access'!$F$7:$BF$318,23,FALSE)),"",VLOOKUP($B214,'[1]1718  Prog Access'!$F$7:$BF$318,23,FALSE))</f>
        <v>50721.000000000007</v>
      </c>
      <c r="AQ214" s="135">
        <f>IF(ISNA(VLOOKUP($B214,'[1]1718  Prog Access'!$F$7:$BF$318,24,FALSE)),"",VLOOKUP($B214,'[1]1718  Prog Access'!$F$7:$BF$318,24,FALSE))</f>
        <v>43719.86</v>
      </c>
      <c r="AR214" s="135">
        <f>IF(ISNA(VLOOKUP($B214,'[1]1718  Prog Access'!$F$7:$BF$318,25,FALSE)),"",VLOOKUP($B214,'[1]1718  Prog Access'!$F$7:$BF$318,25,FALSE))</f>
        <v>0</v>
      </c>
      <c r="AS214" s="135">
        <f>IF(ISNA(VLOOKUP($B214,'[1]1718  Prog Access'!$F$7:$BF$318,26,FALSE)),"",VLOOKUP($B214,'[1]1718  Prog Access'!$F$7:$BF$318,26,FALSE))</f>
        <v>0</v>
      </c>
      <c r="AT214" s="135">
        <f>IF(ISNA(VLOOKUP($B214,'[1]1718  Prog Access'!$F$7:$BF$318,27,FALSE)),"",VLOOKUP($B214,'[1]1718  Prog Access'!$F$7:$BF$318,27,FALSE))</f>
        <v>159833.85000000003</v>
      </c>
      <c r="AU214" s="135">
        <f>IF(ISNA(VLOOKUP($B214,'[1]1718  Prog Access'!$F$7:$BF$318,28,FALSE)),"",VLOOKUP($B214,'[1]1718  Prog Access'!$F$7:$BF$318,28,FALSE))</f>
        <v>0</v>
      </c>
      <c r="AV214" s="135">
        <f>IF(ISNA(VLOOKUP($B214,'[1]1718  Prog Access'!$F$7:$BF$318,29,FALSE)),"",VLOOKUP($B214,'[1]1718  Prog Access'!$F$7:$BF$318,29,FALSE))</f>
        <v>0</v>
      </c>
      <c r="AW214" s="135">
        <f>IF(ISNA(VLOOKUP($B214,'[1]1718  Prog Access'!$F$7:$BF$318,30,FALSE)),"",VLOOKUP($B214,'[1]1718  Prog Access'!$F$7:$BF$318,30,FALSE))</f>
        <v>3000</v>
      </c>
      <c r="AX214" s="135">
        <f>IF(ISNA(VLOOKUP($B214,'[1]1718  Prog Access'!$F$7:$BF$318,31,FALSE)),"",VLOOKUP($B214,'[1]1718  Prog Access'!$F$7:$BF$318,31,FALSE))</f>
        <v>0</v>
      </c>
      <c r="AY214" s="135">
        <f>IF(ISNA(VLOOKUP($B214,'[1]1718  Prog Access'!$F$7:$BF$318,32,FALSE)),"",VLOOKUP($B214,'[1]1718  Prog Access'!$F$7:$BF$318,32,FALSE))</f>
        <v>73371.859999999986</v>
      </c>
      <c r="AZ214" s="135">
        <f>IF(ISNA(VLOOKUP($B214,'[1]1718  Prog Access'!$F$7:$BF$318,33,FALSE)),"",VLOOKUP($B214,'[1]1718  Prog Access'!$F$7:$BF$318,33,FALSE))</f>
        <v>0</v>
      </c>
      <c r="BA214" s="135">
        <f>IF(ISNA(VLOOKUP($B214,'[1]1718  Prog Access'!$F$7:$BF$318,34,FALSE)),"",VLOOKUP($B214,'[1]1718  Prog Access'!$F$7:$BF$318,34,FALSE))</f>
        <v>0</v>
      </c>
      <c r="BB214" s="135">
        <f>IF(ISNA(VLOOKUP($B214,'[1]1718  Prog Access'!$F$7:$BF$318,35,FALSE)),"",VLOOKUP($B214,'[1]1718  Prog Access'!$F$7:$BF$318,35,FALSE))</f>
        <v>0</v>
      </c>
      <c r="BC214" s="135">
        <f>IF(ISNA(VLOOKUP($B214,'[1]1718  Prog Access'!$F$7:$BF$318,36,FALSE)),"",VLOOKUP($B214,'[1]1718  Prog Access'!$F$7:$BF$318,36,FALSE))</f>
        <v>0</v>
      </c>
      <c r="BD214" s="135">
        <f>IF(ISNA(VLOOKUP($B214,'[1]1718  Prog Access'!$F$7:$BF$318,37,FALSE)),"",VLOOKUP($B214,'[1]1718  Prog Access'!$F$7:$BF$318,37,FALSE))</f>
        <v>0</v>
      </c>
      <c r="BE214" s="135">
        <f>IF(ISNA(VLOOKUP($B214,'[1]1718  Prog Access'!$F$7:$BF$318,38,FALSE)),"",VLOOKUP($B214,'[1]1718  Prog Access'!$F$7:$BF$318,38,FALSE))</f>
        <v>0</v>
      </c>
      <c r="BF214" s="134">
        <f t="shared" si="336"/>
        <v>330646.57000000007</v>
      </c>
      <c r="BG214" s="133">
        <f t="shared" si="337"/>
        <v>7.5111511993701918E-2</v>
      </c>
      <c r="BH214" s="137">
        <f t="shared" si="338"/>
        <v>1276.6769759450176</v>
      </c>
      <c r="BI214" s="140">
        <f>IF(ISNA(VLOOKUP($B214,'[1]1718  Prog Access'!$F$7:$BF$318,39,FALSE)),"",VLOOKUP($B214,'[1]1718  Prog Access'!$F$7:$BF$318,39,FALSE))</f>
        <v>0</v>
      </c>
      <c r="BJ214" s="135">
        <f>IF(ISNA(VLOOKUP($B214,'[1]1718  Prog Access'!$F$7:$BF$318,40,FALSE)),"",VLOOKUP($B214,'[1]1718  Prog Access'!$F$7:$BF$318,40,FALSE))</f>
        <v>0</v>
      </c>
      <c r="BK214" s="135">
        <f>IF(ISNA(VLOOKUP($B214,'[1]1718  Prog Access'!$F$7:$BF$318,41,FALSE)),"",VLOOKUP($B214,'[1]1718  Prog Access'!$F$7:$BF$318,41,FALSE))</f>
        <v>6203.25</v>
      </c>
      <c r="BL214" s="135">
        <f>IF(ISNA(VLOOKUP($B214,'[1]1718  Prog Access'!$F$7:$BF$318,42,FALSE)),"",VLOOKUP($B214,'[1]1718  Prog Access'!$F$7:$BF$318,42,FALSE))</f>
        <v>0</v>
      </c>
      <c r="BM214" s="135">
        <f>IF(ISNA(VLOOKUP($B214,'[1]1718  Prog Access'!$F$7:$BF$318,43,FALSE)),"",VLOOKUP($B214,'[1]1718  Prog Access'!$F$7:$BF$318,43,FALSE))</f>
        <v>0</v>
      </c>
      <c r="BN214" s="135">
        <f>IF(ISNA(VLOOKUP($B214,'[1]1718  Prog Access'!$F$7:$BF$318,44,FALSE)),"",VLOOKUP($B214,'[1]1718  Prog Access'!$F$7:$BF$318,44,FALSE))</f>
        <v>0</v>
      </c>
      <c r="BO214" s="135">
        <f>IF(ISNA(VLOOKUP($B214,'[1]1718  Prog Access'!$F$7:$BF$318,45,FALSE)),"",VLOOKUP($B214,'[1]1718  Prog Access'!$F$7:$BF$318,45,FALSE))</f>
        <v>361.54</v>
      </c>
      <c r="BP214" s="137">
        <f t="shared" si="340"/>
        <v>6564.79</v>
      </c>
      <c r="BQ214" s="133">
        <f t="shared" si="341"/>
        <v>1.4912941719647486E-3</v>
      </c>
      <c r="BR214" s="134">
        <f t="shared" si="342"/>
        <v>25.347658210741731</v>
      </c>
      <c r="BS214" s="140">
        <f>IF(ISNA(VLOOKUP($B214,'[1]1718  Prog Access'!$F$7:$BF$318,46,FALSE)),"",VLOOKUP($B214,'[1]1718  Prog Access'!$F$7:$BF$318,46,FALSE))</f>
        <v>0</v>
      </c>
      <c r="BT214" s="135">
        <f>IF(ISNA(VLOOKUP($B214,'[1]1718  Prog Access'!$F$7:$BF$318,47,FALSE)),"",VLOOKUP($B214,'[1]1718  Prog Access'!$F$7:$BF$318,47,FALSE))</f>
        <v>0</v>
      </c>
      <c r="BU214" s="135">
        <f>IF(ISNA(VLOOKUP($B214,'[1]1718  Prog Access'!$F$7:$BF$318,48,FALSE)),"",VLOOKUP($B214,'[1]1718  Prog Access'!$F$7:$BF$318,48,FALSE))</f>
        <v>0</v>
      </c>
      <c r="BV214" s="135">
        <f>IF(ISNA(VLOOKUP($B214,'[1]1718  Prog Access'!$F$7:$BF$318,49,FALSE)),"",VLOOKUP($B214,'[1]1718  Prog Access'!$F$7:$BF$318,49,FALSE))</f>
        <v>0</v>
      </c>
      <c r="BW214" s="137">
        <f t="shared" si="344"/>
        <v>0</v>
      </c>
      <c r="BX214" s="133">
        <f t="shared" si="345"/>
        <v>0</v>
      </c>
      <c r="BY214" s="134">
        <f t="shared" si="346"/>
        <v>0</v>
      </c>
      <c r="BZ214" s="135">
        <f>IF(ISNA(VLOOKUP($B214,'[1]1718  Prog Access'!$F$7:$BF$318,50,FALSE)),"",VLOOKUP($B214,'[1]1718  Prog Access'!$F$7:$BF$318,50,FALSE))</f>
        <v>807317</v>
      </c>
      <c r="CA214" s="133">
        <f t="shared" si="347"/>
        <v>0.1833946153689707</v>
      </c>
      <c r="CB214" s="134">
        <f t="shared" si="348"/>
        <v>3117.1744082783125</v>
      </c>
      <c r="CC214" s="135">
        <f>IF(ISNA(VLOOKUP($B214,'[1]1718  Prog Access'!$F$7:$BF$318,51,FALSE)),"",VLOOKUP($B214,'[1]1718  Prog Access'!$F$7:$BF$318,51,FALSE))</f>
        <v>159672.56000000003</v>
      </c>
      <c r="CD214" s="133">
        <f t="shared" si="349"/>
        <v>3.627210590905295E-2</v>
      </c>
      <c r="CE214" s="134">
        <f t="shared" si="350"/>
        <v>616.52017452411314</v>
      </c>
      <c r="CF214" s="141">
        <f>IF(ISNA(VLOOKUP($B214,'[1]1718  Prog Access'!$F$7:$BF$318,52,FALSE)),"",VLOOKUP($B214,'[1]1718  Prog Access'!$F$7:$BF$318,52,FALSE))</f>
        <v>178273.14999999997</v>
      </c>
      <c r="CG214" s="88">
        <f t="shared" si="351"/>
        <v>4.0497519282840337E-2</v>
      </c>
      <c r="CH214" s="89">
        <f t="shared" si="352"/>
        <v>688.33989729333177</v>
      </c>
      <c r="CI214" s="90">
        <f t="shared" si="356"/>
        <v>4402075.8100000005</v>
      </c>
      <c r="CJ214" s="73">
        <f t="shared" si="357"/>
        <v>0</v>
      </c>
    </row>
    <row r="215" spans="1:88" x14ac:dyDescent="0.3">
      <c r="A215" s="21"/>
      <c r="B215" s="84" t="s">
        <v>360</v>
      </c>
      <c r="C215" s="117" t="s">
        <v>361</v>
      </c>
      <c r="D215" s="85">
        <f>IF(ISNA(VLOOKUP($B215,'[1]1718 enrollment_Rev_Exp by size'!$A$6:$C$339,3,FALSE)),"",VLOOKUP($B215,'[1]1718 enrollment_Rev_Exp by size'!$A$6:$C$339,3,FALSE))</f>
        <v>3041.9800000000005</v>
      </c>
      <c r="E215" s="86">
        <f>IF(ISNA(VLOOKUP($B215,'[1]1718 Enroll_Rev_Exp Access'!$A$6:$D$316,4,FALSE)),"",VLOOKUP($B215,'[1]1718 Enroll_Rev_Exp Access'!$A$6:$D$316,4,FALSE))</f>
        <v>38863827.649999999</v>
      </c>
      <c r="F215" s="87">
        <f>IF(ISNA(VLOOKUP($B215,'[1]1718  Prog Access'!$F$7:$BF$318,2,FALSE)),"",VLOOKUP($B215,'[1]1718  Prog Access'!$F$7:$BF$318,2,FALSE))</f>
        <v>18915484.739999995</v>
      </c>
      <c r="G215" s="87">
        <f>IF(ISNA(VLOOKUP($B215,'[1]1718  Prog Access'!$F$7:$BF$318,3,FALSE)),"",VLOOKUP($B215,'[1]1718  Prog Access'!$F$7:$BF$318,3,FALSE))</f>
        <v>187163.90000000002</v>
      </c>
      <c r="H215" s="87">
        <f>IF(ISNA(VLOOKUP($B215,'[1]1718  Prog Access'!$F$7:$BF$318,4,FALSE)),"",VLOOKUP($B215,'[1]1718  Prog Access'!$F$7:$BF$318,4,FALSE))</f>
        <v>39595.82</v>
      </c>
      <c r="I215" s="130">
        <f t="shared" si="353"/>
        <v>19142244.459999993</v>
      </c>
      <c r="J215" s="151">
        <f t="shared" si="354"/>
        <v>0.49254655594892222</v>
      </c>
      <c r="K215" s="152">
        <f t="shared" si="355"/>
        <v>6292.6924108639732</v>
      </c>
      <c r="L215" s="135">
        <f>IF(ISNA(VLOOKUP($B215,'[1]1718  Prog Access'!$F$7:$BF$318,5,FALSE)),"",VLOOKUP($B215,'[1]1718  Prog Access'!$F$7:$BF$318,5,FALSE))</f>
        <v>0</v>
      </c>
      <c r="M215" s="135">
        <f>IF(ISNA(VLOOKUP($B215,'[1]1718  Prog Access'!$F$7:$BF$318,6,FALSE)),"",VLOOKUP($B215,'[1]1718  Prog Access'!$F$7:$BF$318,6,FALSE))</f>
        <v>0</v>
      </c>
      <c r="N215" s="135">
        <f>IF(ISNA(VLOOKUP($B215,'[1]1718  Prog Access'!$F$7:$BF$318,7,FALSE)),"",VLOOKUP($B215,'[1]1718  Prog Access'!$F$7:$BF$318,7,FALSE))</f>
        <v>0</v>
      </c>
      <c r="O215" s="135">
        <f>IF(ISNA(VLOOKUP($B215,'[1]1718  Prog Access'!$F$7:$BF$318,8,FALSE)),"",VLOOKUP($B215,'[1]1718  Prog Access'!$F$7:$BF$318,8,FALSE))</f>
        <v>0</v>
      </c>
      <c r="P215" s="135">
        <f>IF(ISNA(VLOOKUP($B215,'[1]1718  Prog Access'!$F$7:$BF$318,9,FALSE)),"",VLOOKUP($B215,'[1]1718  Prog Access'!$F$7:$BF$318,9,FALSE))</f>
        <v>0</v>
      </c>
      <c r="Q215" s="135">
        <f>IF(ISNA(VLOOKUP($B215,'[1]1718  Prog Access'!$F$7:$BF$318,10,FALSE)),"",VLOOKUP($B215,'[1]1718  Prog Access'!$F$7:$BF$318,10,FALSE))</f>
        <v>0</v>
      </c>
      <c r="R215" s="128">
        <f t="shared" si="321"/>
        <v>0</v>
      </c>
      <c r="S215" s="136">
        <f t="shared" si="322"/>
        <v>0</v>
      </c>
      <c r="T215" s="137">
        <f t="shared" si="323"/>
        <v>0</v>
      </c>
      <c r="U215" s="135">
        <f>IF(ISNA(VLOOKUP($B215,'[1]1718  Prog Access'!$F$7:$BF$318,11,FALSE)),"",VLOOKUP($B215,'[1]1718  Prog Access'!$F$7:$BF$318,11,FALSE))</f>
        <v>4477941.99</v>
      </c>
      <c r="V215" s="135">
        <f>IF(ISNA(VLOOKUP($B215,'[1]1718  Prog Access'!$F$7:$BF$318,12,FALSE)),"",VLOOKUP($B215,'[1]1718  Prog Access'!$F$7:$BF$318,12,FALSE))</f>
        <v>91715.99</v>
      </c>
      <c r="W215" s="135">
        <f>IF(ISNA(VLOOKUP($B215,'[1]1718  Prog Access'!$F$7:$BF$318,13,FALSE)),"",VLOOKUP($B215,'[1]1718  Prog Access'!$F$7:$BF$318,13,FALSE))</f>
        <v>594629.17000000004</v>
      </c>
      <c r="X215" s="135">
        <f>IF(ISNA(VLOOKUP($B215,'[1]1718  Prog Access'!$F$7:$BF$318,14,FALSE)),"",VLOOKUP($B215,'[1]1718  Prog Access'!$F$7:$BF$318,14,FALSE))</f>
        <v>0</v>
      </c>
      <c r="Y215" s="135">
        <f>IF(ISNA(VLOOKUP($B215,'[1]1718  Prog Access'!$F$7:$BF$318,15,FALSE)),"",VLOOKUP($B215,'[1]1718  Prog Access'!$F$7:$BF$318,15,FALSE))</f>
        <v>0</v>
      </c>
      <c r="Z215" s="135">
        <f>IF(ISNA(VLOOKUP($B215,'[1]1718  Prog Access'!$F$7:$BF$318,16,FALSE)),"",VLOOKUP($B215,'[1]1718  Prog Access'!$F$7:$BF$318,16,FALSE))</f>
        <v>0</v>
      </c>
      <c r="AA215" s="138">
        <f t="shared" si="325"/>
        <v>5164287.1500000004</v>
      </c>
      <c r="AB215" s="133">
        <f t="shared" si="326"/>
        <v>0.13288158841451636</v>
      </c>
      <c r="AC215" s="134">
        <f t="shared" si="327"/>
        <v>1697.6729465676958</v>
      </c>
      <c r="AD215" s="135">
        <f>IF(ISNA(VLOOKUP($B215,'[1]1718  Prog Access'!$F$7:$BF$318,17,FALSE)),"",VLOOKUP($B215,'[1]1718  Prog Access'!$F$7:$BF$318,17,FALSE))</f>
        <v>1248070.44</v>
      </c>
      <c r="AE215" s="135">
        <f>IF(ISNA(VLOOKUP($B215,'[1]1718  Prog Access'!$F$7:$BF$318,18,FALSE)),"",VLOOKUP($B215,'[1]1718  Prog Access'!$F$7:$BF$318,18,FALSE))</f>
        <v>0</v>
      </c>
      <c r="AF215" s="135">
        <f>IF(ISNA(VLOOKUP($B215,'[1]1718  Prog Access'!$F$7:$BF$318,19,FALSE)),"",VLOOKUP($B215,'[1]1718  Prog Access'!$F$7:$BF$318,19,FALSE))</f>
        <v>67047.03</v>
      </c>
      <c r="AG215" s="135">
        <f>IF(ISNA(VLOOKUP($B215,'[1]1718  Prog Access'!$F$7:$BF$318,20,FALSE)),"",VLOOKUP($B215,'[1]1718  Prog Access'!$F$7:$BF$318,20,FALSE))</f>
        <v>0</v>
      </c>
      <c r="AH215" s="134">
        <f t="shared" si="329"/>
        <v>1315117.47</v>
      </c>
      <c r="AI215" s="133">
        <f t="shared" si="330"/>
        <v>3.3839113374104314E-2</v>
      </c>
      <c r="AJ215" s="134">
        <f t="shared" si="331"/>
        <v>432.32285222125057</v>
      </c>
      <c r="AK215" s="135">
        <f>IF(ISNA(VLOOKUP($B215,'[1]1718  Prog Access'!$F$7:$BF$318,21,FALSE)),"",VLOOKUP($B215,'[1]1718  Prog Access'!$F$7:$BF$318,21,FALSE))</f>
        <v>0</v>
      </c>
      <c r="AL215" s="135">
        <f>IF(ISNA(VLOOKUP($B215,'[1]1718  Prog Access'!$F$7:$BF$318,22,FALSE)),"",VLOOKUP($B215,'[1]1718  Prog Access'!$F$7:$BF$318,22,FALSE))</f>
        <v>0</v>
      </c>
      <c r="AM215" s="138">
        <f t="shared" si="332"/>
        <v>0</v>
      </c>
      <c r="AN215" s="133">
        <f t="shared" si="333"/>
        <v>0</v>
      </c>
      <c r="AO215" s="139">
        <f t="shared" si="334"/>
        <v>0</v>
      </c>
      <c r="AP215" s="135">
        <f>IF(ISNA(VLOOKUP($B215,'[1]1718  Prog Access'!$F$7:$BF$318,23,FALSE)),"",VLOOKUP($B215,'[1]1718  Prog Access'!$F$7:$BF$318,23,FALSE))</f>
        <v>491036.77000000008</v>
      </c>
      <c r="AQ215" s="135">
        <f>IF(ISNA(VLOOKUP($B215,'[1]1718  Prog Access'!$F$7:$BF$318,24,FALSE)),"",VLOOKUP($B215,'[1]1718  Prog Access'!$F$7:$BF$318,24,FALSE))</f>
        <v>165253.04999999999</v>
      </c>
      <c r="AR215" s="135">
        <f>IF(ISNA(VLOOKUP($B215,'[1]1718  Prog Access'!$F$7:$BF$318,25,FALSE)),"",VLOOKUP($B215,'[1]1718  Prog Access'!$F$7:$BF$318,25,FALSE))</f>
        <v>25720</v>
      </c>
      <c r="AS215" s="135">
        <f>IF(ISNA(VLOOKUP($B215,'[1]1718  Prog Access'!$F$7:$BF$318,26,FALSE)),"",VLOOKUP($B215,'[1]1718  Prog Access'!$F$7:$BF$318,26,FALSE))</f>
        <v>0</v>
      </c>
      <c r="AT215" s="135">
        <f>IF(ISNA(VLOOKUP($B215,'[1]1718  Prog Access'!$F$7:$BF$318,27,FALSE)),"",VLOOKUP($B215,'[1]1718  Prog Access'!$F$7:$BF$318,27,FALSE))</f>
        <v>1054012.58</v>
      </c>
      <c r="AU215" s="135">
        <f>IF(ISNA(VLOOKUP($B215,'[1]1718  Prog Access'!$F$7:$BF$318,28,FALSE)),"",VLOOKUP($B215,'[1]1718  Prog Access'!$F$7:$BF$318,28,FALSE))</f>
        <v>2616721.11</v>
      </c>
      <c r="AV215" s="135">
        <f>IF(ISNA(VLOOKUP($B215,'[1]1718  Prog Access'!$F$7:$BF$318,29,FALSE)),"",VLOOKUP($B215,'[1]1718  Prog Access'!$F$7:$BF$318,29,FALSE))</f>
        <v>508498.48000000004</v>
      </c>
      <c r="AW215" s="135">
        <f>IF(ISNA(VLOOKUP($B215,'[1]1718  Prog Access'!$F$7:$BF$318,30,FALSE)),"",VLOOKUP($B215,'[1]1718  Prog Access'!$F$7:$BF$318,30,FALSE))</f>
        <v>162884.01999999999</v>
      </c>
      <c r="AX215" s="135">
        <f>IF(ISNA(VLOOKUP($B215,'[1]1718  Prog Access'!$F$7:$BF$318,31,FALSE)),"",VLOOKUP($B215,'[1]1718  Prog Access'!$F$7:$BF$318,31,FALSE))</f>
        <v>1127.6200000000001</v>
      </c>
      <c r="AY215" s="135">
        <f>IF(ISNA(VLOOKUP($B215,'[1]1718  Prog Access'!$F$7:$BF$318,32,FALSE)),"",VLOOKUP($B215,'[1]1718  Prog Access'!$F$7:$BF$318,32,FALSE))</f>
        <v>0</v>
      </c>
      <c r="AZ215" s="135">
        <f>IF(ISNA(VLOOKUP($B215,'[1]1718  Prog Access'!$F$7:$BF$318,33,FALSE)),"",VLOOKUP($B215,'[1]1718  Prog Access'!$F$7:$BF$318,33,FALSE))</f>
        <v>0</v>
      </c>
      <c r="BA215" s="135">
        <f>IF(ISNA(VLOOKUP($B215,'[1]1718  Prog Access'!$F$7:$BF$318,34,FALSE)),"",VLOOKUP($B215,'[1]1718  Prog Access'!$F$7:$BF$318,34,FALSE))</f>
        <v>34055.43</v>
      </c>
      <c r="BB215" s="135">
        <f>IF(ISNA(VLOOKUP($B215,'[1]1718  Prog Access'!$F$7:$BF$318,35,FALSE)),"",VLOOKUP($B215,'[1]1718  Prog Access'!$F$7:$BF$318,35,FALSE))</f>
        <v>206059.80000000002</v>
      </c>
      <c r="BC215" s="135">
        <f>IF(ISNA(VLOOKUP($B215,'[1]1718  Prog Access'!$F$7:$BF$318,36,FALSE)),"",VLOOKUP($B215,'[1]1718  Prog Access'!$F$7:$BF$318,36,FALSE))</f>
        <v>0</v>
      </c>
      <c r="BD215" s="135">
        <f>IF(ISNA(VLOOKUP($B215,'[1]1718  Prog Access'!$F$7:$BF$318,37,FALSE)),"",VLOOKUP($B215,'[1]1718  Prog Access'!$F$7:$BF$318,37,FALSE))</f>
        <v>0</v>
      </c>
      <c r="BE215" s="135">
        <f>IF(ISNA(VLOOKUP($B215,'[1]1718  Prog Access'!$F$7:$BF$318,38,FALSE)),"",VLOOKUP($B215,'[1]1718  Prog Access'!$F$7:$BF$318,38,FALSE))</f>
        <v>300997.73</v>
      </c>
      <c r="BF215" s="134">
        <f t="shared" si="336"/>
        <v>5566366.5899999999</v>
      </c>
      <c r="BG215" s="133">
        <f t="shared" si="337"/>
        <v>0.14322744121164813</v>
      </c>
      <c r="BH215" s="137">
        <f t="shared" si="338"/>
        <v>1829.8498313598377</v>
      </c>
      <c r="BI215" s="140">
        <f>IF(ISNA(VLOOKUP($B215,'[1]1718  Prog Access'!$F$7:$BF$318,39,FALSE)),"",VLOOKUP($B215,'[1]1718  Prog Access'!$F$7:$BF$318,39,FALSE))</f>
        <v>0</v>
      </c>
      <c r="BJ215" s="135">
        <f>IF(ISNA(VLOOKUP($B215,'[1]1718  Prog Access'!$F$7:$BF$318,40,FALSE)),"",VLOOKUP($B215,'[1]1718  Prog Access'!$F$7:$BF$318,40,FALSE))</f>
        <v>0</v>
      </c>
      <c r="BK215" s="135">
        <f>IF(ISNA(VLOOKUP($B215,'[1]1718  Prog Access'!$F$7:$BF$318,41,FALSE)),"",VLOOKUP($B215,'[1]1718  Prog Access'!$F$7:$BF$318,41,FALSE))</f>
        <v>76623.070000000007</v>
      </c>
      <c r="BL215" s="135">
        <f>IF(ISNA(VLOOKUP($B215,'[1]1718  Prog Access'!$F$7:$BF$318,42,FALSE)),"",VLOOKUP($B215,'[1]1718  Prog Access'!$F$7:$BF$318,42,FALSE))</f>
        <v>0</v>
      </c>
      <c r="BM215" s="135">
        <f>IF(ISNA(VLOOKUP($B215,'[1]1718  Prog Access'!$F$7:$BF$318,43,FALSE)),"",VLOOKUP($B215,'[1]1718  Prog Access'!$F$7:$BF$318,43,FALSE))</f>
        <v>0</v>
      </c>
      <c r="BN215" s="135">
        <f>IF(ISNA(VLOOKUP($B215,'[1]1718  Prog Access'!$F$7:$BF$318,44,FALSE)),"",VLOOKUP($B215,'[1]1718  Prog Access'!$F$7:$BF$318,44,FALSE))</f>
        <v>0</v>
      </c>
      <c r="BO215" s="135">
        <f>IF(ISNA(VLOOKUP($B215,'[1]1718  Prog Access'!$F$7:$BF$318,45,FALSE)),"",VLOOKUP($B215,'[1]1718  Prog Access'!$F$7:$BF$318,45,FALSE))</f>
        <v>1000.45</v>
      </c>
      <c r="BP215" s="137">
        <f t="shared" si="340"/>
        <v>77623.520000000004</v>
      </c>
      <c r="BQ215" s="133">
        <f t="shared" si="341"/>
        <v>1.9973205083931049E-3</v>
      </c>
      <c r="BR215" s="134">
        <f t="shared" si="342"/>
        <v>25.517432724738491</v>
      </c>
      <c r="BS215" s="140">
        <f>IF(ISNA(VLOOKUP($B215,'[1]1718  Prog Access'!$F$7:$BF$318,46,FALSE)),"",VLOOKUP($B215,'[1]1718  Prog Access'!$F$7:$BF$318,46,FALSE))</f>
        <v>0</v>
      </c>
      <c r="BT215" s="135">
        <f>IF(ISNA(VLOOKUP($B215,'[1]1718  Prog Access'!$F$7:$BF$318,47,FALSE)),"",VLOOKUP($B215,'[1]1718  Prog Access'!$F$7:$BF$318,47,FALSE))</f>
        <v>0</v>
      </c>
      <c r="BU215" s="135">
        <f>IF(ISNA(VLOOKUP($B215,'[1]1718  Prog Access'!$F$7:$BF$318,48,FALSE)),"",VLOOKUP($B215,'[1]1718  Prog Access'!$F$7:$BF$318,48,FALSE))</f>
        <v>0</v>
      </c>
      <c r="BV215" s="135">
        <f>IF(ISNA(VLOOKUP($B215,'[1]1718  Prog Access'!$F$7:$BF$318,49,FALSE)),"",VLOOKUP($B215,'[1]1718  Prog Access'!$F$7:$BF$318,49,FALSE))</f>
        <v>45146.720000000001</v>
      </c>
      <c r="BW215" s="137">
        <f t="shared" si="344"/>
        <v>45146.720000000001</v>
      </c>
      <c r="BX215" s="133">
        <f t="shared" si="345"/>
        <v>1.1616642706061403E-3</v>
      </c>
      <c r="BY215" s="134">
        <f t="shared" si="346"/>
        <v>14.841228410443197</v>
      </c>
      <c r="BZ215" s="135">
        <f>IF(ISNA(VLOOKUP($B215,'[1]1718  Prog Access'!$F$7:$BF$318,50,FALSE)),"",VLOOKUP($B215,'[1]1718  Prog Access'!$F$7:$BF$318,50,FALSE))</f>
        <v>5374542.5800000001</v>
      </c>
      <c r="CA215" s="133">
        <f t="shared" si="347"/>
        <v>0.1382916430260569</v>
      </c>
      <c r="CB215" s="134">
        <f t="shared" si="348"/>
        <v>1766.7908993484505</v>
      </c>
      <c r="CC215" s="135">
        <f>IF(ISNA(VLOOKUP($B215,'[1]1718  Prog Access'!$F$7:$BF$318,51,FALSE)),"",VLOOKUP($B215,'[1]1718  Prog Access'!$F$7:$BF$318,51,FALSE))</f>
        <v>1015112.81</v>
      </c>
      <c r="CD215" s="133">
        <f t="shared" si="349"/>
        <v>2.6119733216756383E-2</v>
      </c>
      <c r="CE215" s="134">
        <f t="shared" si="350"/>
        <v>333.70134254663077</v>
      </c>
      <c r="CF215" s="141">
        <f>IF(ISNA(VLOOKUP($B215,'[1]1718  Prog Access'!$F$7:$BF$318,52,FALSE)),"",VLOOKUP($B215,'[1]1718  Prog Access'!$F$7:$BF$318,52,FALSE))</f>
        <v>1163386.3499999999</v>
      </c>
      <c r="CG215" s="88">
        <f t="shared" si="351"/>
        <v>2.9934940028996344E-2</v>
      </c>
      <c r="CH215" s="89">
        <f t="shared" si="352"/>
        <v>382.44378661266666</v>
      </c>
      <c r="CI215" s="90">
        <f t="shared" si="356"/>
        <v>38863827.649999991</v>
      </c>
      <c r="CJ215" s="73">
        <f t="shared" si="357"/>
        <v>0</v>
      </c>
    </row>
    <row r="216" spans="1:88" x14ac:dyDescent="0.3">
      <c r="A216" s="21"/>
      <c r="B216" s="84" t="s">
        <v>362</v>
      </c>
      <c r="C216" s="117" t="s">
        <v>363</v>
      </c>
      <c r="D216" s="85">
        <f>IF(ISNA(VLOOKUP($B216,'[1]1718 enrollment_Rev_Exp by size'!$A$6:$C$339,3,FALSE)),"",VLOOKUP($B216,'[1]1718 enrollment_Rev_Exp by size'!$A$6:$C$339,3,FALSE))</f>
        <v>403.85999999999996</v>
      </c>
      <c r="E216" s="86">
        <f>IF(ISNA(VLOOKUP($B216,'[1]1718 Enroll_Rev_Exp Access'!$A$6:$D$316,4,FALSE)),"",VLOOKUP($B216,'[1]1718 Enroll_Rev_Exp Access'!$A$6:$D$316,4,FALSE))</f>
        <v>5989069.3600000003</v>
      </c>
      <c r="F216" s="87">
        <f>IF(ISNA(VLOOKUP($B216,'[1]1718  Prog Access'!$F$7:$BF$318,2,FALSE)),"",VLOOKUP($B216,'[1]1718  Prog Access'!$F$7:$BF$318,2,FALSE))</f>
        <v>2965622.0599999991</v>
      </c>
      <c r="G216" s="87">
        <f>IF(ISNA(VLOOKUP($B216,'[1]1718  Prog Access'!$F$7:$BF$318,3,FALSE)),"",VLOOKUP($B216,'[1]1718  Prog Access'!$F$7:$BF$318,3,FALSE))</f>
        <v>0</v>
      </c>
      <c r="H216" s="87">
        <f>IF(ISNA(VLOOKUP($B216,'[1]1718  Prog Access'!$F$7:$BF$318,4,FALSE)),"",VLOOKUP($B216,'[1]1718  Prog Access'!$F$7:$BF$318,4,FALSE))</f>
        <v>0</v>
      </c>
      <c r="I216" s="130">
        <f t="shared" si="353"/>
        <v>2965622.0599999991</v>
      </c>
      <c r="J216" s="151">
        <f t="shared" si="354"/>
        <v>0.49517243527131216</v>
      </c>
      <c r="K216" s="152">
        <f t="shared" si="355"/>
        <v>7343.1933343237743</v>
      </c>
      <c r="L216" s="135">
        <f>IF(ISNA(VLOOKUP($B216,'[1]1718  Prog Access'!$F$7:$BF$318,5,FALSE)),"",VLOOKUP($B216,'[1]1718  Prog Access'!$F$7:$BF$318,5,FALSE))</f>
        <v>0</v>
      </c>
      <c r="M216" s="135">
        <f>IF(ISNA(VLOOKUP($B216,'[1]1718  Prog Access'!$F$7:$BF$318,6,FALSE)),"",VLOOKUP($B216,'[1]1718  Prog Access'!$F$7:$BF$318,6,FALSE))</f>
        <v>0</v>
      </c>
      <c r="N216" s="135">
        <f>IF(ISNA(VLOOKUP($B216,'[1]1718  Prog Access'!$F$7:$BF$318,7,FALSE)),"",VLOOKUP($B216,'[1]1718  Prog Access'!$F$7:$BF$318,7,FALSE))</f>
        <v>0</v>
      </c>
      <c r="O216" s="135">
        <f>IF(ISNA(VLOOKUP($B216,'[1]1718  Prog Access'!$F$7:$BF$318,8,FALSE)),"",VLOOKUP($B216,'[1]1718  Prog Access'!$F$7:$BF$318,8,FALSE))</f>
        <v>0</v>
      </c>
      <c r="P216" s="135">
        <f>IF(ISNA(VLOOKUP($B216,'[1]1718  Prog Access'!$F$7:$BF$318,9,FALSE)),"",VLOOKUP($B216,'[1]1718  Prog Access'!$F$7:$BF$318,9,FALSE))</f>
        <v>0</v>
      </c>
      <c r="Q216" s="135">
        <f>IF(ISNA(VLOOKUP($B216,'[1]1718  Prog Access'!$F$7:$BF$318,10,FALSE)),"",VLOOKUP($B216,'[1]1718  Prog Access'!$F$7:$BF$318,10,FALSE))</f>
        <v>0</v>
      </c>
      <c r="R216" s="128">
        <f t="shared" si="321"/>
        <v>0</v>
      </c>
      <c r="S216" s="136">
        <f t="shared" si="322"/>
        <v>0</v>
      </c>
      <c r="T216" s="137">
        <f t="shared" si="323"/>
        <v>0</v>
      </c>
      <c r="U216" s="135">
        <f>IF(ISNA(VLOOKUP($B216,'[1]1718  Prog Access'!$F$7:$BF$318,11,FALSE)),"",VLOOKUP($B216,'[1]1718  Prog Access'!$F$7:$BF$318,11,FALSE))</f>
        <v>373309.15</v>
      </c>
      <c r="V216" s="135">
        <f>IF(ISNA(VLOOKUP($B216,'[1]1718  Prog Access'!$F$7:$BF$318,12,FALSE)),"",VLOOKUP($B216,'[1]1718  Prog Access'!$F$7:$BF$318,12,FALSE))</f>
        <v>9377.3700000000008</v>
      </c>
      <c r="W216" s="135">
        <f>IF(ISNA(VLOOKUP($B216,'[1]1718  Prog Access'!$F$7:$BF$318,13,FALSE)),"",VLOOKUP($B216,'[1]1718  Prog Access'!$F$7:$BF$318,13,FALSE))</f>
        <v>125160</v>
      </c>
      <c r="X216" s="135">
        <f>IF(ISNA(VLOOKUP($B216,'[1]1718  Prog Access'!$F$7:$BF$318,14,FALSE)),"",VLOOKUP($B216,'[1]1718  Prog Access'!$F$7:$BF$318,14,FALSE))</f>
        <v>0</v>
      </c>
      <c r="Y216" s="135">
        <f>IF(ISNA(VLOOKUP($B216,'[1]1718  Prog Access'!$F$7:$BF$318,15,FALSE)),"",VLOOKUP($B216,'[1]1718  Prog Access'!$F$7:$BF$318,15,FALSE))</f>
        <v>0</v>
      </c>
      <c r="Z216" s="135">
        <f>IF(ISNA(VLOOKUP($B216,'[1]1718  Prog Access'!$F$7:$BF$318,16,FALSE)),"",VLOOKUP($B216,'[1]1718  Prog Access'!$F$7:$BF$318,16,FALSE))</f>
        <v>0</v>
      </c>
      <c r="AA216" s="138">
        <f t="shared" si="325"/>
        <v>507846.52</v>
      </c>
      <c r="AB216" s="133">
        <f t="shared" si="326"/>
        <v>8.4795564965706116E-2</v>
      </c>
      <c r="AC216" s="134">
        <f t="shared" si="327"/>
        <v>1257.4816025355324</v>
      </c>
      <c r="AD216" s="135">
        <f>IF(ISNA(VLOOKUP($B216,'[1]1718  Prog Access'!$F$7:$BF$318,17,FALSE)),"",VLOOKUP($B216,'[1]1718  Prog Access'!$F$7:$BF$318,17,FALSE))</f>
        <v>236680.46000000005</v>
      </c>
      <c r="AE216" s="135">
        <f>IF(ISNA(VLOOKUP($B216,'[1]1718  Prog Access'!$F$7:$BF$318,18,FALSE)),"",VLOOKUP($B216,'[1]1718  Prog Access'!$F$7:$BF$318,18,FALSE))</f>
        <v>44820.229999999996</v>
      </c>
      <c r="AF216" s="135">
        <f>IF(ISNA(VLOOKUP($B216,'[1]1718  Prog Access'!$F$7:$BF$318,19,FALSE)),"",VLOOKUP($B216,'[1]1718  Prog Access'!$F$7:$BF$318,19,FALSE))</f>
        <v>3042</v>
      </c>
      <c r="AG216" s="135">
        <f>IF(ISNA(VLOOKUP($B216,'[1]1718  Prog Access'!$F$7:$BF$318,20,FALSE)),"",VLOOKUP($B216,'[1]1718  Prog Access'!$F$7:$BF$318,20,FALSE))</f>
        <v>0</v>
      </c>
      <c r="AH216" s="134">
        <f t="shared" si="329"/>
        <v>284542.69000000006</v>
      </c>
      <c r="AI216" s="133">
        <f t="shared" si="330"/>
        <v>4.751033472753103E-2</v>
      </c>
      <c r="AJ216" s="134">
        <f t="shared" si="331"/>
        <v>704.55774278215245</v>
      </c>
      <c r="AK216" s="135">
        <f>IF(ISNA(VLOOKUP($B216,'[1]1718  Prog Access'!$F$7:$BF$318,21,FALSE)),"",VLOOKUP($B216,'[1]1718  Prog Access'!$F$7:$BF$318,21,FALSE))</f>
        <v>0</v>
      </c>
      <c r="AL216" s="135">
        <f>IF(ISNA(VLOOKUP($B216,'[1]1718  Prog Access'!$F$7:$BF$318,22,FALSE)),"",VLOOKUP($B216,'[1]1718  Prog Access'!$F$7:$BF$318,22,FALSE))</f>
        <v>0</v>
      </c>
      <c r="AM216" s="138">
        <f t="shared" si="332"/>
        <v>0</v>
      </c>
      <c r="AN216" s="133">
        <f t="shared" si="333"/>
        <v>0</v>
      </c>
      <c r="AO216" s="139">
        <f t="shared" si="334"/>
        <v>0</v>
      </c>
      <c r="AP216" s="135">
        <f>IF(ISNA(VLOOKUP($B216,'[1]1718  Prog Access'!$F$7:$BF$318,23,FALSE)),"",VLOOKUP($B216,'[1]1718  Prog Access'!$F$7:$BF$318,23,FALSE))</f>
        <v>110692.41</v>
      </c>
      <c r="AQ216" s="135">
        <f>IF(ISNA(VLOOKUP($B216,'[1]1718  Prog Access'!$F$7:$BF$318,24,FALSE)),"",VLOOKUP($B216,'[1]1718  Prog Access'!$F$7:$BF$318,24,FALSE))</f>
        <v>16334.320000000002</v>
      </c>
      <c r="AR216" s="135">
        <f>IF(ISNA(VLOOKUP($B216,'[1]1718  Prog Access'!$F$7:$BF$318,25,FALSE)),"",VLOOKUP($B216,'[1]1718  Prog Access'!$F$7:$BF$318,25,FALSE))</f>
        <v>0</v>
      </c>
      <c r="AS216" s="135">
        <f>IF(ISNA(VLOOKUP($B216,'[1]1718  Prog Access'!$F$7:$BF$318,26,FALSE)),"",VLOOKUP($B216,'[1]1718  Prog Access'!$F$7:$BF$318,26,FALSE))</f>
        <v>0</v>
      </c>
      <c r="AT216" s="135">
        <f>IF(ISNA(VLOOKUP($B216,'[1]1718  Prog Access'!$F$7:$BF$318,27,FALSE)),"",VLOOKUP($B216,'[1]1718  Prog Access'!$F$7:$BF$318,27,FALSE))</f>
        <v>171962.78999999998</v>
      </c>
      <c r="AU216" s="135">
        <f>IF(ISNA(VLOOKUP($B216,'[1]1718  Prog Access'!$F$7:$BF$318,28,FALSE)),"",VLOOKUP($B216,'[1]1718  Prog Access'!$F$7:$BF$318,28,FALSE))</f>
        <v>0</v>
      </c>
      <c r="AV216" s="135">
        <f>IF(ISNA(VLOOKUP($B216,'[1]1718  Prog Access'!$F$7:$BF$318,29,FALSE)),"",VLOOKUP($B216,'[1]1718  Prog Access'!$F$7:$BF$318,29,FALSE))</f>
        <v>0</v>
      </c>
      <c r="AW216" s="135">
        <f>IF(ISNA(VLOOKUP($B216,'[1]1718  Prog Access'!$F$7:$BF$318,30,FALSE)),"",VLOOKUP($B216,'[1]1718  Prog Access'!$F$7:$BF$318,30,FALSE))</f>
        <v>50961.32</v>
      </c>
      <c r="AX216" s="135">
        <f>IF(ISNA(VLOOKUP($B216,'[1]1718  Prog Access'!$F$7:$BF$318,31,FALSE)),"",VLOOKUP($B216,'[1]1718  Prog Access'!$F$7:$BF$318,31,FALSE))</f>
        <v>0</v>
      </c>
      <c r="AY216" s="135">
        <f>IF(ISNA(VLOOKUP($B216,'[1]1718  Prog Access'!$F$7:$BF$318,32,FALSE)),"",VLOOKUP($B216,'[1]1718  Prog Access'!$F$7:$BF$318,32,FALSE))</f>
        <v>0</v>
      </c>
      <c r="AZ216" s="135">
        <f>IF(ISNA(VLOOKUP($B216,'[1]1718  Prog Access'!$F$7:$BF$318,33,FALSE)),"",VLOOKUP($B216,'[1]1718  Prog Access'!$F$7:$BF$318,33,FALSE))</f>
        <v>0</v>
      </c>
      <c r="BA216" s="135">
        <f>IF(ISNA(VLOOKUP($B216,'[1]1718  Prog Access'!$F$7:$BF$318,34,FALSE)),"",VLOOKUP($B216,'[1]1718  Prog Access'!$F$7:$BF$318,34,FALSE))</f>
        <v>0</v>
      </c>
      <c r="BB216" s="135">
        <f>IF(ISNA(VLOOKUP($B216,'[1]1718  Prog Access'!$F$7:$BF$318,35,FALSE)),"",VLOOKUP($B216,'[1]1718  Prog Access'!$F$7:$BF$318,35,FALSE))</f>
        <v>0</v>
      </c>
      <c r="BC216" s="135">
        <f>IF(ISNA(VLOOKUP($B216,'[1]1718  Prog Access'!$F$7:$BF$318,36,FALSE)),"",VLOOKUP($B216,'[1]1718  Prog Access'!$F$7:$BF$318,36,FALSE))</f>
        <v>0</v>
      </c>
      <c r="BD216" s="135">
        <f>IF(ISNA(VLOOKUP($B216,'[1]1718  Prog Access'!$F$7:$BF$318,37,FALSE)),"",VLOOKUP($B216,'[1]1718  Prog Access'!$F$7:$BF$318,37,FALSE))</f>
        <v>0</v>
      </c>
      <c r="BE216" s="135">
        <f>IF(ISNA(VLOOKUP($B216,'[1]1718  Prog Access'!$F$7:$BF$318,38,FALSE)),"",VLOOKUP($B216,'[1]1718  Prog Access'!$F$7:$BF$318,38,FALSE))</f>
        <v>0</v>
      </c>
      <c r="BF216" s="134">
        <f t="shared" si="336"/>
        <v>349950.84</v>
      </c>
      <c r="BG216" s="133">
        <f t="shared" si="337"/>
        <v>5.8431589110866468E-2</v>
      </c>
      <c r="BH216" s="137">
        <f t="shared" si="338"/>
        <v>866.51522804932415</v>
      </c>
      <c r="BI216" s="140">
        <f>IF(ISNA(VLOOKUP($B216,'[1]1718  Prog Access'!$F$7:$BF$318,39,FALSE)),"",VLOOKUP($B216,'[1]1718  Prog Access'!$F$7:$BF$318,39,FALSE))</f>
        <v>0</v>
      </c>
      <c r="BJ216" s="135">
        <f>IF(ISNA(VLOOKUP($B216,'[1]1718  Prog Access'!$F$7:$BF$318,40,FALSE)),"",VLOOKUP($B216,'[1]1718  Prog Access'!$F$7:$BF$318,40,FALSE))</f>
        <v>0</v>
      </c>
      <c r="BK216" s="135">
        <f>IF(ISNA(VLOOKUP($B216,'[1]1718  Prog Access'!$F$7:$BF$318,41,FALSE)),"",VLOOKUP($B216,'[1]1718  Prog Access'!$F$7:$BF$318,41,FALSE))</f>
        <v>3263.01</v>
      </c>
      <c r="BL216" s="135">
        <f>IF(ISNA(VLOOKUP($B216,'[1]1718  Prog Access'!$F$7:$BF$318,42,FALSE)),"",VLOOKUP($B216,'[1]1718  Prog Access'!$F$7:$BF$318,42,FALSE))</f>
        <v>0</v>
      </c>
      <c r="BM216" s="135">
        <f>IF(ISNA(VLOOKUP($B216,'[1]1718  Prog Access'!$F$7:$BF$318,43,FALSE)),"",VLOOKUP($B216,'[1]1718  Prog Access'!$F$7:$BF$318,43,FALSE))</f>
        <v>0</v>
      </c>
      <c r="BN216" s="135">
        <f>IF(ISNA(VLOOKUP($B216,'[1]1718  Prog Access'!$F$7:$BF$318,44,FALSE)),"",VLOOKUP($B216,'[1]1718  Prog Access'!$F$7:$BF$318,44,FALSE))</f>
        <v>0</v>
      </c>
      <c r="BO216" s="135">
        <f>IF(ISNA(VLOOKUP($B216,'[1]1718  Prog Access'!$F$7:$BF$318,45,FALSE)),"",VLOOKUP($B216,'[1]1718  Prog Access'!$F$7:$BF$318,45,FALSE))</f>
        <v>174162.12999999998</v>
      </c>
      <c r="BP216" s="137">
        <f t="shared" si="340"/>
        <v>177425.13999999998</v>
      </c>
      <c r="BQ216" s="133">
        <f t="shared" si="341"/>
        <v>2.9624826385380179E-2</v>
      </c>
      <c r="BR216" s="134">
        <f t="shared" si="342"/>
        <v>439.32337938889714</v>
      </c>
      <c r="BS216" s="140">
        <f>IF(ISNA(VLOOKUP($B216,'[1]1718  Prog Access'!$F$7:$BF$318,46,FALSE)),"",VLOOKUP($B216,'[1]1718  Prog Access'!$F$7:$BF$318,46,FALSE))</f>
        <v>0</v>
      </c>
      <c r="BT216" s="135">
        <f>IF(ISNA(VLOOKUP($B216,'[1]1718  Prog Access'!$F$7:$BF$318,47,FALSE)),"",VLOOKUP($B216,'[1]1718  Prog Access'!$F$7:$BF$318,47,FALSE))</f>
        <v>0</v>
      </c>
      <c r="BU216" s="135">
        <f>IF(ISNA(VLOOKUP($B216,'[1]1718  Prog Access'!$F$7:$BF$318,48,FALSE)),"",VLOOKUP($B216,'[1]1718  Prog Access'!$F$7:$BF$318,48,FALSE))</f>
        <v>0</v>
      </c>
      <c r="BV216" s="135">
        <f>IF(ISNA(VLOOKUP($B216,'[1]1718  Prog Access'!$F$7:$BF$318,49,FALSE)),"",VLOOKUP($B216,'[1]1718  Prog Access'!$F$7:$BF$318,49,FALSE))</f>
        <v>0</v>
      </c>
      <c r="BW216" s="137">
        <f t="shared" si="344"/>
        <v>0</v>
      </c>
      <c r="BX216" s="133">
        <f t="shared" si="345"/>
        <v>0</v>
      </c>
      <c r="BY216" s="134">
        <f t="shared" si="346"/>
        <v>0</v>
      </c>
      <c r="BZ216" s="135">
        <f>IF(ISNA(VLOOKUP($B216,'[1]1718  Prog Access'!$F$7:$BF$318,50,FALSE)),"",VLOOKUP($B216,'[1]1718  Prog Access'!$F$7:$BF$318,50,FALSE))</f>
        <v>996647.06</v>
      </c>
      <c r="CA216" s="133">
        <f t="shared" si="347"/>
        <v>0.1664110064672886</v>
      </c>
      <c r="CB216" s="134">
        <f t="shared" si="348"/>
        <v>2467.8033476947462</v>
      </c>
      <c r="CC216" s="135">
        <f>IF(ISNA(VLOOKUP($B216,'[1]1718  Prog Access'!$F$7:$BF$318,51,FALSE)),"",VLOOKUP($B216,'[1]1718  Prog Access'!$F$7:$BF$318,51,FALSE))</f>
        <v>234381.79</v>
      </c>
      <c r="CD216" s="133">
        <f t="shared" si="349"/>
        <v>3.9134926632407543E-2</v>
      </c>
      <c r="CE216" s="134">
        <f t="shared" si="350"/>
        <v>580.3540583370476</v>
      </c>
      <c r="CF216" s="141">
        <f>IF(ISNA(VLOOKUP($B216,'[1]1718  Prog Access'!$F$7:$BF$318,52,FALSE)),"",VLOOKUP($B216,'[1]1718  Prog Access'!$F$7:$BF$318,52,FALSE))</f>
        <v>472653.26</v>
      </c>
      <c r="CG216" s="88">
        <f t="shared" si="351"/>
        <v>7.8919316439507725E-2</v>
      </c>
      <c r="CH216" s="89">
        <f t="shared" si="352"/>
        <v>1170.3393750309515</v>
      </c>
      <c r="CI216" s="90">
        <f t="shared" si="356"/>
        <v>5989069.3599999994</v>
      </c>
      <c r="CJ216" s="73">
        <f t="shared" si="357"/>
        <v>0</v>
      </c>
    </row>
    <row r="217" spans="1:88" x14ac:dyDescent="0.3">
      <c r="A217" s="21"/>
      <c r="B217" s="84" t="s">
        <v>364</v>
      </c>
      <c r="C217" s="117" t="s">
        <v>365</v>
      </c>
      <c r="D217" s="85">
        <f>IF(ISNA(VLOOKUP($B217,'[1]1718 enrollment_Rev_Exp by size'!$A$6:$C$339,3,FALSE)),"",VLOOKUP($B217,'[1]1718 enrollment_Rev_Exp by size'!$A$6:$C$339,3,FALSE))</f>
        <v>3590.81</v>
      </c>
      <c r="E217" s="86">
        <f>IF(ISNA(VLOOKUP($B217,'[1]1718 Enroll_Rev_Exp Access'!$A$6:$D$316,4,FALSE)),"",VLOOKUP($B217,'[1]1718 Enroll_Rev_Exp Access'!$A$6:$D$316,4,FALSE))</f>
        <v>47344739.299999997</v>
      </c>
      <c r="F217" s="87">
        <f>IF(ISNA(VLOOKUP($B217,'[1]1718  Prog Access'!$F$7:$BF$318,2,FALSE)),"",VLOOKUP($B217,'[1]1718  Prog Access'!$F$7:$BF$318,2,FALSE))</f>
        <v>22812626.070000008</v>
      </c>
      <c r="G217" s="87">
        <f>IF(ISNA(VLOOKUP($B217,'[1]1718  Prog Access'!$F$7:$BF$318,3,FALSE)),"",VLOOKUP($B217,'[1]1718  Prog Access'!$F$7:$BF$318,3,FALSE))</f>
        <v>0</v>
      </c>
      <c r="H217" s="87">
        <f>IF(ISNA(VLOOKUP($B217,'[1]1718  Prog Access'!$F$7:$BF$318,4,FALSE)),"",VLOOKUP($B217,'[1]1718  Prog Access'!$F$7:$BF$318,4,FALSE))</f>
        <v>136949.69</v>
      </c>
      <c r="I217" s="130">
        <f t="shared" si="353"/>
        <v>22949575.760000009</v>
      </c>
      <c r="J217" s="151">
        <f t="shared" si="354"/>
        <v>0.484733385362627</v>
      </c>
      <c r="K217" s="152">
        <f t="shared" si="355"/>
        <v>6391.1974624109907</v>
      </c>
      <c r="L217" s="135">
        <f>IF(ISNA(VLOOKUP($B217,'[1]1718  Prog Access'!$F$7:$BF$318,5,FALSE)),"",VLOOKUP($B217,'[1]1718  Prog Access'!$F$7:$BF$318,5,FALSE))</f>
        <v>0</v>
      </c>
      <c r="M217" s="135">
        <f>IF(ISNA(VLOOKUP($B217,'[1]1718  Prog Access'!$F$7:$BF$318,6,FALSE)),"",VLOOKUP($B217,'[1]1718  Prog Access'!$F$7:$BF$318,6,FALSE))</f>
        <v>0</v>
      </c>
      <c r="N217" s="135">
        <f>IF(ISNA(VLOOKUP($B217,'[1]1718  Prog Access'!$F$7:$BF$318,7,FALSE)),"",VLOOKUP($B217,'[1]1718  Prog Access'!$F$7:$BF$318,7,FALSE))</f>
        <v>0</v>
      </c>
      <c r="O217" s="135">
        <f>IF(ISNA(VLOOKUP($B217,'[1]1718  Prog Access'!$F$7:$BF$318,8,FALSE)),"",VLOOKUP($B217,'[1]1718  Prog Access'!$F$7:$BF$318,8,FALSE))</f>
        <v>0</v>
      </c>
      <c r="P217" s="135">
        <f>IF(ISNA(VLOOKUP($B217,'[1]1718  Prog Access'!$F$7:$BF$318,9,FALSE)),"",VLOOKUP($B217,'[1]1718  Prog Access'!$F$7:$BF$318,9,FALSE))</f>
        <v>0</v>
      </c>
      <c r="Q217" s="135">
        <f>IF(ISNA(VLOOKUP($B217,'[1]1718  Prog Access'!$F$7:$BF$318,10,FALSE)),"",VLOOKUP($B217,'[1]1718  Prog Access'!$F$7:$BF$318,10,FALSE))</f>
        <v>0</v>
      </c>
      <c r="R217" s="128">
        <f t="shared" si="321"/>
        <v>0</v>
      </c>
      <c r="S217" s="136">
        <f t="shared" si="322"/>
        <v>0</v>
      </c>
      <c r="T217" s="137">
        <f t="shared" si="323"/>
        <v>0</v>
      </c>
      <c r="U217" s="135">
        <f>IF(ISNA(VLOOKUP($B217,'[1]1718  Prog Access'!$F$7:$BF$318,11,FALSE)),"",VLOOKUP($B217,'[1]1718  Prog Access'!$F$7:$BF$318,11,FALSE))</f>
        <v>6099552.46</v>
      </c>
      <c r="V217" s="135">
        <f>IF(ISNA(VLOOKUP($B217,'[1]1718  Prog Access'!$F$7:$BF$318,12,FALSE)),"",VLOOKUP($B217,'[1]1718  Prog Access'!$F$7:$BF$318,12,FALSE))</f>
        <v>385613.02</v>
      </c>
      <c r="W217" s="135">
        <f>IF(ISNA(VLOOKUP($B217,'[1]1718  Prog Access'!$F$7:$BF$318,13,FALSE)),"",VLOOKUP($B217,'[1]1718  Prog Access'!$F$7:$BF$318,13,FALSE))</f>
        <v>806162.99999999988</v>
      </c>
      <c r="X217" s="135">
        <f>IF(ISNA(VLOOKUP($B217,'[1]1718  Prog Access'!$F$7:$BF$318,14,FALSE)),"",VLOOKUP($B217,'[1]1718  Prog Access'!$F$7:$BF$318,14,FALSE))</f>
        <v>0</v>
      </c>
      <c r="Y217" s="135">
        <f>IF(ISNA(VLOOKUP($B217,'[1]1718  Prog Access'!$F$7:$BF$318,15,FALSE)),"",VLOOKUP($B217,'[1]1718  Prog Access'!$F$7:$BF$318,15,FALSE))</f>
        <v>0</v>
      </c>
      <c r="Z217" s="135">
        <f>IF(ISNA(VLOOKUP($B217,'[1]1718  Prog Access'!$F$7:$BF$318,16,FALSE)),"",VLOOKUP($B217,'[1]1718  Prog Access'!$F$7:$BF$318,16,FALSE))</f>
        <v>0</v>
      </c>
      <c r="AA217" s="138">
        <f t="shared" si="325"/>
        <v>7291328.4800000004</v>
      </c>
      <c r="AB217" s="133">
        <f t="shared" si="326"/>
        <v>0.15400504021784742</v>
      </c>
      <c r="AC217" s="134">
        <f t="shared" si="327"/>
        <v>2030.5525717038774</v>
      </c>
      <c r="AD217" s="135">
        <f>IF(ISNA(VLOOKUP($B217,'[1]1718  Prog Access'!$F$7:$BF$318,17,FALSE)),"",VLOOKUP($B217,'[1]1718  Prog Access'!$F$7:$BF$318,17,FALSE))</f>
        <v>1411986.51</v>
      </c>
      <c r="AE217" s="135">
        <f>IF(ISNA(VLOOKUP($B217,'[1]1718  Prog Access'!$F$7:$BF$318,18,FALSE)),"",VLOOKUP($B217,'[1]1718  Prog Access'!$F$7:$BF$318,18,FALSE))</f>
        <v>193529.16999999995</v>
      </c>
      <c r="AF217" s="135">
        <f>IF(ISNA(VLOOKUP($B217,'[1]1718  Prog Access'!$F$7:$BF$318,19,FALSE)),"",VLOOKUP($B217,'[1]1718  Prog Access'!$F$7:$BF$318,19,FALSE))</f>
        <v>30872</v>
      </c>
      <c r="AG217" s="135">
        <f>IF(ISNA(VLOOKUP($B217,'[1]1718  Prog Access'!$F$7:$BF$318,20,FALSE)),"",VLOOKUP($B217,'[1]1718  Prog Access'!$F$7:$BF$318,20,FALSE))</f>
        <v>0</v>
      </c>
      <c r="AH217" s="134">
        <f t="shared" si="329"/>
        <v>1636387.68</v>
      </c>
      <c r="AI217" s="133">
        <f t="shared" si="330"/>
        <v>3.4563241960865548E-2</v>
      </c>
      <c r="AJ217" s="134">
        <f t="shared" si="331"/>
        <v>455.71547366750121</v>
      </c>
      <c r="AK217" s="135">
        <f>IF(ISNA(VLOOKUP($B217,'[1]1718  Prog Access'!$F$7:$BF$318,21,FALSE)),"",VLOOKUP($B217,'[1]1718  Prog Access'!$F$7:$BF$318,21,FALSE))</f>
        <v>0</v>
      </c>
      <c r="AL217" s="135">
        <f>IF(ISNA(VLOOKUP($B217,'[1]1718  Prog Access'!$F$7:$BF$318,22,FALSE)),"",VLOOKUP($B217,'[1]1718  Prog Access'!$F$7:$BF$318,22,FALSE))</f>
        <v>0</v>
      </c>
      <c r="AM217" s="138">
        <f t="shared" si="332"/>
        <v>0</v>
      </c>
      <c r="AN217" s="133">
        <f t="shared" si="333"/>
        <v>0</v>
      </c>
      <c r="AO217" s="139">
        <f t="shared" si="334"/>
        <v>0</v>
      </c>
      <c r="AP217" s="135">
        <f>IF(ISNA(VLOOKUP($B217,'[1]1718  Prog Access'!$F$7:$BF$318,23,FALSE)),"",VLOOKUP($B217,'[1]1718  Prog Access'!$F$7:$BF$318,23,FALSE))</f>
        <v>1174857.68</v>
      </c>
      <c r="AQ217" s="135">
        <f>IF(ISNA(VLOOKUP($B217,'[1]1718  Prog Access'!$F$7:$BF$318,24,FALSE)),"",VLOOKUP($B217,'[1]1718  Prog Access'!$F$7:$BF$318,24,FALSE))</f>
        <v>276104.61</v>
      </c>
      <c r="AR217" s="135">
        <f>IF(ISNA(VLOOKUP($B217,'[1]1718  Prog Access'!$F$7:$BF$318,25,FALSE)),"",VLOOKUP($B217,'[1]1718  Prog Access'!$F$7:$BF$318,25,FALSE))</f>
        <v>69096.819999999992</v>
      </c>
      <c r="AS217" s="135">
        <f>IF(ISNA(VLOOKUP($B217,'[1]1718  Prog Access'!$F$7:$BF$318,26,FALSE)),"",VLOOKUP($B217,'[1]1718  Prog Access'!$F$7:$BF$318,26,FALSE))</f>
        <v>0</v>
      </c>
      <c r="AT217" s="135">
        <f>IF(ISNA(VLOOKUP($B217,'[1]1718  Prog Access'!$F$7:$BF$318,27,FALSE)),"",VLOOKUP($B217,'[1]1718  Prog Access'!$F$7:$BF$318,27,FALSE))</f>
        <v>1944218.46</v>
      </c>
      <c r="AU217" s="135">
        <f>IF(ISNA(VLOOKUP($B217,'[1]1718  Prog Access'!$F$7:$BF$318,28,FALSE)),"",VLOOKUP($B217,'[1]1718  Prog Access'!$F$7:$BF$318,28,FALSE))</f>
        <v>0</v>
      </c>
      <c r="AV217" s="135">
        <f>IF(ISNA(VLOOKUP($B217,'[1]1718  Prog Access'!$F$7:$BF$318,29,FALSE)),"",VLOOKUP($B217,'[1]1718  Prog Access'!$F$7:$BF$318,29,FALSE))</f>
        <v>0</v>
      </c>
      <c r="AW217" s="135">
        <f>IF(ISNA(VLOOKUP($B217,'[1]1718  Prog Access'!$F$7:$BF$318,30,FALSE)),"",VLOOKUP($B217,'[1]1718  Prog Access'!$F$7:$BF$318,30,FALSE))</f>
        <v>295547.38</v>
      </c>
      <c r="AX217" s="135">
        <f>IF(ISNA(VLOOKUP($B217,'[1]1718  Prog Access'!$F$7:$BF$318,31,FALSE)),"",VLOOKUP($B217,'[1]1718  Prog Access'!$F$7:$BF$318,31,FALSE))</f>
        <v>0</v>
      </c>
      <c r="AY217" s="135">
        <f>IF(ISNA(VLOOKUP($B217,'[1]1718  Prog Access'!$F$7:$BF$318,32,FALSE)),"",VLOOKUP($B217,'[1]1718  Prog Access'!$F$7:$BF$318,32,FALSE))</f>
        <v>0</v>
      </c>
      <c r="AZ217" s="135">
        <f>IF(ISNA(VLOOKUP($B217,'[1]1718  Prog Access'!$F$7:$BF$318,33,FALSE)),"",VLOOKUP($B217,'[1]1718  Prog Access'!$F$7:$BF$318,33,FALSE))</f>
        <v>0</v>
      </c>
      <c r="BA217" s="135">
        <f>IF(ISNA(VLOOKUP($B217,'[1]1718  Prog Access'!$F$7:$BF$318,34,FALSE)),"",VLOOKUP($B217,'[1]1718  Prog Access'!$F$7:$BF$318,34,FALSE))</f>
        <v>56704.81</v>
      </c>
      <c r="BB217" s="135">
        <f>IF(ISNA(VLOOKUP($B217,'[1]1718  Prog Access'!$F$7:$BF$318,35,FALSE)),"",VLOOKUP($B217,'[1]1718  Prog Access'!$F$7:$BF$318,35,FALSE))</f>
        <v>425666.04</v>
      </c>
      <c r="BC217" s="135">
        <f>IF(ISNA(VLOOKUP($B217,'[1]1718  Prog Access'!$F$7:$BF$318,36,FALSE)),"",VLOOKUP($B217,'[1]1718  Prog Access'!$F$7:$BF$318,36,FALSE))</f>
        <v>0</v>
      </c>
      <c r="BD217" s="135">
        <f>IF(ISNA(VLOOKUP($B217,'[1]1718  Prog Access'!$F$7:$BF$318,37,FALSE)),"",VLOOKUP($B217,'[1]1718  Prog Access'!$F$7:$BF$318,37,FALSE))</f>
        <v>0</v>
      </c>
      <c r="BE217" s="135">
        <f>IF(ISNA(VLOOKUP($B217,'[1]1718  Prog Access'!$F$7:$BF$318,38,FALSE)),"",VLOOKUP($B217,'[1]1718  Prog Access'!$F$7:$BF$318,38,FALSE))</f>
        <v>0</v>
      </c>
      <c r="BF217" s="134">
        <f t="shared" si="336"/>
        <v>4242195.8</v>
      </c>
      <c r="BG217" s="133">
        <f t="shared" si="337"/>
        <v>8.9602263371212604E-2</v>
      </c>
      <c r="BH217" s="137">
        <f t="shared" si="338"/>
        <v>1181.4035830355824</v>
      </c>
      <c r="BI217" s="140">
        <f>IF(ISNA(VLOOKUP($B217,'[1]1718  Prog Access'!$F$7:$BF$318,39,FALSE)),"",VLOOKUP($B217,'[1]1718  Prog Access'!$F$7:$BF$318,39,FALSE))</f>
        <v>0</v>
      </c>
      <c r="BJ217" s="135">
        <f>IF(ISNA(VLOOKUP($B217,'[1]1718  Prog Access'!$F$7:$BF$318,40,FALSE)),"",VLOOKUP($B217,'[1]1718  Prog Access'!$F$7:$BF$318,40,FALSE))</f>
        <v>0</v>
      </c>
      <c r="BK217" s="135">
        <f>IF(ISNA(VLOOKUP($B217,'[1]1718  Prog Access'!$F$7:$BF$318,41,FALSE)),"",VLOOKUP($B217,'[1]1718  Prog Access'!$F$7:$BF$318,41,FALSE))</f>
        <v>76837.59</v>
      </c>
      <c r="BL217" s="135">
        <f>IF(ISNA(VLOOKUP($B217,'[1]1718  Prog Access'!$F$7:$BF$318,42,FALSE)),"",VLOOKUP($B217,'[1]1718  Prog Access'!$F$7:$BF$318,42,FALSE))</f>
        <v>0</v>
      </c>
      <c r="BM217" s="135">
        <f>IF(ISNA(VLOOKUP($B217,'[1]1718  Prog Access'!$F$7:$BF$318,43,FALSE)),"",VLOOKUP($B217,'[1]1718  Prog Access'!$F$7:$BF$318,43,FALSE))</f>
        <v>0</v>
      </c>
      <c r="BN217" s="135">
        <f>IF(ISNA(VLOOKUP($B217,'[1]1718  Prog Access'!$F$7:$BF$318,44,FALSE)),"",VLOOKUP($B217,'[1]1718  Prog Access'!$F$7:$BF$318,44,FALSE))</f>
        <v>0</v>
      </c>
      <c r="BO217" s="135">
        <f>IF(ISNA(VLOOKUP($B217,'[1]1718  Prog Access'!$F$7:$BF$318,45,FALSE)),"",VLOOKUP($B217,'[1]1718  Prog Access'!$F$7:$BF$318,45,FALSE))</f>
        <v>8147.05</v>
      </c>
      <c r="BP217" s="137">
        <f t="shared" si="340"/>
        <v>84984.639999999999</v>
      </c>
      <c r="BQ217" s="133">
        <f t="shared" si="341"/>
        <v>1.7950175934330259E-3</v>
      </c>
      <c r="BR217" s="134">
        <f t="shared" si="342"/>
        <v>23.667261704183737</v>
      </c>
      <c r="BS217" s="140">
        <f>IF(ISNA(VLOOKUP($B217,'[1]1718  Prog Access'!$F$7:$BF$318,46,FALSE)),"",VLOOKUP($B217,'[1]1718  Prog Access'!$F$7:$BF$318,46,FALSE))</f>
        <v>0</v>
      </c>
      <c r="BT217" s="135">
        <f>IF(ISNA(VLOOKUP($B217,'[1]1718  Prog Access'!$F$7:$BF$318,47,FALSE)),"",VLOOKUP($B217,'[1]1718  Prog Access'!$F$7:$BF$318,47,FALSE))</f>
        <v>0</v>
      </c>
      <c r="BU217" s="135">
        <f>IF(ISNA(VLOOKUP($B217,'[1]1718  Prog Access'!$F$7:$BF$318,48,FALSE)),"",VLOOKUP($B217,'[1]1718  Prog Access'!$F$7:$BF$318,48,FALSE))</f>
        <v>0</v>
      </c>
      <c r="BV217" s="135">
        <f>IF(ISNA(VLOOKUP($B217,'[1]1718  Prog Access'!$F$7:$BF$318,49,FALSE)),"",VLOOKUP($B217,'[1]1718  Prog Access'!$F$7:$BF$318,49,FALSE))</f>
        <v>517501.57000000007</v>
      </c>
      <c r="BW217" s="137">
        <f t="shared" si="344"/>
        <v>517501.57000000007</v>
      </c>
      <c r="BX217" s="133">
        <f t="shared" si="345"/>
        <v>1.0930497826186152E-2</v>
      </c>
      <c r="BY217" s="134">
        <f t="shared" si="346"/>
        <v>144.11833820224408</v>
      </c>
      <c r="BZ217" s="135">
        <f>IF(ISNA(VLOOKUP($B217,'[1]1718  Prog Access'!$F$7:$BF$318,50,FALSE)),"",VLOOKUP($B217,'[1]1718  Prog Access'!$F$7:$BF$318,50,FALSE))</f>
        <v>6445873.2999999998</v>
      </c>
      <c r="CA217" s="133">
        <f t="shared" si="347"/>
        <v>0.13614761418698951</v>
      </c>
      <c r="CB217" s="134">
        <f t="shared" si="348"/>
        <v>1795.102859800435</v>
      </c>
      <c r="CC217" s="135">
        <f>IF(ISNA(VLOOKUP($B217,'[1]1718  Prog Access'!$F$7:$BF$318,51,FALSE)),"",VLOOKUP($B217,'[1]1718  Prog Access'!$F$7:$BF$318,51,FALSE))</f>
        <v>1874772.29</v>
      </c>
      <c r="CD217" s="133">
        <f t="shared" si="349"/>
        <v>3.9598323229123794E-2</v>
      </c>
      <c r="CE217" s="134">
        <f t="shared" si="350"/>
        <v>522.10289321907874</v>
      </c>
      <c r="CF217" s="141">
        <f>IF(ISNA(VLOOKUP($B217,'[1]1718  Prog Access'!$F$7:$BF$318,52,FALSE)),"",VLOOKUP($B217,'[1]1718  Prog Access'!$F$7:$BF$318,52,FALSE))</f>
        <v>2302119.7800000003</v>
      </c>
      <c r="CG217" s="88">
        <f t="shared" si="351"/>
        <v>4.8624616251715221E-2</v>
      </c>
      <c r="CH217" s="89">
        <f t="shared" si="352"/>
        <v>641.11433910454753</v>
      </c>
      <c r="CI217" s="90">
        <f t="shared" si="356"/>
        <v>47344739.300000012</v>
      </c>
      <c r="CJ217" s="73">
        <f t="shared" si="357"/>
        <v>0</v>
      </c>
    </row>
    <row r="218" spans="1:88" s="100" customFormat="1" x14ac:dyDescent="0.3">
      <c r="A218" s="91"/>
      <c r="B218" s="92"/>
      <c r="C218" s="119" t="s">
        <v>56</v>
      </c>
      <c r="D218" s="93">
        <f>SUM(D205:D217)</f>
        <v>12156.880000000001</v>
      </c>
      <c r="E218" s="94">
        <f>SUM(E205:E217)</f>
        <v>156875474.55000001</v>
      </c>
      <c r="F218" s="95">
        <f>SUM(F205:F217)</f>
        <v>76082524.189999998</v>
      </c>
      <c r="G218" s="95">
        <f t="shared" ref="G218:H218" si="358">SUM(G205:G217)</f>
        <v>737935.29</v>
      </c>
      <c r="H218" s="95">
        <f t="shared" si="358"/>
        <v>230840.18</v>
      </c>
      <c r="I218" s="131">
        <f t="shared" si="353"/>
        <v>77051299.660000011</v>
      </c>
      <c r="J218" s="153">
        <f t="shared" si="354"/>
        <v>0.49116217739594403</v>
      </c>
      <c r="K218" s="132">
        <f t="shared" si="355"/>
        <v>6338.0817824968253</v>
      </c>
      <c r="L218" s="144">
        <f>SUM(L205:L217)</f>
        <v>0</v>
      </c>
      <c r="M218" s="144">
        <f t="shared" ref="M218:Q218" si="359">SUM(M205:M217)</f>
        <v>0</v>
      </c>
      <c r="N218" s="144">
        <f t="shared" si="359"/>
        <v>0</v>
      </c>
      <c r="O218" s="144">
        <f t="shared" si="359"/>
        <v>0</v>
      </c>
      <c r="P218" s="144">
        <f t="shared" si="359"/>
        <v>0</v>
      </c>
      <c r="Q218" s="144">
        <f t="shared" si="359"/>
        <v>0</v>
      </c>
      <c r="R218" s="129">
        <f t="shared" si="321"/>
        <v>0</v>
      </c>
      <c r="S218" s="145">
        <f t="shared" si="322"/>
        <v>0</v>
      </c>
      <c r="T218" s="146">
        <f t="shared" si="323"/>
        <v>0</v>
      </c>
      <c r="U218" s="144">
        <f>SUM(U205:U217)</f>
        <v>17733622.5</v>
      </c>
      <c r="V218" s="144">
        <f t="shared" ref="V218:Z218" si="360">SUM(V205:V217)</f>
        <v>733136.93</v>
      </c>
      <c r="W218" s="144">
        <f t="shared" si="360"/>
        <v>2701482.32</v>
      </c>
      <c r="X218" s="144">
        <f t="shared" si="360"/>
        <v>0</v>
      </c>
      <c r="Y218" s="144">
        <f t="shared" si="360"/>
        <v>0</v>
      </c>
      <c r="Z218" s="144">
        <f t="shared" si="360"/>
        <v>0</v>
      </c>
      <c r="AA218" s="147">
        <f t="shared" si="325"/>
        <v>21168241.75</v>
      </c>
      <c r="AB218" s="142">
        <f t="shared" si="326"/>
        <v>0.13493659101731142</v>
      </c>
      <c r="AC218" s="143">
        <f t="shared" si="327"/>
        <v>1741.2561241042108</v>
      </c>
      <c r="AD218" s="144">
        <f>SUM(AD205:AD217)</f>
        <v>5525186.3499999996</v>
      </c>
      <c r="AE218" s="144">
        <f t="shared" ref="AE218:AG218" si="361">SUM(AE205:AE217)</f>
        <v>873640.1</v>
      </c>
      <c r="AF218" s="144">
        <f t="shared" si="361"/>
        <v>145578.32</v>
      </c>
      <c r="AG218" s="144">
        <f t="shared" si="361"/>
        <v>0</v>
      </c>
      <c r="AH218" s="143">
        <f t="shared" si="329"/>
        <v>6544404.7699999996</v>
      </c>
      <c r="AI218" s="142">
        <f t="shared" si="330"/>
        <v>4.1717195047681843E-2</v>
      </c>
      <c r="AJ218" s="143">
        <f t="shared" si="331"/>
        <v>538.32930571001759</v>
      </c>
      <c r="AK218" s="144">
        <f>SUM(AK205:AK217)</f>
        <v>0</v>
      </c>
      <c r="AL218" s="144">
        <f>SUM(AL205:AL217)</f>
        <v>0</v>
      </c>
      <c r="AM218" s="147">
        <f t="shared" si="332"/>
        <v>0</v>
      </c>
      <c r="AN218" s="142">
        <f t="shared" si="333"/>
        <v>0</v>
      </c>
      <c r="AO218" s="148">
        <f t="shared" si="334"/>
        <v>0</v>
      </c>
      <c r="AP218" s="144">
        <f>SUM(AP205:AP217)</f>
        <v>2907744.52</v>
      </c>
      <c r="AQ218" s="144">
        <f t="shared" ref="AQ218:BE218" si="362">SUM(AQ205:AQ217)</f>
        <v>902368.59999999986</v>
      </c>
      <c r="AR218" s="144">
        <f t="shared" si="362"/>
        <v>197544.47999999998</v>
      </c>
      <c r="AS218" s="144">
        <f t="shared" si="362"/>
        <v>0</v>
      </c>
      <c r="AT218" s="144">
        <f t="shared" si="362"/>
        <v>5400188.4000000004</v>
      </c>
      <c r="AU218" s="144">
        <f t="shared" si="362"/>
        <v>2616721.11</v>
      </c>
      <c r="AV218" s="144">
        <f t="shared" si="362"/>
        <v>508498.48000000004</v>
      </c>
      <c r="AW218" s="144">
        <f t="shared" si="362"/>
        <v>802226.77</v>
      </c>
      <c r="AX218" s="144">
        <f t="shared" si="362"/>
        <v>1127.6200000000001</v>
      </c>
      <c r="AY218" s="144">
        <f t="shared" si="362"/>
        <v>73371.859999999986</v>
      </c>
      <c r="AZ218" s="144">
        <f t="shared" si="362"/>
        <v>0</v>
      </c>
      <c r="BA218" s="144">
        <f t="shared" si="362"/>
        <v>100437.48999999999</v>
      </c>
      <c r="BB218" s="144">
        <f t="shared" si="362"/>
        <v>871822.02</v>
      </c>
      <c r="BC218" s="144">
        <f t="shared" si="362"/>
        <v>0</v>
      </c>
      <c r="BD218" s="144">
        <f t="shared" si="362"/>
        <v>0</v>
      </c>
      <c r="BE218" s="144">
        <f t="shared" si="362"/>
        <v>300997.73</v>
      </c>
      <c r="BF218" s="143">
        <f t="shared" si="336"/>
        <v>14683049.079999998</v>
      </c>
      <c r="BG218" s="142">
        <f t="shared" si="337"/>
        <v>9.3596842477248768E-2</v>
      </c>
      <c r="BH218" s="146">
        <f t="shared" si="338"/>
        <v>1207.7974842229253</v>
      </c>
      <c r="BI218" s="149">
        <f>SUM(BI205:BI217)</f>
        <v>18920</v>
      </c>
      <c r="BJ218" s="149">
        <f t="shared" ref="BJ218:BO218" si="363">SUM(BJ205:BJ217)</f>
        <v>0</v>
      </c>
      <c r="BK218" s="149">
        <f t="shared" si="363"/>
        <v>253699.11000000002</v>
      </c>
      <c r="BL218" s="149">
        <f t="shared" si="363"/>
        <v>0</v>
      </c>
      <c r="BM218" s="149">
        <f t="shared" si="363"/>
        <v>0</v>
      </c>
      <c r="BN218" s="149">
        <f t="shared" si="363"/>
        <v>0</v>
      </c>
      <c r="BO218" s="149">
        <f t="shared" si="363"/>
        <v>237678.51999999996</v>
      </c>
      <c r="BP218" s="146">
        <f t="shared" si="340"/>
        <v>510297.62999999995</v>
      </c>
      <c r="BQ218" s="142">
        <f t="shared" si="341"/>
        <v>3.2528834189270023E-3</v>
      </c>
      <c r="BR218" s="143">
        <f t="shared" si="342"/>
        <v>41.976035792078221</v>
      </c>
      <c r="BS218" s="149">
        <f>SUM(BS205:BS217)</f>
        <v>0</v>
      </c>
      <c r="BT218" s="149">
        <f t="shared" ref="BT218:BV218" si="364">SUM(BT205:BT217)</f>
        <v>0</v>
      </c>
      <c r="BU218" s="149">
        <f t="shared" si="364"/>
        <v>101297.26000000001</v>
      </c>
      <c r="BV218" s="149">
        <f t="shared" si="364"/>
        <v>578282.44000000006</v>
      </c>
      <c r="BW218" s="146">
        <f t="shared" si="344"/>
        <v>679579.70000000007</v>
      </c>
      <c r="BX218" s="142">
        <f t="shared" si="345"/>
        <v>4.3319690471017606E-3</v>
      </c>
      <c r="BY218" s="143">
        <f t="shared" si="346"/>
        <v>55.90083146333599</v>
      </c>
      <c r="BZ218" s="144">
        <f>SUM(BZ205:BZ217)</f>
        <v>23915651.199999999</v>
      </c>
      <c r="CA218" s="142">
        <f t="shared" si="347"/>
        <v>0.15244990505113978</v>
      </c>
      <c r="CB218" s="143">
        <f t="shared" si="348"/>
        <v>1967.252387125644</v>
      </c>
      <c r="CC218" s="144">
        <f>SUM(CC205:CC217)</f>
        <v>5378667.7999999998</v>
      </c>
      <c r="CD218" s="142">
        <f t="shared" si="349"/>
        <v>3.4286224889064403E-2</v>
      </c>
      <c r="CE218" s="143">
        <f t="shared" si="350"/>
        <v>442.43817492646133</v>
      </c>
      <c r="CF218" s="150">
        <f>SUM(CF205:CF217)</f>
        <v>6944282.96</v>
      </c>
      <c r="CG218" s="96">
        <f t="shared" si="351"/>
        <v>4.426621165558093E-2</v>
      </c>
      <c r="CH218" s="97">
        <f t="shared" si="352"/>
        <v>571.22246497456581</v>
      </c>
      <c r="CI218" s="98">
        <f t="shared" si="356"/>
        <v>156875474.55000001</v>
      </c>
      <c r="CJ218" s="99">
        <f t="shared" si="357"/>
        <v>0</v>
      </c>
    </row>
    <row r="219" spans="1:88" x14ac:dyDescent="0.3">
      <c r="A219" s="21"/>
      <c r="B219" s="84"/>
      <c r="C219" s="117"/>
      <c r="D219" s="85"/>
      <c r="E219" s="86"/>
      <c r="F219" s="87"/>
      <c r="G219" s="87"/>
      <c r="H219" s="87"/>
      <c r="I219" s="130"/>
      <c r="J219" s="151"/>
      <c r="K219" s="152"/>
      <c r="L219" s="135"/>
      <c r="M219" s="135"/>
      <c r="N219" s="135"/>
      <c r="O219" s="135"/>
      <c r="P219" s="135"/>
      <c r="Q219" s="135"/>
      <c r="R219" s="128"/>
      <c r="S219" s="136"/>
      <c r="T219" s="137"/>
      <c r="U219" s="135"/>
      <c r="V219" s="135"/>
      <c r="W219" s="135"/>
      <c r="X219" s="135"/>
      <c r="Y219" s="135"/>
      <c r="Z219" s="135"/>
      <c r="AA219" s="138"/>
      <c r="AB219" s="133"/>
      <c r="AC219" s="134"/>
      <c r="AD219" s="135"/>
      <c r="AE219" s="135"/>
      <c r="AF219" s="135"/>
      <c r="AG219" s="135"/>
      <c r="AH219" s="134"/>
      <c r="AI219" s="133"/>
      <c r="AJ219" s="134"/>
      <c r="AK219" s="135"/>
      <c r="AL219" s="135"/>
      <c r="AM219" s="138"/>
      <c r="AN219" s="133"/>
      <c r="AO219" s="139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  <c r="BC219" s="135"/>
      <c r="BD219" s="135"/>
      <c r="BE219" s="135"/>
      <c r="BF219" s="134"/>
      <c r="BG219" s="133"/>
      <c r="BH219" s="137"/>
      <c r="BI219" s="140"/>
      <c r="BJ219" s="135"/>
      <c r="BK219" s="135"/>
      <c r="BL219" s="135"/>
      <c r="BM219" s="135"/>
      <c r="BN219" s="135"/>
      <c r="BO219" s="135"/>
      <c r="BP219" s="137"/>
      <c r="BQ219" s="133"/>
      <c r="BR219" s="134"/>
      <c r="BS219" s="140"/>
      <c r="BT219" s="135"/>
      <c r="BU219" s="135"/>
      <c r="BV219" s="135"/>
      <c r="BW219" s="137"/>
      <c r="BX219" s="133"/>
      <c r="BY219" s="134"/>
      <c r="BZ219" s="135"/>
      <c r="CA219" s="133"/>
      <c r="CB219" s="134"/>
      <c r="CC219" s="135"/>
      <c r="CD219" s="133"/>
      <c r="CE219" s="134"/>
      <c r="CF219" s="141" t="str">
        <f>IF(ISNA(VLOOKUP($B219,'[1]1718  Prog Access'!$F$7:$BF$318,52,FALSE)),"",VLOOKUP($B219,'[1]1718  Prog Access'!$F$7:$BF$318,52,FALSE))</f>
        <v/>
      </c>
      <c r="CG219" s="88"/>
      <c r="CH219" s="89"/>
    </row>
    <row r="220" spans="1:88" x14ac:dyDescent="0.3">
      <c r="A220" s="91" t="s">
        <v>366</v>
      </c>
      <c r="B220" s="84"/>
      <c r="C220" s="117"/>
      <c r="D220" s="85"/>
      <c r="E220" s="86"/>
      <c r="F220" s="87"/>
      <c r="G220" s="87"/>
      <c r="H220" s="87"/>
      <c r="I220" s="130"/>
      <c r="J220" s="151"/>
      <c r="K220" s="152"/>
      <c r="L220" s="135"/>
      <c r="M220" s="135"/>
      <c r="N220" s="135"/>
      <c r="O220" s="135"/>
      <c r="P220" s="135"/>
      <c r="Q220" s="135"/>
      <c r="R220" s="128"/>
      <c r="S220" s="136"/>
      <c r="T220" s="137"/>
      <c r="U220" s="135"/>
      <c r="V220" s="135"/>
      <c r="W220" s="135"/>
      <c r="X220" s="135"/>
      <c r="Y220" s="135"/>
      <c r="Z220" s="135"/>
      <c r="AA220" s="138"/>
      <c r="AB220" s="133"/>
      <c r="AC220" s="134"/>
      <c r="AD220" s="135"/>
      <c r="AE220" s="135"/>
      <c r="AF220" s="135"/>
      <c r="AG220" s="135"/>
      <c r="AH220" s="134"/>
      <c r="AI220" s="133"/>
      <c r="AJ220" s="134"/>
      <c r="AK220" s="135"/>
      <c r="AL220" s="135"/>
      <c r="AM220" s="138"/>
      <c r="AN220" s="133"/>
      <c r="AO220" s="139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  <c r="BC220" s="135"/>
      <c r="BD220" s="135"/>
      <c r="BE220" s="135"/>
      <c r="BF220" s="134"/>
      <c r="BG220" s="133"/>
      <c r="BH220" s="137"/>
      <c r="BI220" s="140"/>
      <c r="BJ220" s="135"/>
      <c r="BK220" s="135"/>
      <c r="BL220" s="135"/>
      <c r="BM220" s="135"/>
      <c r="BN220" s="135"/>
      <c r="BO220" s="135"/>
      <c r="BP220" s="137"/>
      <c r="BQ220" s="133"/>
      <c r="BR220" s="134"/>
      <c r="BS220" s="140"/>
      <c r="BT220" s="135"/>
      <c r="BU220" s="135"/>
      <c r="BV220" s="135"/>
      <c r="BW220" s="137"/>
      <c r="BX220" s="133"/>
      <c r="BY220" s="134"/>
      <c r="BZ220" s="135"/>
      <c r="CA220" s="133"/>
      <c r="CB220" s="134"/>
      <c r="CC220" s="135"/>
      <c r="CD220" s="133"/>
      <c r="CE220" s="134"/>
      <c r="CF220" s="141" t="str">
        <f>IF(ISNA(VLOOKUP($B220,'[1]1718  Prog Access'!$F$7:$BF$318,52,FALSE)),"",VLOOKUP($B220,'[1]1718  Prog Access'!$F$7:$BF$318,52,FALSE))</f>
        <v/>
      </c>
      <c r="CG220" s="88"/>
      <c r="CH220" s="89"/>
      <c r="CI220" s="90"/>
      <c r="CJ220" s="73"/>
    </row>
    <row r="221" spans="1:88" x14ac:dyDescent="0.3">
      <c r="A221" s="91"/>
      <c r="B221" s="84" t="s">
        <v>367</v>
      </c>
      <c r="C221" s="117" t="s">
        <v>368</v>
      </c>
      <c r="D221" s="85">
        <f>IF(ISNA(VLOOKUP($B221,'[1]1718 enrollment_Rev_Exp by size'!$A$6:$C$339,3,FALSE)),"",VLOOKUP($B221,'[1]1718 enrollment_Rev_Exp by size'!$A$6:$C$339,3,FALSE))</f>
        <v>72.160000000000011</v>
      </c>
      <c r="E221" s="86">
        <f>IF(ISNA(VLOOKUP($B221,'[1]1718 Enroll_Rev_Exp Access'!$A$6:$D$316,4,FALSE)),"",VLOOKUP($B221,'[1]1718 Enroll_Rev_Exp Access'!$A$6:$D$316,4,FALSE))</f>
        <v>2037040.87</v>
      </c>
      <c r="F221" s="87">
        <f>IF(ISNA(VLOOKUP($B221,'[1]1718  Prog Access'!$F$7:$BF$318,2,FALSE)),"",VLOOKUP($B221,'[1]1718  Prog Access'!$F$7:$BF$318,2,FALSE))</f>
        <v>1110398.47</v>
      </c>
      <c r="G221" s="87">
        <f>IF(ISNA(VLOOKUP($B221,'[1]1718  Prog Access'!$F$7:$BF$318,3,FALSE)),"",VLOOKUP($B221,'[1]1718  Prog Access'!$F$7:$BF$318,3,FALSE))</f>
        <v>0</v>
      </c>
      <c r="H221" s="87">
        <f>IF(ISNA(VLOOKUP($B221,'[1]1718  Prog Access'!$F$7:$BF$318,4,FALSE)),"",VLOOKUP($B221,'[1]1718  Prog Access'!$F$7:$BF$318,4,FALSE))</f>
        <v>0</v>
      </c>
      <c r="I221" s="130">
        <f t="shared" si="353"/>
        <v>1110398.47</v>
      </c>
      <c r="J221" s="151">
        <f t="shared" si="354"/>
        <v>0.54510367776764335</v>
      </c>
      <c r="K221" s="152">
        <f t="shared" si="355"/>
        <v>15388.005404656316</v>
      </c>
      <c r="L221" s="135">
        <f>IF(ISNA(VLOOKUP($B221,'[1]1718  Prog Access'!$F$7:$BF$318,5,FALSE)),"",VLOOKUP($B221,'[1]1718  Prog Access'!$F$7:$BF$318,5,FALSE))</f>
        <v>0</v>
      </c>
      <c r="M221" s="135">
        <f>IF(ISNA(VLOOKUP($B221,'[1]1718  Prog Access'!$F$7:$BF$318,6,FALSE)),"",VLOOKUP($B221,'[1]1718  Prog Access'!$F$7:$BF$318,6,FALSE))</f>
        <v>0</v>
      </c>
      <c r="N221" s="135">
        <f>IF(ISNA(VLOOKUP($B221,'[1]1718  Prog Access'!$F$7:$BF$318,7,FALSE)),"",VLOOKUP($B221,'[1]1718  Prog Access'!$F$7:$BF$318,7,FALSE))</f>
        <v>0</v>
      </c>
      <c r="O221" s="135">
        <f>IF(ISNA(VLOOKUP($B221,'[1]1718  Prog Access'!$F$7:$BF$318,8,FALSE)),"",VLOOKUP($B221,'[1]1718  Prog Access'!$F$7:$BF$318,8,FALSE))</f>
        <v>0</v>
      </c>
      <c r="P221" s="135">
        <f>IF(ISNA(VLOOKUP($B221,'[1]1718  Prog Access'!$F$7:$BF$318,9,FALSE)),"",VLOOKUP($B221,'[1]1718  Prog Access'!$F$7:$BF$318,9,FALSE))</f>
        <v>0</v>
      </c>
      <c r="Q221" s="135">
        <f>IF(ISNA(VLOOKUP($B221,'[1]1718  Prog Access'!$F$7:$BF$318,10,FALSE)),"",VLOOKUP($B221,'[1]1718  Prog Access'!$F$7:$BF$318,10,FALSE))</f>
        <v>0</v>
      </c>
      <c r="R221" s="128">
        <f t="shared" si="321"/>
        <v>0</v>
      </c>
      <c r="S221" s="136">
        <f t="shared" si="322"/>
        <v>0</v>
      </c>
      <c r="T221" s="137">
        <f t="shared" si="323"/>
        <v>0</v>
      </c>
      <c r="U221" s="135">
        <f>IF(ISNA(VLOOKUP($B221,'[1]1718  Prog Access'!$F$7:$BF$318,11,FALSE)),"",VLOOKUP($B221,'[1]1718  Prog Access'!$F$7:$BF$318,11,FALSE))</f>
        <v>120608.59999999999</v>
      </c>
      <c r="V221" s="135">
        <f>IF(ISNA(VLOOKUP($B221,'[1]1718  Prog Access'!$F$7:$BF$318,12,FALSE)),"",VLOOKUP($B221,'[1]1718  Prog Access'!$F$7:$BF$318,12,FALSE))</f>
        <v>1835</v>
      </c>
      <c r="W221" s="135">
        <f>IF(ISNA(VLOOKUP($B221,'[1]1718  Prog Access'!$F$7:$BF$318,13,FALSE)),"",VLOOKUP($B221,'[1]1718  Prog Access'!$F$7:$BF$318,13,FALSE))</f>
        <v>22760.28</v>
      </c>
      <c r="X221" s="135">
        <f>IF(ISNA(VLOOKUP($B221,'[1]1718  Prog Access'!$F$7:$BF$318,14,FALSE)),"",VLOOKUP($B221,'[1]1718  Prog Access'!$F$7:$BF$318,14,FALSE))</f>
        <v>0</v>
      </c>
      <c r="Y221" s="135">
        <f>IF(ISNA(VLOOKUP($B221,'[1]1718  Prog Access'!$F$7:$BF$318,15,FALSE)),"",VLOOKUP($B221,'[1]1718  Prog Access'!$F$7:$BF$318,15,FALSE))</f>
        <v>0</v>
      </c>
      <c r="Z221" s="135">
        <f>IF(ISNA(VLOOKUP($B221,'[1]1718  Prog Access'!$F$7:$BF$318,16,FALSE)),"",VLOOKUP($B221,'[1]1718  Prog Access'!$F$7:$BF$318,16,FALSE))</f>
        <v>0</v>
      </c>
      <c r="AA221" s="138">
        <f t="shared" si="325"/>
        <v>145203.88</v>
      </c>
      <c r="AB221" s="133">
        <f t="shared" si="326"/>
        <v>7.1281770600901101E-2</v>
      </c>
      <c r="AC221" s="134">
        <f t="shared" si="327"/>
        <v>2012.2488913525497</v>
      </c>
      <c r="AD221" s="135">
        <f>IF(ISNA(VLOOKUP($B221,'[1]1718  Prog Access'!$F$7:$BF$318,17,FALSE)),"",VLOOKUP($B221,'[1]1718  Prog Access'!$F$7:$BF$318,17,FALSE))</f>
        <v>84631.19</v>
      </c>
      <c r="AE221" s="135">
        <f>IF(ISNA(VLOOKUP($B221,'[1]1718  Prog Access'!$F$7:$BF$318,18,FALSE)),"",VLOOKUP($B221,'[1]1718  Prog Access'!$F$7:$BF$318,18,FALSE))</f>
        <v>0</v>
      </c>
      <c r="AF221" s="135">
        <f>IF(ISNA(VLOOKUP($B221,'[1]1718  Prog Access'!$F$7:$BF$318,19,FALSE)),"",VLOOKUP($B221,'[1]1718  Prog Access'!$F$7:$BF$318,19,FALSE))</f>
        <v>12393</v>
      </c>
      <c r="AG221" s="135">
        <f>IF(ISNA(VLOOKUP($B221,'[1]1718  Prog Access'!$F$7:$BF$318,20,FALSE)),"",VLOOKUP($B221,'[1]1718  Prog Access'!$F$7:$BF$318,20,FALSE))</f>
        <v>0</v>
      </c>
      <c r="AH221" s="134">
        <f t="shared" si="329"/>
        <v>97024.19</v>
      </c>
      <c r="AI221" s="133">
        <f t="shared" si="330"/>
        <v>4.7629967286812465E-2</v>
      </c>
      <c r="AJ221" s="134">
        <f t="shared" si="331"/>
        <v>1344.5702605321505</v>
      </c>
      <c r="AK221" s="135">
        <f>IF(ISNA(VLOOKUP($B221,'[1]1718  Prog Access'!$F$7:$BF$318,21,FALSE)),"",VLOOKUP($B221,'[1]1718  Prog Access'!$F$7:$BF$318,21,FALSE))</f>
        <v>0</v>
      </c>
      <c r="AL221" s="135">
        <f>IF(ISNA(VLOOKUP($B221,'[1]1718  Prog Access'!$F$7:$BF$318,22,FALSE)),"",VLOOKUP($B221,'[1]1718  Prog Access'!$F$7:$BF$318,22,FALSE))</f>
        <v>0</v>
      </c>
      <c r="AM221" s="138">
        <f t="shared" si="332"/>
        <v>0</v>
      </c>
      <c r="AN221" s="133">
        <f t="shared" si="333"/>
        <v>0</v>
      </c>
      <c r="AO221" s="139">
        <f t="shared" si="334"/>
        <v>0</v>
      </c>
      <c r="AP221" s="135">
        <f>IF(ISNA(VLOOKUP($B221,'[1]1718  Prog Access'!$F$7:$BF$318,23,FALSE)),"",VLOOKUP($B221,'[1]1718  Prog Access'!$F$7:$BF$318,23,FALSE))</f>
        <v>26636.3</v>
      </c>
      <c r="AQ221" s="135">
        <f>IF(ISNA(VLOOKUP($B221,'[1]1718  Prog Access'!$F$7:$BF$318,24,FALSE)),"",VLOOKUP($B221,'[1]1718  Prog Access'!$F$7:$BF$318,24,FALSE))</f>
        <v>42716.15</v>
      </c>
      <c r="AR221" s="135">
        <f>IF(ISNA(VLOOKUP($B221,'[1]1718  Prog Access'!$F$7:$BF$318,25,FALSE)),"",VLOOKUP($B221,'[1]1718  Prog Access'!$F$7:$BF$318,25,FALSE))</f>
        <v>0</v>
      </c>
      <c r="AS221" s="135">
        <f>IF(ISNA(VLOOKUP($B221,'[1]1718  Prog Access'!$F$7:$BF$318,26,FALSE)),"",VLOOKUP($B221,'[1]1718  Prog Access'!$F$7:$BF$318,26,FALSE))</f>
        <v>0</v>
      </c>
      <c r="AT221" s="135">
        <f>IF(ISNA(VLOOKUP($B221,'[1]1718  Prog Access'!$F$7:$BF$318,27,FALSE)),"",VLOOKUP($B221,'[1]1718  Prog Access'!$F$7:$BF$318,27,FALSE))</f>
        <v>27636.630000000005</v>
      </c>
      <c r="AU221" s="135">
        <f>IF(ISNA(VLOOKUP($B221,'[1]1718  Prog Access'!$F$7:$BF$318,28,FALSE)),"",VLOOKUP($B221,'[1]1718  Prog Access'!$F$7:$BF$318,28,FALSE))</f>
        <v>0</v>
      </c>
      <c r="AV221" s="135">
        <f>IF(ISNA(VLOOKUP($B221,'[1]1718  Prog Access'!$F$7:$BF$318,29,FALSE)),"",VLOOKUP($B221,'[1]1718  Prog Access'!$F$7:$BF$318,29,FALSE))</f>
        <v>0</v>
      </c>
      <c r="AW221" s="135">
        <f>IF(ISNA(VLOOKUP($B221,'[1]1718  Prog Access'!$F$7:$BF$318,30,FALSE)),"",VLOOKUP($B221,'[1]1718  Prog Access'!$F$7:$BF$318,30,FALSE))</f>
        <v>1458.87</v>
      </c>
      <c r="AX221" s="135">
        <f>IF(ISNA(VLOOKUP($B221,'[1]1718  Prog Access'!$F$7:$BF$318,31,FALSE)),"",VLOOKUP($B221,'[1]1718  Prog Access'!$F$7:$BF$318,31,FALSE))</f>
        <v>0</v>
      </c>
      <c r="AY221" s="135">
        <f>IF(ISNA(VLOOKUP($B221,'[1]1718  Prog Access'!$F$7:$BF$318,32,FALSE)),"",VLOOKUP($B221,'[1]1718  Prog Access'!$F$7:$BF$318,32,FALSE))</f>
        <v>0</v>
      </c>
      <c r="AZ221" s="135">
        <f>IF(ISNA(VLOOKUP($B221,'[1]1718  Prog Access'!$F$7:$BF$318,33,FALSE)),"",VLOOKUP($B221,'[1]1718  Prog Access'!$F$7:$BF$318,33,FALSE))</f>
        <v>0</v>
      </c>
      <c r="BA221" s="135">
        <f>IF(ISNA(VLOOKUP($B221,'[1]1718  Prog Access'!$F$7:$BF$318,34,FALSE)),"",VLOOKUP($B221,'[1]1718  Prog Access'!$F$7:$BF$318,34,FALSE))</f>
        <v>0</v>
      </c>
      <c r="BB221" s="135">
        <f>IF(ISNA(VLOOKUP($B221,'[1]1718  Prog Access'!$F$7:$BF$318,35,FALSE)),"",VLOOKUP($B221,'[1]1718  Prog Access'!$F$7:$BF$318,35,FALSE))</f>
        <v>0</v>
      </c>
      <c r="BC221" s="135">
        <f>IF(ISNA(VLOOKUP($B221,'[1]1718  Prog Access'!$F$7:$BF$318,36,FALSE)),"",VLOOKUP($B221,'[1]1718  Prog Access'!$F$7:$BF$318,36,FALSE))</f>
        <v>0</v>
      </c>
      <c r="BD221" s="135">
        <f>IF(ISNA(VLOOKUP($B221,'[1]1718  Prog Access'!$F$7:$BF$318,37,FALSE)),"",VLOOKUP($B221,'[1]1718  Prog Access'!$F$7:$BF$318,37,FALSE))</f>
        <v>0</v>
      </c>
      <c r="BE221" s="135">
        <f>IF(ISNA(VLOOKUP($B221,'[1]1718  Prog Access'!$F$7:$BF$318,38,FALSE)),"",VLOOKUP($B221,'[1]1718  Prog Access'!$F$7:$BF$318,38,FALSE))</f>
        <v>0</v>
      </c>
      <c r="BF221" s="134">
        <f t="shared" si="336"/>
        <v>98447.95</v>
      </c>
      <c r="BG221" s="133">
        <f t="shared" si="337"/>
        <v>4.8328902698942897E-2</v>
      </c>
      <c r="BH221" s="137">
        <f t="shared" si="338"/>
        <v>1364.3008592017736</v>
      </c>
      <c r="BI221" s="140">
        <f>IF(ISNA(VLOOKUP($B221,'[1]1718  Prog Access'!$F$7:$BF$318,39,FALSE)),"",VLOOKUP($B221,'[1]1718  Prog Access'!$F$7:$BF$318,39,FALSE))</f>
        <v>106.52</v>
      </c>
      <c r="BJ221" s="135">
        <f>IF(ISNA(VLOOKUP($B221,'[1]1718  Prog Access'!$F$7:$BF$318,40,FALSE)),"",VLOOKUP($B221,'[1]1718  Prog Access'!$F$7:$BF$318,40,FALSE))</f>
        <v>0</v>
      </c>
      <c r="BK221" s="135">
        <f>IF(ISNA(VLOOKUP($B221,'[1]1718  Prog Access'!$F$7:$BF$318,41,FALSE)),"",VLOOKUP($B221,'[1]1718  Prog Access'!$F$7:$BF$318,41,FALSE))</f>
        <v>900</v>
      </c>
      <c r="BL221" s="135">
        <f>IF(ISNA(VLOOKUP($B221,'[1]1718  Prog Access'!$F$7:$BF$318,42,FALSE)),"",VLOOKUP($B221,'[1]1718  Prog Access'!$F$7:$BF$318,42,FALSE))</f>
        <v>0</v>
      </c>
      <c r="BM221" s="135">
        <f>IF(ISNA(VLOOKUP($B221,'[1]1718  Prog Access'!$F$7:$BF$318,43,FALSE)),"",VLOOKUP($B221,'[1]1718  Prog Access'!$F$7:$BF$318,43,FALSE))</f>
        <v>0</v>
      </c>
      <c r="BN221" s="135">
        <f>IF(ISNA(VLOOKUP($B221,'[1]1718  Prog Access'!$F$7:$BF$318,44,FALSE)),"",VLOOKUP($B221,'[1]1718  Prog Access'!$F$7:$BF$318,44,FALSE))</f>
        <v>0</v>
      </c>
      <c r="BO221" s="135">
        <f>IF(ISNA(VLOOKUP($B221,'[1]1718  Prog Access'!$F$7:$BF$318,45,FALSE)),"",VLOOKUP($B221,'[1]1718  Prog Access'!$F$7:$BF$318,45,FALSE))</f>
        <v>7675.119999999999</v>
      </c>
      <c r="BP221" s="137">
        <f t="shared" si="340"/>
        <v>8681.64</v>
      </c>
      <c r="BQ221" s="133">
        <f t="shared" si="341"/>
        <v>4.261887980676597E-3</v>
      </c>
      <c r="BR221" s="134">
        <f t="shared" si="342"/>
        <v>120.31097560975607</v>
      </c>
      <c r="BS221" s="140">
        <f>IF(ISNA(VLOOKUP($B221,'[1]1718  Prog Access'!$F$7:$BF$318,46,FALSE)),"",VLOOKUP($B221,'[1]1718  Prog Access'!$F$7:$BF$318,46,FALSE))</f>
        <v>0</v>
      </c>
      <c r="BT221" s="135">
        <f>IF(ISNA(VLOOKUP($B221,'[1]1718  Prog Access'!$F$7:$BF$318,47,FALSE)),"",VLOOKUP($B221,'[1]1718  Prog Access'!$F$7:$BF$318,47,FALSE))</f>
        <v>0</v>
      </c>
      <c r="BU221" s="135">
        <f>IF(ISNA(VLOOKUP($B221,'[1]1718  Prog Access'!$F$7:$BF$318,48,FALSE)),"",VLOOKUP($B221,'[1]1718  Prog Access'!$F$7:$BF$318,48,FALSE))</f>
        <v>0</v>
      </c>
      <c r="BV221" s="135">
        <f>IF(ISNA(VLOOKUP($B221,'[1]1718  Prog Access'!$F$7:$BF$318,49,FALSE)),"",VLOOKUP($B221,'[1]1718  Prog Access'!$F$7:$BF$318,49,FALSE))</f>
        <v>0</v>
      </c>
      <c r="BW221" s="137">
        <f t="shared" si="344"/>
        <v>0</v>
      </c>
      <c r="BX221" s="133">
        <f t="shared" si="345"/>
        <v>0</v>
      </c>
      <c r="BY221" s="134">
        <f t="shared" si="346"/>
        <v>0</v>
      </c>
      <c r="BZ221" s="135">
        <f>IF(ISNA(VLOOKUP($B221,'[1]1718  Prog Access'!$F$7:$BF$318,50,FALSE)),"",VLOOKUP($B221,'[1]1718  Prog Access'!$F$7:$BF$318,50,FALSE))</f>
        <v>362804.97000000003</v>
      </c>
      <c r="CA221" s="133">
        <f t="shared" si="347"/>
        <v>0.17810392287318222</v>
      </c>
      <c r="CB221" s="134">
        <f t="shared" si="348"/>
        <v>5027.7850609756097</v>
      </c>
      <c r="CC221" s="135">
        <f>IF(ISNA(VLOOKUP($B221,'[1]1718  Prog Access'!$F$7:$BF$318,51,FALSE)),"",VLOOKUP($B221,'[1]1718  Prog Access'!$F$7:$BF$318,51,FALSE))</f>
        <v>91723.310000000012</v>
      </c>
      <c r="CD221" s="133">
        <f t="shared" si="349"/>
        <v>4.502772200147364E-2</v>
      </c>
      <c r="CE221" s="134">
        <f t="shared" si="350"/>
        <v>1271.1101718403547</v>
      </c>
      <c r="CF221" s="141">
        <f>IF(ISNA(VLOOKUP($B221,'[1]1718  Prog Access'!$F$7:$BF$318,52,FALSE)),"",VLOOKUP($B221,'[1]1718  Prog Access'!$F$7:$BF$318,52,FALSE))</f>
        <v>122756.46000000002</v>
      </c>
      <c r="CG221" s="88">
        <f t="shared" si="351"/>
        <v>6.0262148790367676E-2</v>
      </c>
      <c r="CH221" s="89">
        <f t="shared" si="352"/>
        <v>1701.1704545454545</v>
      </c>
      <c r="CI221" s="90">
        <f t="shared" ref="CI221:CI228" si="365">CF221+CC221+BZ221+BW221+BP221+BF221+AM221+AH221+AA221+R221+I221</f>
        <v>2037040.87</v>
      </c>
      <c r="CJ221" s="73">
        <f t="shared" ref="CJ221:CJ228" si="366">CI221-E221</f>
        <v>0</v>
      </c>
    </row>
    <row r="222" spans="1:88" x14ac:dyDescent="0.3">
      <c r="A222" s="91"/>
      <c r="B222" s="84" t="s">
        <v>369</v>
      </c>
      <c r="C222" s="117" t="s">
        <v>370</v>
      </c>
      <c r="D222" s="85">
        <f>IF(ISNA(VLOOKUP($B222,'[1]1718 enrollment_Rev_Exp by size'!$A$6:$C$339,3,FALSE)),"",VLOOKUP($B222,'[1]1718 enrollment_Rev_Exp by size'!$A$6:$C$339,3,FALSE))</f>
        <v>608.82000000000005</v>
      </c>
      <c r="E222" s="86">
        <f>IF(ISNA(VLOOKUP($B222,'[1]1718 Enroll_Rev_Exp Access'!$A$6:$D$316,4,FALSE)),"",VLOOKUP($B222,'[1]1718 Enroll_Rev_Exp Access'!$A$6:$D$316,4,FALSE))</f>
        <v>7427991.5</v>
      </c>
      <c r="F222" s="87">
        <f>IF(ISNA(VLOOKUP($B222,'[1]1718  Prog Access'!$F$7:$BF$318,2,FALSE)),"",VLOOKUP($B222,'[1]1718  Prog Access'!$F$7:$BF$318,2,FALSE))</f>
        <v>3500031.26</v>
      </c>
      <c r="G222" s="87">
        <f>IF(ISNA(VLOOKUP($B222,'[1]1718  Prog Access'!$F$7:$BF$318,3,FALSE)),"",VLOOKUP($B222,'[1]1718  Prog Access'!$F$7:$BF$318,3,FALSE))</f>
        <v>0</v>
      </c>
      <c r="H222" s="87">
        <f>IF(ISNA(VLOOKUP($B222,'[1]1718  Prog Access'!$F$7:$BF$318,4,FALSE)),"",VLOOKUP($B222,'[1]1718  Prog Access'!$F$7:$BF$318,4,FALSE))</f>
        <v>0</v>
      </c>
      <c r="I222" s="130">
        <f t="shared" si="353"/>
        <v>3500031.26</v>
      </c>
      <c r="J222" s="151">
        <f t="shared" si="354"/>
        <v>0.4711948391432596</v>
      </c>
      <c r="K222" s="152">
        <f t="shared" si="355"/>
        <v>5748.8769422817904</v>
      </c>
      <c r="L222" s="135">
        <f>IF(ISNA(VLOOKUP($B222,'[1]1718  Prog Access'!$F$7:$BF$318,5,FALSE)),"",VLOOKUP($B222,'[1]1718  Prog Access'!$F$7:$BF$318,5,FALSE))</f>
        <v>0</v>
      </c>
      <c r="M222" s="135">
        <f>IF(ISNA(VLOOKUP($B222,'[1]1718  Prog Access'!$F$7:$BF$318,6,FALSE)),"",VLOOKUP($B222,'[1]1718  Prog Access'!$F$7:$BF$318,6,FALSE))</f>
        <v>0</v>
      </c>
      <c r="N222" s="135">
        <f>IF(ISNA(VLOOKUP($B222,'[1]1718  Prog Access'!$F$7:$BF$318,7,FALSE)),"",VLOOKUP($B222,'[1]1718  Prog Access'!$F$7:$BF$318,7,FALSE))</f>
        <v>0</v>
      </c>
      <c r="O222" s="135">
        <f>IF(ISNA(VLOOKUP($B222,'[1]1718  Prog Access'!$F$7:$BF$318,8,FALSE)),"",VLOOKUP($B222,'[1]1718  Prog Access'!$F$7:$BF$318,8,FALSE))</f>
        <v>0</v>
      </c>
      <c r="P222" s="135">
        <f>IF(ISNA(VLOOKUP($B222,'[1]1718  Prog Access'!$F$7:$BF$318,9,FALSE)),"",VLOOKUP($B222,'[1]1718  Prog Access'!$F$7:$BF$318,9,FALSE))</f>
        <v>0</v>
      </c>
      <c r="Q222" s="135">
        <f>IF(ISNA(VLOOKUP($B222,'[1]1718  Prog Access'!$F$7:$BF$318,10,FALSE)),"",VLOOKUP($B222,'[1]1718  Prog Access'!$F$7:$BF$318,10,FALSE))</f>
        <v>0</v>
      </c>
      <c r="R222" s="128">
        <f t="shared" si="321"/>
        <v>0</v>
      </c>
      <c r="S222" s="136">
        <f t="shared" si="322"/>
        <v>0</v>
      </c>
      <c r="T222" s="137">
        <f t="shared" si="323"/>
        <v>0</v>
      </c>
      <c r="U222" s="135">
        <f>IF(ISNA(VLOOKUP($B222,'[1]1718  Prog Access'!$F$7:$BF$318,11,FALSE)),"",VLOOKUP($B222,'[1]1718  Prog Access'!$F$7:$BF$318,11,FALSE))</f>
        <v>486814.35</v>
      </c>
      <c r="V222" s="135">
        <f>IF(ISNA(VLOOKUP($B222,'[1]1718  Prog Access'!$F$7:$BF$318,12,FALSE)),"",VLOOKUP($B222,'[1]1718  Prog Access'!$F$7:$BF$318,12,FALSE))</f>
        <v>0</v>
      </c>
      <c r="W222" s="135">
        <f>IF(ISNA(VLOOKUP($B222,'[1]1718  Prog Access'!$F$7:$BF$318,13,FALSE)),"",VLOOKUP($B222,'[1]1718  Prog Access'!$F$7:$BF$318,13,FALSE))</f>
        <v>131492.82</v>
      </c>
      <c r="X222" s="135">
        <f>IF(ISNA(VLOOKUP($B222,'[1]1718  Prog Access'!$F$7:$BF$318,14,FALSE)),"",VLOOKUP($B222,'[1]1718  Prog Access'!$F$7:$BF$318,14,FALSE))</f>
        <v>0</v>
      </c>
      <c r="Y222" s="135">
        <f>IF(ISNA(VLOOKUP($B222,'[1]1718  Prog Access'!$F$7:$BF$318,15,FALSE)),"",VLOOKUP($B222,'[1]1718  Prog Access'!$F$7:$BF$318,15,FALSE))</f>
        <v>0</v>
      </c>
      <c r="Z222" s="135">
        <f>IF(ISNA(VLOOKUP($B222,'[1]1718  Prog Access'!$F$7:$BF$318,16,FALSE)),"",VLOOKUP($B222,'[1]1718  Prog Access'!$F$7:$BF$318,16,FALSE))</f>
        <v>0</v>
      </c>
      <c r="AA222" s="138">
        <f t="shared" si="325"/>
        <v>618307.16999999993</v>
      </c>
      <c r="AB222" s="133">
        <f t="shared" si="326"/>
        <v>8.3240155834857901E-2</v>
      </c>
      <c r="AC222" s="134">
        <f t="shared" si="327"/>
        <v>1015.5828816398933</v>
      </c>
      <c r="AD222" s="135">
        <f>IF(ISNA(VLOOKUP($B222,'[1]1718  Prog Access'!$F$7:$BF$318,17,FALSE)),"",VLOOKUP($B222,'[1]1718  Prog Access'!$F$7:$BF$318,17,FALSE))</f>
        <v>242920.8</v>
      </c>
      <c r="AE222" s="135">
        <f>IF(ISNA(VLOOKUP($B222,'[1]1718  Prog Access'!$F$7:$BF$318,18,FALSE)),"",VLOOKUP($B222,'[1]1718  Prog Access'!$F$7:$BF$318,18,FALSE))</f>
        <v>20614.400000000001</v>
      </c>
      <c r="AF222" s="135">
        <f>IF(ISNA(VLOOKUP($B222,'[1]1718  Prog Access'!$F$7:$BF$318,19,FALSE)),"",VLOOKUP($B222,'[1]1718  Prog Access'!$F$7:$BF$318,19,FALSE))</f>
        <v>6041.54</v>
      </c>
      <c r="AG222" s="135">
        <f>IF(ISNA(VLOOKUP($B222,'[1]1718  Prog Access'!$F$7:$BF$318,20,FALSE)),"",VLOOKUP($B222,'[1]1718  Prog Access'!$F$7:$BF$318,20,FALSE))</f>
        <v>0</v>
      </c>
      <c r="AH222" s="134">
        <f t="shared" si="329"/>
        <v>269576.74</v>
      </c>
      <c r="AI222" s="133">
        <f t="shared" si="330"/>
        <v>3.6292009757954082E-2</v>
      </c>
      <c r="AJ222" s="134">
        <f t="shared" si="331"/>
        <v>442.78561808087773</v>
      </c>
      <c r="AK222" s="135">
        <f>IF(ISNA(VLOOKUP($B222,'[1]1718  Prog Access'!$F$7:$BF$318,21,FALSE)),"",VLOOKUP($B222,'[1]1718  Prog Access'!$F$7:$BF$318,21,FALSE))</f>
        <v>0</v>
      </c>
      <c r="AL222" s="135">
        <f>IF(ISNA(VLOOKUP($B222,'[1]1718  Prog Access'!$F$7:$BF$318,22,FALSE)),"",VLOOKUP($B222,'[1]1718  Prog Access'!$F$7:$BF$318,22,FALSE))</f>
        <v>0</v>
      </c>
      <c r="AM222" s="138">
        <f t="shared" si="332"/>
        <v>0</v>
      </c>
      <c r="AN222" s="133">
        <f t="shared" si="333"/>
        <v>0</v>
      </c>
      <c r="AO222" s="139">
        <f t="shared" si="334"/>
        <v>0</v>
      </c>
      <c r="AP222" s="135">
        <f>IF(ISNA(VLOOKUP($B222,'[1]1718  Prog Access'!$F$7:$BF$318,23,FALSE)),"",VLOOKUP($B222,'[1]1718  Prog Access'!$F$7:$BF$318,23,FALSE))</f>
        <v>126547</v>
      </c>
      <c r="AQ222" s="135">
        <f>IF(ISNA(VLOOKUP($B222,'[1]1718  Prog Access'!$F$7:$BF$318,24,FALSE)),"",VLOOKUP($B222,'[1]1718  Prog Access'!$F$7:$BF$318,24,FALSE))</f>
        <v>94098.719999999987</v>
      </c>
      <c r="AR222" s="135">
        <f>IF(ISNA(VLOOKUP($B222,'[1]1718  Prog Access'!$F$7:$BF$318,25,FALSE)),"",VLOOKUP($B222,'[1]1718  Prog Access'!$F$7:$BF$318,25,FALSE))</f>
        <v>0</v>
      </c>
      <c r="AS222" s="135">
        <f>IF(ISNA(VLOOKUP($B222,'[1]1718  Prog Access'!$F$7:$BF$318,26,FALSE)),"",VLOOKUP($B222,'[1]1718  Prog Access'!$F$7:$BF$318,26,FALSE))</f>
        <v>0</v>
      </c>
      <c r="AT222" s="135">
        <f>IF(ISNA(VLOOKUP($B222,'[1]1718  Prog Access'!$F$7:$BF$318,27,FALSE)),"",VLOOKUP($B222,'[1]1718  Prog Access'!$F$7:$BF$318,27,FALSE))</f>
        <v>130108.04000000001</v>
      </c>
      <c r="AU222" s="135">
        <f>IF(ISNA(VLOOKUP($B222,'[1]1718  Prog Access'!$F$7:$BF$318,28,FALSE)),"",VLOOKUP($B222,'[1]1718  Prog Access'!$F$7:$BF$318,28,FALSE))</f>
        <v>0</v>
      </c>
      <c r="AV222" s="135">
        <f>IF(ISNA(VLOOKUP($B222,'[1]1718  Prog Access'!$F$7:$BF$318,29,FALSE)),"",VLOOKUP($B222,'[1]1718  Prog Access'!$F$7:$BF$318,29,FALSE))</f>
        <v>0</v>
      </c>
      <c r="AW222" s="135">
        <f>IF(ISNA(VLOOKUP($B222,'[1]1718  Prog Access'!$F$7:$BF$318,30,FALSE)),"",VLOOKUP($B222,'[1]1718  Prog Access'!$F$7:$BF$318,30,FALSE))</f>
        <v>44365.46</v>
      </c>
      <c r="AX222" s="135">
        <f>IF(ISNA(VLOOKUP($B222,'[1]1718  Prog Access'!$F$7:$BF$318,31,FALSE)),"",VLOOKUP($B222,'[1]1718  Prog Access'!$F$7:$BF$318,31,FALSE))</f>
        <v>0</v>
      </c>
      <c r="AY222" s="135">
        <f>IF(ISNA(VLOOKUP($B222,'[1]1718  Prog Access'!$F$7:$BF$318,32,FALSE)),"",VLOOKUP($B222,'[1]1718  Prog Access'!$F$7:$BF$318,32,FALSE))</f>
        <v>0</v>
      </c>
      <c r="AZ222" s="135">
        <f>IF(ISNA(VLOOKUP($B222,'[1]1718  Prog Access'!$F$7:$BF$318,33,FALSE)),"",VLOOKUP($B222,'[1]1718  Prog Access'!$F$7:$BF$318,33,FALSE))</f>
        <v>0</v>
      </c>
      <c r="BA222" s="135">
        <f>IF(ISNA(VLOOKUP($B222,'[1]1718  Prog Access'!$F$7:$BF$318,34,FALSE)),"",VLOOKUP($B222,'[1]1718  Prog Access'!$F$7:$BF$318,34,FALSE))</f>
        <v>0</v>
      </c>
      <c r="BB222" s="135">
        <f>IF(ISNA(VLOOKUP($B222,'[1]1718  Prog Access'!$F$7:$BF$318,35,FALSE)),"",VLOOKUP($B222,'[1]1718  Prog Access'!$F$7:$BF$318,35,FALSE))</f>
        <v>13144.07</v>
      </c>
      <c r="BC222" s="135">
        <f>IF(ISNA(VLOOKUP($B222,'[1]1718  Prog Access'!$F$7:$BF$318,36,FALSE)),"",VLOOKUP($B222,'[1]1718  Prog Access'!$F$7:$BF$318,36,FALSE))</f>
        <v>0</v>
      </c>
      <c r="BD222" s="135">
        <f>IF(ISNA(VLOOKUP($B222,'[1]1718  Prog Access'!$F$7:$BF$318,37,FALSE)),"",VLOOKUP($B222,'[1]1718  Prog Access'!$F$7:$BF$318,37,FALSE))</f>
        <v>0</v>
      </c>
      <c r="BE222" s="135">
        <f>IF(ISNA(VLOOKUP($B222,'[1]1718  Prog Access'!$F$7:$BF$318,38,FALSE)),"",VLOOKUP($B222,'[1]1718  Prog Access'!$F$7:$BF$318,38,FALSE))</f>
        <v>0</v>
      </c>
      <c r="BF222" s="134">
        <f t="shared" si="336"/>
        <v>408263.29000000004</v>
      </c>
      <c r="BG222" s="133">
        <f t="shared" si="337"/>
        <v>5.4962810606339549E-2</v>
      </c>
      <c r="BH222" s="137">
        <f t="shared" si="338"/>
        <v>670.58127196872636</v>
      </c>
      <c r="BI222" s="140">
        <f>IF(ISNA(VLOOKUP($B222,'[1]1718  Prog Access'!$F$7:$BF$318,39,FALSE)),"",VLOOKUP($B222,'[1]1718  Prog Access'!$F$7:$BF$318,39,FALSE))</f>
        <v>0</v>
      </c>
      <c r="BJ222" s="135">
        <f>IF(ISNA(VLOOKUP($B222,'[1]1718  Prog Access'!$F$7:$BF$318,40,FALSE)),"",VLOOKUP($B222,'[1]1718  Prog Access'!$F$7:$BF$318,40,FALSE))</f>
        <v>0</v>
      </c>
      <c r="BK222" s="135">
        <f>IF(ISNA(VLOOKUP($B222,'[1]1718  Prog Access'!$F$7:$BF$318,41,FALSE)),"",VLOOKUP($B222,'[1]1718  Prog Access'!$F$7:$BF$318,41,FALSE))</f>
        <v>286.5</v>
      </c>
      <c r="BL222" s="135">
        <f>IF(ISNA(VLOOKUP($B222,'[1]1718  Prog Access'!$F$7:$BF$318,42,FALSE)),"",VLOOKUP($B222,'[1]1718  Prog Access'!$F$7:$BF$318,42,FALSE))</f>
        <v>0</v>
      </c>
      <c r="BM222" s="135">
        <f>IF(ISNA(VLOOKUP($B222,'[1]1718  Prog Access'!$F$7:$BF$318,43,FALSE)),"",VLOOKUP($B222,'[1]1718  Prog Access'!$F$7:$BF$318,43,FALSE))</f>
        <v>0</v>
      </c>
      <c r="BN222" s="135">
        <f>IF(ISNA(VLOOKUP($B222,'[1]1718  Prog Access'!$F$7:$BF$318,44,FALSE)),"",VLOOKUP($B222,'[1]1718  Prog Access'!$F$7:$BF$318,44,FALSE))</f>
        <v>0</v>
      </c>
      <c r="BO222" s="135">
        <f>IF(ISNA(VLOOKUP($B222,'[1]1718  Prog Access'!$F$7:$BF$318,45,FALSE)),"",VLOOKUP($B222,'[1]1718  Prog Access'!$F$7:$BF$318,45,FALSE))</f>
        <v>18677.420000000002</v>
      </c>
      <c r="BP222" s="137">
        <f t="shared" si="340"/>
        <v>18963.920000000002</v>
      </c>
      <c r="BQ222" s="133">
        <f t="shared" si="341"/>
        <v>2.5530346931603247E-3</v>
      </c>
      <c r="BR222" s="134">
        <f t="shared" si="342"/>
        <v>31.148648204723894</v>
      </c>
      <c r="BS222" s="140">
        <f>IF(ISNA(VLOOKUP($B222,'[1]1718  Prog Access'!$F$7:$BF$318,46,FALSE)),"",VLOOKUP($B222,'[1]1718  Prog Access'!$F$7:$BF$318,46,FALSE))</f>
        <v>0</v>
      </c>
      <c r="BT222" s="135">
        <f>IF(ISNA(VLOOKUP($B222,'[1]1718  Prog Access'!$F$7:$BF$318,47,FALSE)),"",VLOOKUP($B222,'[1]1718  Prog Access'!$F$7:$BF$318,47,FALSE))</f>
        <v>0</v>
      </c>
      <c r="BU222" s="135">
        <f>IF(ISNA(VLOOKUP($B222,'[1]1718  Prog Access'!$F$7:$BF$318,48,FALSE)),"",VLOOKUP($B222,'[1]1718  Prog Access'!$F$7:$BF$318,48,FALSE))</f>
        <v>0</v>
      </c>
      <c r="BV222" s="135">
        <f>IF(ISNA(VLOOKUP($B222,'[1]1718  Prog Access'!$F$7:$BF$318,49,FALSE)),"",VLOOKUP($B222,'[1]1718  Prog Access'!$F$7:$BF$318,49,FALSE))</f>
        <v>44898.090000000004</v>
      </c>
      <c r="BW222" s="137">
        <f t="shared" si="344"/>
        <v>44898.090000000004</v>
      </c>
      <c r="BX222" s="133">
        <f t="shared" si="345"/>
        <v>6.044445527434974E-3</v>
      </c>
      <c r="BY222" s="134">
        <f t="shared" si="346"/>
        <v>73.746082585986002</v>
      </c>
      <c r="BZ222" s="135">
        <f>IF(ISNA(VLOOKUP($B222,'[1]1718  Prog Access'!$F$7:$BF$318,50,FALSE)),"",VLOOKUP($B222,'[1]1718  Prog Access'!$F$7:$BF$318,50,FALSE))</f>
        <v>1554589.58</v>
      </c>
      <c r="CA222" s="133">
        <f t="shared" si="347"/>
        <v>0.20928801278245945</v>
      </c>
      <c r="CB222" s="134">
        <f t="shared" si="348"/>
        <v>2553.4469629775631</v>
      </c>
      <c r="CC222" s="135">
        <f>IF(ISNA(VLOOKUP($B222,'[1]1718  Prog Access'!$F$7:$BF$318,51,FALSE)),"",VLOOKUP($B222,'[1]1718  Prog Access'!$F$7:$BF$318,51,FALSE))</f>
        <v>269738.45999999996</v>
      </c>
      <c r="CD222" s="133">
        <f t="shared" si="349"/>
        <v>3.6313781457612056E-2</v>
      </c>
      <c r="CE222" s="134">
        <f t="shared" si="350"/>
        <v>443.05124667389367</v>
      </c>
      <c r="CF222" s="141">
        <f>IF(ISNA(VLOOKUP($B222,'[1]1718  Prog Access'!$F$7:$BF$318,52,FALSE)),"",VLOOKUP($B222,'[1]1718  Prog Access'!$F$7:$BF$318,52,FALSE))</f>
        <v>743622.99000000011</v>
      </c>
      <c r="CG222" s="88">
        <f t="shared" si="351"/>
        <v>0.10011091019692202</v>
      </c>
      <c r="CH222" s="89">
        <f t="shared" si="352"/>
        <v>1221.4168227062187</v>
      </c>
      <c r="CI222" s="90">
        <f t="shared" si="365"/>
        <v>7427991.5</v>
      </c>
      <c r="CJ222" s="73">
        <f t="shared" si="366"/>
        <v>0</v>
      </c>
    </row>
    <row r="223" spans="1:88" x14ac:dyDescent="0.3">
      <c r="A223" s="104"/>
      <c r="B223" s="75" t="s">
        <v>371</v>
      </c>
      <c r="C223" s="117" t="s">
        <v>372</v>
      </c>
      <c r="D223" s="85">
        <f>IF(ISNA(VLOOKUP($B223,'[1]1718 enrollment_Rev_Exp by size'!$A$6:$C$339,3,FALSE)),"",VLOOKUP($B223,'[1]1718 enrollment_Rev_Exp by size'!$A$6:$C$339,3,FALSE))</f>
        <v>82.92</v>
      </c>
      <c r="E223" s="86">
        <f>IF(ISNA(VLOOKUP($B223,'[1]1718 Enroll_Rev_Exp Access'!$A$6:$D$316,4,FALSE)),"",VLOOKUP($B223,'[1]1718 Enroll_Rev_Exp Access'!$A$6:$D$316,4,FALSE))</f>
        <v>2236011.5</v>
      </c>
      <c r="F223" s="87">
        <f>IF(ISNA(VLOOKUP($B223,'[1]1718  Prog Access'!$F$7:$BF$318,2,FALSE)),"",VLOOKUP($B223,'[1]1718  Prog Access'!$F$7:$BF$318,2,FALSE))</f>
        <v>1107453.1399999999</v>
      </c>
      <c r="G223" s="87">
        <f>IF(ISNA(VLOOKUP($B223,'[1]1718  Prog Access'!$F$7:$BF$318,3,FALSE)),"",VLOOKUP($B223,'[1]1718  Prog Access'!$F$7:$BF$318,3,FALSE))</f>
        <v>0</v>
      </c>
      <c r="H223" s="87">
        <f>IF(ISNA(VLOOKUP($B223,'[1]1718  Prog Access'!$F$7:$BF$318,4,FALSE)),"",VLOOKUP($B223,'[1]1718  Prog Access'!$F$7:$BF$318,4,FALSE))</f>
        <v>0</v>
      </c>
      <c r="I223" s="130">
        <f t="shared" si="353"/>
        <v>1107453.1399999999</v>
      </c>
      <c r="J223" s="151">
        <f t="shared" si="354"/>
        <v>0.49528061013997465</v>
      </c>
      <c r="K223" s="152">
        <f t="shared" si="355"/>
        <v>13355.681862035695</v>
      </c>
      <c r="L223" s="135">
        <f>IF(ISNA(VLOOKUP($B223,'[1]1718  Prog Access'!$F$7:$BF$318,5,FALSE)),"",VLOOKUP($B223,'[1]1718  Prog Access'!$F$7:$BF$318,5,FALSE))</f>
        <v>0</v>
      </c>
      <c r="M223" s="135">
        <f>IF(ISNA(VLOOKUP($B223,'[1]1718  Prog Access'!$F$7:$BF$318,6,FALSE)),"",VLOOKUP($B223,'[1]1718  Prog Access'!$F$7:$BF$318,6,FALSE))</f>
        <v>0</v>
      </c>
      <c r="N223" s="135">
        <f>IF(ISNA(VLOOKUP($B223,'[1]1718  Prog Access'!$F$7:$BF$318,7,FALSE)),"",VLOOKUP($B223,'[1]1718  Prog Access'!$F$7:$BF$318,7,FALSE))</f>
        <v>0</v>
      </c>
      <c r="O223" s="135">
        <f>IF(ISNA(VLOOKUP($B223,'[1]1718  Prog Access'!$F$7:$BF$318,8,FALSE)),"",VLOOKUP($B223,'[1]1718  Prog Access'!$F$7:$BF$318,8,FALSE))</f>
        <v>0</v>
      </c>
      <c r="P223" s="135">
        <f>IF(ISNA(VLOOKUP($B223,'[1]1718  Prog Access'!$F$7:$BF$318,9,FALSE)),"",VLOOKUP($B223,'[1]1718  Prog Access'!$F$7:$BF$318,9,FALSE))</f>
        <v>0</v>
      </c>
      <c r="Q223" s="135">
        <f>IF(ISNA(VLOOKUP($B223,'[1]1718  Prog Access'!$F$7:$BF$318,10,FALSE)),"",VLOOKUP($B223,'[1]1718  Prog Access'!$F$7:$BF$318,10,FALSE))</f>
        <v>0</v>
      </c>
      <c r="R223" s="128">
        <f t="shared" si="321"/>
        <v>0</v>
      </c>
      <c r="S223" s="136">
        <f t="shared" si="322"/>
        <v>0</v>
      </c>
      <c r="T223" s="137">
        <f t="shared" si="323"/>
        <v>0</v>
      </c>
      <c r="U223" s="135">
        <f>IF(ISNA(VLOOKUP($B223,'[1]1718  Prog Access'!$F$7:$BF$318,11,FALSE)),"",VLOOKUP($B223,'[1]1718  Prog Access'!$F$7:$BF$318,11,FALSE))</f>
        <v>105785.92</v>
      </c>
      <c r="V223" s="135">
        <f>IF(ISNA(VLOOKUP($B223,'[1]1718  Prog Access'!$F$7:$BF$318,12,FALSE)),"",VLOOKUP($B223,'[1]1718  Prog Access'!$F$7:$BF$318,12,FALSE))</f>
        <v>10269.4</v>
      </c>
      <c r="W223" s="135">
        <f>IF(ISNA(VLOOKUP($B223,'[1]1718  Prog Access'!$F$7:$BF$318,13,FALSE)),"",VLOOKUP($B223,'[1]1718  Prog Access'!$F$7:$BF$318,13,FALSE))</f>
        <v>25709.93</v>
      </c>
      <c r="X223" s="135">
        <f>IF(ISNA(VLOOKUP($B223,'[1]1718  Prog Access'!$F$7:$BF$318,14,FALSE)),"",VLOOKUP($B223,'[1]1718  Prog Access'!$F$7:$BF$318,14,FALSE))</f>
        <v>0</v>
      </c>
      <c r="Y223" s="135">
        <f>IF(ISNA(VLOOKUP($B223,'[1]1718  Prog Access'!$F$7:$BF$318,15,FALSE)),"",VLOOKUP($B223,'[1]1718  Prog Access'!$F$7:$BF$318,15,FALSE))</f>
        <v>0</v>
      </c>
      <c r="Z223" s="135">
        <f>IF(ISNA(VLOOKUP($B223,'[1]1718  Prog Access'!$F$7:$BF$318,16,FALSE)),"",VLOOKUP($B223,'[1]1718  Prog Access'!$F$7:$BF$318,16,FALSE))</f>
        <v>0</v>
      </c>
      <c r="AA223" s="138">
        <f t="shared" si="325"/>
        <v>141765.25</v>
      </c>
      <c r="AB223" s="133">
        <f t="shared" si="326"/>
        <v>6.340094851927193E-2</v>
      </c>
      <c r="AC223" s="134">
        <f t="shared" si="327"/>
        <v>1709.6629281234925</v>
      </c>
      <c r="AD223" s="135">
        <f>IF(ISNA(VLOOKUP($B223,'[1]1718  Prog Access'!$F$7:$BF$318,17,FALSE)),"",VLOOKUP($B223,'[1]1718  Prog Access'!$F$7:$BF$318,17,FALSE))</f>
        <v>44647.32</v>
      </c>
      <c r="AE223" s="135">
        <f>IF(ISNA(VLOOKUP($B223,'[1]1718  Prog Access'!$F$7:$BF$318,18,FALSE)),"",VLOOKUP($B223,'[1]1718  Prog Access'!$F$7:$BF$318,18,FALSE))</f>
        <v>0</v>
      </c>
      <c r="AF223" s="135">
        <f>IF(ISNA(VLOOKUP($B223,'[1]1718  Prog Access'!$F$7:$BF$318,19,FALSE)),"",VLOOKUP($B223,'[1]1718  Prog Access'!$F$7:$BF$318,19,FALSE))</f>
        <v>0</v>
      </c>
      <c r="AG223" s="135">
        <f>IF(ISNA(VLOOKUP($B223,'[1]1718  Prog Access'!$F$7:$BF$318,20,FALSE)),"",VLOOKUP($B223,'[1]1718  Prog Access'!$F$7:$BF$318,20,FALSE))</f>
        <v>0</v>
      </c>
      <c r="AH223" s="134">
        <f t="shared" si="329"/>
        <v>44647.32</v>
      </c>
      <c r="AI223" s="133">
        <f t="shared" si="330"/>
        <v>1.9967392833176393E-2</v>
      </c>
      <c r="AJ223" s="134">
        <f t="shared" si="331"/>
        <v>538.43849493487699</v>
      </c>
      <c r="AK223" s="135">
        <f>IF(ISNA(VLOOKUP($B223,'[1]1718  Prog Access'!$F$7:$BF$318,21,FALSE)),"",VLOOKUP($B223,'[1]1718  Prog Access'!$F$7:$BF$318,21,FALSE))</f>
        <v>0</v>
      </c>
      <c r="AL223" s="135">
        <f>IF(ISNA(VLOOKUP($B223,'[1]1718  Prog Access'!$F$7:$BF$318,22,FALSE)),"",VLOOKUP($B223,'[1]1718  Prog Access'!$F$7:$BF$318,22,FALSE))</f>
        <v>0</v>
      </c>
      <c r="AM223" s="138">
        <f t="shared" si="332"/>
        <v>0</v>
      </c>
      <c r="AN223" s="133">
        <f t="shared" si="333"/>
        <v>0</v>
      </c>
      <c r="AO223" s="139">
        <f t="shared" si="334"/>
        <v>0</v>
      </c>
      <c r="AP223" s="135">
        <f>IF(ISNA(VLOOKUP($B223,'[1]1718  Prog Access'!$F$7:$BF$318,23,FALSE)),"",VLOOKUP($B223,'[1]1718  Prog Access'!$F$7:$BF$318,23,FALSE))</f>
        <v>42765.02</v>
      </c>
      <c r="AQ223" s="135">
        <f>IF(ISNA(VLOOKUP($B223,'[1]1718  Prog Access'!$F$7:$BF$318,24,FALSE)),"",VLOOKUP($B223,'[1]1718  Prog Access'!$F$7:$BF$318,24,FALSE))</f>
        <v>47879.28</v>
      </c>
      <c r="AR223" s="135">
        <f>IF(ISNA(VLOOKUP($B223,'[1]1718  Prog Access'!$F$7:$BF$318,25,FALSE)),"",VLOOKUP($B223,'[1]1718  Prog Access'!$F$7:$BF$318,25,FALSE))</f>
        <v>0</v>
      </c>
      <c r="AS223" s="135">
        <f>IF(ISNA(VLOOKUP($B223,'[1]1718  Prog Access'!$F$7:$BF$318,26,FALSE)),"",VLOOKUP($B223,'[1]1718  Prog Access'!$F$7:$BF$318,26,FALSE))</f>
        <v>0</v>
      </c>
      <c r="AT223" s="135">
        <f>IF(ISNA(VLOOKUP($B223,'[1]1718  Prog Access'!$F$7:$BF$318,27,FALSE)),"",VLOOKUP($B223,'[1]1718  Prog Access'!$F$7:$BF$318,27,FALSE))</f>
        <v>22376.54</v>
      </c>
      <c r="AU223" s="135">
        <f>IF(ISNA(VLOOKUP($B223,'[1]1718  Prog Access'!$F$7:$BF$318,28,FALSE)),"",VLOOKUP($B223,'[1]1718  Prog Access'!$F$7:$BF$318,28,FALSE))</f>
        <v>0</v>
      </c>
      <c r="AV223" s="135">
        <f>IF(ISNA(VLOOKUP($B223,'[1]1718  Prog Access'!$F$7:$BF$318,29,FALSE)),"",VLOOKUP($B223,'[1]1718  Prog Access'!$F$7:$BF$318,29,FALSE))</f>
        <v>0</v>
      </c>
      <c r="AW223" s="135">
        <f>IF(ISNA(VLOOKUP($B223,'[1]1718  Prog Access'!$F$7:$BF$318,30,FALSE)),"",VLOOKUP($B223,'[1]1718  Prog Access'!$F$7:$BF$318,30,FALSE))</f>
        <v>3376.18</v>
      </c>
      <c r="AX223" s="135">
        <f>IF(ISNA(VLOOKUP($B223,'[1]1718  Prog Access'!$F$7:$BF$318,31,FALSE)),"",VLOOKUP($B223,'[1]1718  Prog Access'!$F$7:$BF$318,31,FALSE))</f>
        <v>0</v>
      </c>
      <c r="AY223" s="135">
        <f>IF(ISNA(VLOOKUP($B223,'[1]1718  Prog Access'!$F$7:$BF$318,32,FALSE)),"",VLOOKUP($B223,'[1]1718  Prog Access'!$F$7:$BF$318,32,FALSE))</f>
        <v>0</v>
      </c>
      <c r="AZ223" s="135">
        <f>IF(ISNA(VLOOKUP($B223,'[1]1718  Prog Access'!$F$7:$BF$318,33,FALSE)),"",VLOOKUP($B223,'[1]1718  Prog Access'!$F$7:$BF$318,33,FALSE))</f>
        <v>0</v>
      </c>
      <c r="BA223" s="135">
        <f>IF(ISNA(VLOOKUP($B223,'[1]1718  Prog Access'!$F$7:$BF$318,34,FALSE)),"",VLOOKUP($B223,'[1]1718  Prog Access'!$F$7:$BF$318,34,FALSE))</f>
        <v>0</v>
      </c>
      <c r="BB223" s="135">
        <f>IF(ISNA(VLOOKUP($B223,'[1]1718  Prog Access'!$F$7:$BF$318,35,FALSE)),"",VLOOKUP($B223,'[1]1718  Prog Access'!$F$7:$BF$318,35,FALSE))</f>
        <v>0</v>
      </c>
      <c r="BC223" s="135">
        <f>IF(ISNA(VLOOKUP($B223,'[1]1718  Prog Access'!$F$7:$BF$318,36,FALSE)),"",VLOOKUP($B223,'[1]1718  Prog Access'!$F$7:$BF$318,36,FALSE))</f>
        <v>0</v>
      </c>
      <c r="BD223" s="135">
        <f>IF(ISNA(VLOOKUP($B223,'[1]1718  Prog Access'!$F$7:$BF$318,37,FALSE)),"",VLOOKUP($B223,'[1]1718  Prog Access'!$F$7:$BF$318,37,FALSE))</f>
        <v>0</v>
      </c>
      <c r="BE223" s="135">
        <f>IF(ISNA(VLOOKUP($B223,'[1]1718  Prog Access'!$F$7:$BF$318,38,FALSE)),"",VLOOKUP($B223,'[1]1718  Prog Access'!$F$7:$BF$318,38,FALSE))</f>
        <v>0</v>
      </c>
      <c r="BF223" s="134">
        <f t="shared" si="336"/>
        <v>116397.01999999999</v>
      </c>
      <c r="BG223" s="133">
        <f t="shared" si="337"/>
        <v>5.2055644615423488E-2</v>
      </c>
      <c r="BH223" s="137">
        <f t="shared" si="338"/>
        <v>1403.7267245537867</v>
      </c>
      <c r="BI223" s="140">
        <f>IF(ISNA(VLOOKUP($B223,'[1]1718  Prog Access'!$F$7:$BF$318,39,FALSE)),"",VLOOKUP($B223,'[1]1718  Prog Access'!$F$7:$BF$318,39,FALSE))</f>
        <v>926.77</v>
      </c>
      <c r="BJ223" s="135">
        <f>IF(ISNA(VLOOKUP($B223,'[1]1718  Prog Access'!$F$7:$BF$318,40,FALSE)),"",VLOOKUP($B223,'[1]1718  Prog Access'!$F$7:$BF$318,40,FALSE))</f>
        <v>0</v>
      </c>
      <c r="BK223" s="135">
        <f>IF(ISNA(VLOOKUP($B223,'[1]1718  Prog Access'!$F$7:$BF$318,41,FALSE)),"",VLOOKUP($B223,'[1]1718  Prog Access'!$F$7:$BF$318,41,FALSE))</f>
        <v>1922</v>
      </c>
      <c r="BL223" s="135">
        <f>IF(ISNA(VLOOKUP($B223,'[1]1718  Prog Access'!$F$7:$BF$318,42,FALSE)),"",VLOOKUP($B223,'[1]1718  Prog Access'!$F$7:$BF$318,42,FALSE))</f>
        <v>0</v>
      </c>
      <c r="BM223" s="135">
        <f>IF(ISNA(VLOOKUP($B223,'[1]1718  Prog Access'!$F$7:$BF$318,43,FALSE)),"",VLOOKUP($B223,'[1]1718  Prog Access'!$F$7:$BF$318,43,FALSE))</f>
        <v>0</v>
      </c>
      <c r="BN223" s="135">
        <f>IF(ISNA(VLOOKUP($B223,'[1]1718  Prog Access'!$F$7:$BF$318,44,FALSE)),"",VLOOKUP($B223,'[1]1718  Prog Access'!$F$7:$BF$318,44,FALSE))</f>
        <v>0</v>
      </c>
      <c r="BO223" s="135">
        <f>IF(ISNA(VLOOKUP($B223,'[1]1718  Prog Access'!$F$7:$BF$318,45,FALSE)),"",VLOOKUP($B223,'[1]1718  Prog Access'!$F$7:$BF$318,45,FALSE))</f>
        <v>1033.94</v>
      </c>
      <c r="BP223" s="137">
        <f t="shared" si="340"/>
        <v>3882.71</v>
      </c>
      <c r="BQ223" s="133">
        <f t="shared" si="341"/>
        <v>1.7364445576420336E-3</v>
      </c>
      <c r="BR223" s="134">
        <f t="shared" si="342"/>
        <v>46.824770863482875</v>
      </c>
      <c r="BS223" s="140">
        <f>IF(ISNA(VLOOKUP($B223,'[1]1718  Prog Access'!$F$7:$BF$318,46,FALSE)),"",VLOOKUP($B223,'[1]1718  Prog Access'!$F$7:$BF$318,46,FALSE))</f>
        <v>0</v>
      </c>
      <c r="BT223" s="135">
        <f>IF(ISNA(VLOOKUP($B223,'[1]1718  Prog Access'!$F$7:$BF$318,47,FALSE)),"",VLOOKUP($B223,'[1]1718  Prog Access'!$F$7:$BF$318,47,FALSE))</f>
        <v>0</v>
      </c>
      <c r="BU223" s="135">
        <f>IF(ISNA(VLOOKUP($B223,'[1]1718  Prog Access'!$F$7:$BF$318,48,FALSE)),"",VLOOKUP($B223,'[1]1718  Prog Access'!$F$7:$BF$318,48,FALSE))</f>
        <v>0</v>
      </c>
      <c r="BV223" s="135">
        <f>IF(ISNA(VLOOKUP($B223,'[1]1718  Prog Access'!$F$7:$BF$318,49,FALSE)),"",VLOOKUP($B223,'[1]1718  Prog Access'!$F$7:$BF$318,49,FALSE))</f>
        <v>0</v>
      </c>
      <c r="BW223" s="137">
        <f t="shared" si="344"/>
        <v>0</v>
      </c>
      <c r="BX223" s="133">
        <f t="shared" si="345"/>
        <v>0</v>
      </c>
      <c r="BY223" s="134">
        <f t="shared" si="346"/>
        <v>0</v>
      </c>
      <c r="BZ223" s="135">
        <f>IF(ISNA(VLOOKUP($B223,'[1]1718  Prog Access'!$F$7:$BF$318,50,FALSE)),"",VLOOKUP($B223,'[1]1718  Prog Access'!$F$7:$BF$318,50,FALSE))</f>
        <v>516023.53000000014</v>
      </c>
      <c r="CA223" s="133">
        <f t="shared" si="347"/>
        <v>0.23077856710486513</v>
      </c>
      <c r="CB223" s="134">
        <f t="shared" si="348"/>
        <v>6223.1491799324667</v>
      </c>
      <c r="CC223" s="135">
        <f>IF(ISNA(VLOOKUP($B223,'[1]1718  Prog Access'!$F$7:$BF$318,51,FALSE)),"",VLOOKUP($B223,'[1]1718  Prog Access'!$F$7:$BF$318,51,FALSE))</f>
        <v>112742.45</v>
      </c>
      <c r="CD223" s="133">
        <f t="shared" si="349"/>
        <v>5.0421229944479264E-2</v>
      </c>
      <c r="CE223" s="134">
        <f t="shared" si="350"/>
        <v>1359.6532802701399</v>
      </c>
      <c r="CF223" s="141">
        <f>IF(ISNA(VLOOKUP($B223,'[1]1718  Prog Access'!$F$7:$BF$318,52,FALSE)),"",VLOOKUP($B223,'[1]1718  Prog Access'!$F$7:$BF$318,52,FALSE))</f>
        <v>193100.08</v>
      </c>
      <c r="CG223" s="88">
        <f t="shared" si="351"/>
        <v>8.6359162285167129E-2</v>
      </c>
      <c r="CH223" s="89">
        <f t="shared" si="352"/>
        <v>2328.7515677761694</v>
      </c>
      <c r="CI223" s="90">
        <f t="shared" si="365"/>
        <v>2236011.5</v>
      </c>
      <c r="CJ223" s="73">
        <f t="shared" si="366"/>
        <v>0</v>
      </c>
    </row>
    <row r="224" spans="1:88" x14ac:dyDescent="0.3">
      <c r="A224" s="21"/>
      <c r="B224" s="84" t="s">
        <v>373</v>
      </c>
      <c r="C224" s="117" t="s">
        <v>374</v>
      </c>
      <c r="D224" s="85">
        <f>IF(ISNA(VLOOKUP($B224,'[1]1718 enrollment_Rev_Exp by size'!$A$6:$C$339,3,FALSE)),"",VLOOKUP($B224,'[1]1718 enrollment_Rev_Exp by size'!$A$6:$C$339,3,FALSE))</f>
        <v>88.61</v>
      </c>
      <c r="E224" s="86">
        <f>IF(ISNA(VLOOKUP($B224,'[1]1718 Enroll_Rev_Exp Access'!$A$6:$D$316,4,FALSE)),"",VLOOKUP($B224,'[1]1718 Enroll_Rev_Exp Access'!$A$6:$D$316,4,FALSE))</f>
        <v>2396454.9700000002</v>
      </c>
      <c r="F224" s="87">
        <f>IF(ISNA(VLOOKUP($B224,'[1]1718  Prog Access'!$F$7:$BF$318,2,FALSE)),"",VLOOKUP($B224,'[1]1718  Prog Access'!$F$7:$BF$318,2,FALSE))</f>
        <v>1223307.6900000002</v>
      </c>
      <c r="G224" s="87">
        <f>IF(ISNA(VLOOKUP($B224,'[1]1718  Prog Access'!$F$7:$BF$318,3,FALSE)),"",VLOOKUP($B224,'[1]1718  Prog Access'!$F$7:$BF$318,3,FALSE))</f>
        <v>0</v>
      </c>
      <c r="H224" s="87">
        <f>IF(ISNA(VLOOKUP($B224,'[1]1718  Prog Access'!$F$7:$BF$318,4,FALSE)),"",VLOOKUP($B224,'[1]1718  Prog Access'!$F$7:$BF$318,4,FALSE))</f>
        <v>0</v>
      </c>
      <c r="I224" s="130">
        <f t="shared" si="353"/>
        <v>1223307.6900000002</v>
      </c>
      <c r="J224" s="151">
        <f t="shared" si="354"/>
        <v>0.51046554402814426</v>
      </c>
      <c r="K224" s="152">
        <f t="shared" si="355"/>
        <v>13805.526351427607</v>
      </c>
      <c r="L224" s="135">
        <f>IF(ISNA(VLOOKUP($B224,'[1]1718  Prog Access'!$F$7:$BF$318,5,FALSE)),"",VLOOKUP($B224,'[1]1718  Prog Access'!$F$7:$BF$318,5,FALSE))</f>
        <v>0</v>
      </c>
      <c r="M224" s="135">
        <f>IF(ISNA(VLOOKUP($B224,'[1]1718  Prog Access'!$F$7:$BF$318,6,FALSE)),"",VLOOKUP($B224,'[1]1718  Prog Access'!$F$7:$BF$318,6,FALSE))</f>
        <v>0</v>
      </c>
      <c r="N224" s="135">
        <f>IF(ISNA(VLOOKUP($B224,'[1]1718  Prog Access'!$F$7:$BF$318,7,FALSE)),"",VLOOKUP($B224,'[1]1718  Prog Access'!$F$7:$BF$318,7,FALSE))</f>
        <v>0</v>
      </c>
      <c r="O224" s="135">
        <f>IF(ISNA(VLOOKUP($B224,'[1]1718  Prog Access'!$F$7:$BF$318,8,FALSE)),"",VLOOKUP($B224,'[1]1718  Prog Access'!$F$7:$BF$318,8,FALSE))</f>
        <v>0</v>
      </c>
      <c r="P224" s="135">
        <f>IF(ISNA(VLOOKUP($B224,'[1]1718  Prog Access'!$F$7:$BF$318,9,FALSE)),"",VLOOKUP($B224,'[1]1718  Prog Access'!$F$7:$BF$318,9,FALSE))</f>
        <v>0</v>
      </c>
      <c r="Q224" s="135">
        <f>IF(ISNA(VLOOKUP($B224,'[1]1718  Prog Access'!$F$7:$BF$318,10,FALSE)),"",VLOOKUP($B224,'[1]1718  Prog Access'!$F$7:$BF$318,10,FALSE))</f>
        <v>0</v>
      </c>
      <c r="R224" s="128">
        <f t="shared" si="321"/>
        <v>0</v>
      </c>
      <c r="S224" s="136">
        <f t="shared" si="322"/>
        <v>0</v>
      </c>
      <c r="T224" s="137">
        <f t="shared" si="323"/>
        <v>0</v>
      </c>
      <c r="U224" s="135">
        <f>IF(ISNA(VLOOKUP($B224,'[1]1718  Prog Access'!$F$7:$BF$318,11,FALSE)),"",VLOOKUP($B224,'[1]1718  Prog Access'!$F$7:$BF$318,11,FALSE))</f>
        <v>177043.19</v>
      </c>
      <c r="V224" s="135">
        <f>IF(ISNA(VLOOKUP($B224,'[1]1718  Prog Access'!$F$7:$BF$318,12,FALSE)),"",VLOOKUP($B224,'[1]1718  Prog Access'!$F$7:$BF$318,12,FALSE))</f>
        <v>0</v>
      </c>
      <c r="W224" s="135">
        <f>IF(ISNA(VLOOKUP($B224,'[1]1718  Prog Access'!$F$7:$BF$318,13,FALSE)),"",VLOOKUP($B224,'[1]1718  Prog Access'!$F$7:$BF$318,13,FALSE))</f>
        <v>16794</v>
      </c>
      <c r="X224" s="135">
        <f>IF(ISNA(VLOOKUP($B224,'[1]1718  Prog Access'!$F$7:$BF$318,14,FALSE)),"",VLOOKUP($B224,'[1]1718  Prog Access'!$F$7:$BF$318,14,FALSE))</f>
        <v>0</v>
      </c>
      <c r="Y224" s="135">
        <f>IF(ISNA(VLOOKUP($B224,'[1]1718  Prog Access'!$F$7:$BF$318,15,FALSE)),"",VLOOKUP($B224,'[1]1718  Prog Access'!$F$7:$BF$318,15,FALSE))</f>
        <v>0</v>
      </c>
      <c r="Z224" s="135">
        <f>IF(ISNA(VLOOKUP($B224,'[1]1718  Prog Access'!$F$7:$BF$318,16,FALSE)),"",VLOOKUP($B224,'[1]1718  Prog Access'!$F$7:$BF$318,16,FALSE))</f>
        <v>0</v>
      </c>
      <c r="AA224" s="138">
        <f t="shared" si="325"/>
        <v>193837.19</v>
      </c>
      <c r="AB224" s="133">
        <f t="shared" si="326"/>
        <v>8.0884970686513666E-2</v>
      </c>
      <c r="AC224" s="134">
        <f t="shared" si="327"/>
        <v>2187.5317684234287</v>
      </c>
      <c r="AD224" s="135">
        <f>IF(ISNA(VLOOKUP($B224,'[1]1718  Prog Access'!$F$7:$BF$318,17,FALSE)),"",VLOOKUP($B224,'[1]1718  Prog Access'!$F$7:$BF$318,17,FALSE))</f>
        <v>67290.930000000008</v>
      </c>
      <c r="AE224" s="135">
        <f>IF(ISNA(VLOOKUP($B224,'[1]1718  Prog Access'!$F$7:$BF$318,18,FALSE)),"",VLOOKUP($B224,'[1]1718  Prog Access'!$F$7:$BF$318,18,FALSE))</f>
        <v>12000</v>
      </c>
      <c r="AF224" s="135">
        <f>IF(ISNA(VLOOKUP($B224,'[1]1718  Prog Access'!$F$7:$BF$318,19,FALSE)),"",VLOOKUP($B224,'[1]1718  Prog Access'!$F$7:$BF$318,19,FALSE))</f>
        <v>0</v>
      </c>
      <c r="AG224" s="135">
        <f>IF(ISNA(VLOOKUP($B224,'[1]1718  Prog Access'!$F$7:$BF$318,20,FALSE)),"",VLOOKUP($B224,'[1]1718  Prog Access'!$F$7:$BF$318,20,FALSE))</f>
        <v>0</v>
      </c>
      <c r="AH224" s="134">
        <f t="shared" si="329"/>
        <v>79290.930000000008</v>
      </c>
      <c r="AI224" s="133">
        <f t="shared" si="330"/>
        <v>3.3086759815061331E-2</v>
      </c>
      <c r="AJ224" s="134">
        <f t="shared" si="331"/>
        <v>894.83049317232826</v>
      </c>
      <c r="AK224" s="135">
        <f>IF(ISNA(VLOOKUP($B224,'[1]1718  Prog Access'!$F$7:$BF$318,21,FALSE)),"",VLOOKUP($B224,'[1]1718  Prog Access'!$F$7:$BF$318,21,FALSE))</f>
        <v>0</v>
      </c>
      <c r="AL224" s="135">
        <f>IF(ISNA(VLOOKUP($B224,'[1]1718  Prog Access'!$F$7:$BF$318,22,FALSE)),"",VLOOKUP($B224,'[1]1718  Prog Access'!$F$7:$BF$318,22,FALSE))</f>
        <v>0</v>
      </c>
      <c r="AM224" s="138">
        <f t="shared" si="332"/>
        <v>0</v>
      </c>
      <c r="AN224" s="133">
        <f t="shared" si="333"/>
        <v>0</v>
      </c>
      <c r="AO224" s="139">
        <f t="shared" si="334"/>
        <v>0</v>
      </c>
      <c r="AP224" s="135">
        <f>IF(ISNA(VLOOKUP($B224,'[1]1718  Prog Access'!$F$7:$BF$318,23,FALSE)),"",VLOOKUP($B224,'[1]1718  Prog Access'!$F$7:$BF$318,23,FALSE))</f>
        <v>34323.65</v>
      </c>
      <c r="AQ224" s="135">
        <f>IF(ISNA(VLOOKUP($B224,'[1]1718  Prog Access'!$F$7:$BF$318,24,FALSE)),"",VLOOKUP($B224,'[1]1718  Prog Access'!$F$7:$BF$318,24,FALSE))</f>
        <v>16960.009999999998</v>
      </c>
      <c r="AR224" s="135">
        <f>IF(ISNA(VLOOKUP($B224,'[1]1718  Prog Access'!$F$7:$BF$318,25,FALSE)),"",VLOOKUP($B224,'[1]1718  Prog Access'!$F$7:$BF$318,25,FALSE))</f>
        <v>0</v>
      </c>
      <c r="AS224" s="135">
        <f>IF(ISNA(VLOOKUP($B224,'[1]1718  Prog Access'!$F$7:$BF$318,26,FALSE)),"",VLOOKUP($B224,'[1]1718  Prog Access'!$F$7:$BF$318,26,FALSE))</f>
        <v>0</v>
      </c>
      <c r="AT224" s="135">
        <f>IF(ISNA(VLOOKUP($B224,'[1]1718  Prog Access'!$F$7:$BF$318,27,FALSE)),"",VLOOKUP($B224,'[1]1718  Prog Access'!$F$7:$BF$318,27,FALSE))</f>
        <v>33534.759999999995</v>
      </c>
      <c r="AU224" s="135">
        <f>IF(ISNA(VLOOKUP($B224,'[1]1718  Prog Access'!$F$7:$BF$318,28,FALSE)),"",VLOOKUP($B224,'[1]1718  Prog Access'!$F$7:$BF$318,28,FALSE))</f>
        <v>0</v>
      </c>
      <c r="AV224" s="135">
        <f>IF(ISNA(VLOOKUP($B224,'[1]1718  Prog Access'!$F$7:$BF$318,29,FALSE)),"",VLOOKUP($B224,'[1]1718  Prog Access'!$F$7:$BF$318,29,FALSE))</f>
        <v>0</v>
      </c>
      <c r="AW224" s="135">
        <f>IF(ISNA(VLOOKUP($B224,'[1]1718  Prog Access'!$F$7:$BF$318,30,FALSE)),"",VLOOKUP($B224,'[1]1718  Prog Access'!$F$7:$BF$318,30,FALSE))</f>
        <v>8370.36</v>
      </c>
      <c r="AX224" s="135">
        <f>IF(ISNA(VLOOKUP($B224,'[1]1718  Prog Access'!$F$7:$BF$318,31,FALSE)),"",VLOOKUP($B224,'[1]1718  Prog Access'!$F$7:$BF$318,31,FALSE))</f>
        <v>0</v>
      </c>
      <c r="AY224" s="135">
        <f>IF(ISNA(VLOOKUP($B224,'[1]1718  Prog Access'!$F$7:$BF$318,32,FALSE)),"",VLOOKUP($B224,'[1]1718  Prog Access'!$F$7:$BF$318,32,FALSE))</f>
        <v>0</v>
      </c>
      <c r="AZ224" s="135">
        <f>IF(ISNA(VLOOKUP($B224,'[1]1718  Prog Access'!$F$7:$BF$318,33,FALSE)),"",VLOOKUP($B224,'[1]1718  Prog Access'!$F$7:$BF$318,33,FALSE))</f>
        <v>0</v>
      </c>
      <c r="BA224" s="135">
        <f>IF(ISNA(VLOOKUP($B224,'[1]1718  Prog Access'!$F$7:$BF$318,34,FALSE)),"",VLOOKUP($B224,'[1]1718  Prog Access'!$F$7:$BF$318,34,FALSE))</f>
        <v>0</v>
      </c>
      <c r="BB224" s="135">
        <f>IF(ISNA(VLOOKUP($B224,'[1]1718  Prog Access'!$F$7:$BF$318,35,FALSE)),"",VLOOKUP($B224,'[1]1718  Prog Access'!$F$7:$BF$318,35,FALSE))</f>
        <v>0</v>
      </c>
      <c r="BC224" s="135">
        <f>IF(ISNA(VLOOKUP($B224,'[1]1718  Prog Access'!$F$7:$BF$318,36,FALSE)),"",VLOOKUP($B224,'[1]1718  Prog Access'!$F$7:$BF$318,36,FALSE))</f>
        <v>0</v>
      </c>
      <c r="BD224" s="135">
        <f>IF(ISNA(VLOOKUP($B224,'[1]1718  Prog Access'!$F$7:$BF$318,37,FALSE)),"",VLOOKUP($B224,'[1]1718  Prog Access'!$F$7:$BF$318,37,FALSE))</f>
        <v>0</v>
      </c>
      <c r="BE224" s="135">
        <f>IF(ISNA(VLOOKUP($B224,'[1]1718  Prog Access'!$F$7:$BF$318,38,FALSE)),"",VLOOKUP($B224,'[1]1718  Prog Access'!$F$7:$BF$318,38,FALSE))</f>
        <v>0</v>
      </c>
      <c r="BF224" s="134">
        <f t="shared" si="336"/>
        <v>93188.78</v>
      </c>
      <c r="BG224" s="133">
        <f t="shared" si="337"/>
        <v>3.8886096824928031E-2</v>
      </c>
      <c r="BH224" s="137">
        <f t="shared" si="338"/>
        <v>1051.6734002934206</v>
      </c>
      <c r="BI224" s="140">
        <f>IF(ISNA(VLOOKUP($B224,'[1]1718  Prog Access'!$F$7:$BF$318,39,FALSE)),"",VLOOKUP($B224,'[1]1718  Prog Access'!$F$7:$BF$318,39,FALSE))</f>
        <v>0</v>
      </c>
      <c r="BJ224" s="135">
        <f>IF(ISNA(VLOOKUP($B224,'[1]1718  Prog Access'!$F$7:$BF$318,40,FALSE)),"",VLOOKUP($B224,'[1]1718  Prog Access'!$F$7:$BF$318,40,FALSE))</f>
        <v>0</v>
      </c>
      <c r="BK224" s="135">
        <f>IF(ISNA(VLOOKUP($B224,'[1]1718  Prog Access'!$F$7:$BF$318,41,FALSE)),"",VLOOKUP($B224,'[1]1718  Prog Access'!$F$7:$BF$318,41,FALSE))</f>
        <v>0</v>
      </c>
      <c r="BL224" s="135">
        <f>IF(ISNA(VLOOKUP($B224,'[1]1718  Prog Access'!$F$7:$BF$318,42,FALSE)),"",VLOOKUP($B224,'[1]1718  Prog Access'!$F$7:$BF$318,42,FALSE))</f>
        <v>0</v>
      </c>
      <c r="BM224" s="135">
        <f>IF(ISNA(VLOOKUP($B224,'[1]1718  Prog Access'!$F$7:$BF$318,43,FALSE)),"",VLOOKUP($B224,'[1]1718  Prog Access'!$F$7:$BF$318,43,FALSE))</f>
        <v>0</v>
      </c>
      <c r="BN224" s="135">
        <f>IF(ISNA(VLOOKUP($B224,'[1]1718  Prog Access'!$F$7:$BF$318,44,FALSE)),"",VLOOKUP($B224,'[1]1718  Prog Access'!$F$7:$BF$318,44,FALSE))</f>
        <v>0</v>
      </c>
      <c r="BO224" s="135">
        <f>IF(ISNA(VLOOKUP($B224,'[1]1718  Prog Access'!$F$7:$BF$318,45,FALSE)),"",VLOOKUP($B224,'[1]1718  Prog Access'!$F$7:$BF$318,45,FALSE))</f>
        <v>0</v>
      </c>
      <c r="BP224" s="137">
        <f t="shared" si="340"/>
        <v>0</v>
      </c>
      <c r="BQ224" s="133">
        <f t="shared" si="341"/>
        <v>0</v>
      </c>
      <c r="BR224" s="134">
        <f t="shared" si="342"/>
        <v>0</v>
      </c>
      <c r="BS224" s="140">
        <f>IF(ISNA(VLOOKUP($B224,'[1]1718  Prog Access'!$F$7:$BF$318,46,FALSE)),"",VLOOKUP($B224,'[1]1718  Prog Access'!$F$7:$BF$318,46,FALSE))</f>
        <v>0</v>
      </c>
      <c r="BT224" s="135">
        <f>IF(ISNA(VLOOKUP($B224,'[1]1718  Prog Access'!$F$7:$BF$318,47,FALSE)),"",VLOOKUP($B224,'[1]1718  Prog Access'!$F$7:$BF$318,47,FALSE))</f>
        <v>0</v>
      </c>
      <c r="BU224" s="135">
        <f>IF(ISNA(VLOOKUP($B224,'[1]1718  Prog Access'!$F$7:$BF$318,48,FALSE)),"",VLOOKUP($B224,'[1]1718  Prog Access'!$F$7:$BF$318,48,FALSE))</f>
        <v>0</v>
      </c>
      <c r="BV224" s="135">
        <f>IF(ISNA(VLOOKUP($B224,'[1]1718  Prog Access'!$F$7:$BF$318,49,FALSE)),"",VLOOKUP($B224,'[1]1718  Prog Access'!$F$7:$BF$318,49,FALSE))</f>
        <v>0</v>
      </c>
      <c r="BW224" s="137">
        <f t="shared" si="344"/>
        <v>0</v>
      </c>
      <c r="BX224" s="133">
        <f t="shared" si="345"/>
        <v>0</v>
      </c>
      <c r="BY224" s="134">
        <f t="shared" si="346"/>
        <v>0</v>
      </c>
      <c r="BZ224" s="135">
        <f>IF(ISNA(VLOOKUP($B224,'[1]1718  Prog Access'!$F$7:$BF$318,50,FALSE)),"",VLOOKUP($B224,'[1]1718  Prog Access'!$F$7:$BF$318,50,FALSE))</f>
        <v>567679.23000000021</v>
      </c>
      <c r="CA224" s="133">
        <f t="shared" si="347"/>
        <v>0.23688291126121189</v>
      </c>
      <c r="CB224" s="134">
        <f t="shared" si="348"/>
        <v>6406.4917052251467</v>
      </c>
      <c r="CC224" s="135">
        <f>IF(ISNA(VLOOKUP($B224,'[1]1718  Prog Access'!$F$7:$BF$318,51,FALSE)),"",VLOOKUP($B224,'[1]1718  Prog Access'!$F$7:$BF$318,51,FALSE))</f>
        <v>87164.290000000008</v>
      </c>
      <c r="CD224" s="133">
        <f t="shared" si="349"/>
        <v>3.6372179361250423E-2</v>
      </c>
      <c r="CE224" s="134">
        <f t="shared" si="350"/>
        <v>983.68457284730857</v>
      </c>
      <c r="CF224" s="141">
        <f>IF(ISNA(VLOOKUP($B224,'[1]1718  Prog Access'!$F$7:$BF$318,52,FALSE)),"",VLOOKUP($B224,'[1]1718  Prog Access'!$F$7:$BF$318,52,FALSE))</f>
        <v>151986.85999999999</v>
      </c>
      <c r="CG224" s="88">
        <f t="shared" si="351"/>
        <v>6.3421538022890522E-2</v>
      </c>
      <c r="CH224" s="89">
        <f t="shared" si="352"/>
        <v>1715.2337207990067</v>
      </c>
      <c r="CI224" s="90">
        <f t="shared" si="365"/>
        <v>2396454.9700000007</v>
      </c>
      <c r="CJ224" s="73">
        <f t="shared" si="366"/>
        <v>0</v>
      </c>
    </row>
    <row r="225" spans="1:88" x14ac:dyDescent="0.3">
      <c r="A225" s="21"/>
      <c r="B225" s="84" t="s">
        <v>375</v>
      </c>
      <c r="C225" s="117" t="s">
        <v>376</v>
      </c>
      <c r="D225" s="85">
        <f>IF(ISNA(VLOOKUP($B225,'[1]1718 enrollment_Rev_Exp by size'!$A$6:$C$339,3,FALSE)),"",VLOOKUP($B225,'[1]1718 enrollment_Rev_Exp by size'!$A$6:$C$339,3,FALSE))</f>
        <v>247.67000000000002</v>
      </c>
      <c r="E225" s="86">
        <f>IF(ISNA(VLOOKUP($B225,'[1]1718 Enroll_Rev_Exp Access'!$A$6:$D$316,4,FALSE)),"",VLOOKUP($B225,'[1]1718 Enroll_Rev_Exp Access'!$A$6:$D$316,4,FALSE))</f>
        <v>3963861.63</v>
      </c>
      <c r="F225" s="87">
        <f>IF(ISNA(VLOOKUP($B225,'[1]1718  Prog Access'!$F$7:$BF$318,2,FALSE)),"",VLOOKUP($B225,'[1]1718  Prog Access'!$F$7:$BF$318,2,FALSE))</f>
        <v>2166336.2499999991</v>
      </c>
      <c r="G225" s="87">
        <f>IF(ISNA(VLOOKUP($B225,'[1]1718  Prog Access'!$F$7:$BF$318,3,FALSE)),"",VLOOKUP($B225,'[1]1718  Prog Access'!$F$7:$BF$318,3,FALSE))</f>
        <v>0</v>
      </c>
      <c r="H225" s="87">
        <f>IF(ISNA(VLOOKUP($B225,'[1]1718  Prog Access'!$F$7:$BF$318,4,FALSE)),"",VLOOKUP($B225,'[1]1718  Prog Access'!$F$7:$BF$318,4,FALSE))</f>
        <v>0</v>
      </c>
      <c r="I225" s="130">
        <f t="shared" si="353"/>
        <v>2166336.2499999991</v>
      </c>
      <c r="J225" s="151">
        <f t="shared" si="354"/>
        <v>0.54652166301778782</v>
      </c>
      <c r="K225" s="152">
        <f t="shared" si="355"/>
        <v>8746.8657891549192</v>
      </c>
      <c r="L225" s="135">
        <f>IF(ISNA(VLOOKUP($B225,'[1]1718  Prog Access'!$F$7:$BF$318,5,FALSE)),"",VLOOKUP($B225,'[1]1718  Prog Access'!$F$7:$BF$318,5,FALSE))</f>
        <v>0</v>
      </c>
      <c r="M225" s="135">
        <f>IF(ISNA(VLOOKUP($B225,'[1]1718  Prog Access'!$F$7:$BF$318,6,FALSE)),"",VLOOKUP($B225,'[1]1718  Prog Access'!$F$7:$BF$318,6,FALSE))</f>
        <v>0</v>
      </c>
      <c r="N225" s="135">
        <f>IF(ISNA(VLOOKUP($B225,'[1]1718  Prog Access'!$F$7:$BF$318,7,FALSE)),"",VLOOKUP($B225,'[1]1718  Prog Access'!$F$7:$BF$318,7,FALSE))</f>
        <v>0</v>
      </c>
      <c r="O225" s="135">
        <f>IF(ISNA(VLOOKUP($B225,'[1]1718  Prog Access'!$F$7:$BF$318,8,FALSE)),"",VLOOKUP($B225,'[1]1718  Prog Access'!$F$7:$BF$318,8,FALSE))</f>
        <v>0</v>
      </c>
      <c r="P225" s="135">
        <f>IF(ISNA(VLOOKUP($B225,'[1]1718  Prog Access'!$F$7:$BF$318,9,FALSE)),"",VLOOKUP($B225,'[1]1718  Prog Access'!$F$7:$BF$318,9,FALSE))</f>
        <v>0</v>
      </c>
      <c r="Q225" s="135">
        <f>IF(ISNA(VLOOKUP($B225,'[1]1718  Prog Access'!$F$7:$BF$318,10,FALSE)),"",VLOOKUP($B225,'[1]1718  Prog Access'!$F$7:$BF$318,10,FALSE))</f>
        <v>0</v>
      </c>
      <c r="R225" s="128">
        <f t="shared" si="321"/>
        <v>0</v>
      </c>
      <c r="S225" s="136">
        <f t="shared" si="322"/>
        <v>0</v>
      </c>
      <c r="T225" s="137">
        <f t="shared" si="323"/>
        <v>0</v>
      </c>
      <c r="U225" s="135">
        <f>IF(ISNA(VLOOKUP($B225,'[1]1718  Prog Access'!$F$7:$BF$318,11,FALSE)),"",VLOOKUP($B225,'[1]1718  Prog Access'!$F$7:$BF$318,11,FALSE))</f>
        <v>215373.31000000006</v>
      </c>
      <c r="V225" s="135">
        <f>IF(ISNA(VLOOKUP($B225,'[1]1718  Prog Access'!$F$7:$BF$318,12,FALSE)),"",VLOOKUP($B225,'[1]1718  Prog Access'!$F$7:$BF$318,12,FALSE))</f>
        <v>4680.99</v>
      </c>
      <c r="W225" s="135">
        <f>IF(ISNA(VLOOKUP($B225,'[1]1718  Prog Access'!$F$7:$BF$318,13,FALSE)),"",VLOOKUP($B225,'[1]1718  Prog Access'!$F$7:$BF$318,13,FALSE))</f>
        <v>50845.3</v>
      </c>
      <c r="X225" s="135">
        <f>IF(ISNA(VLOOKUP($B225,'[1]1718  Prog Access'!$F$7:$BF$318,14,FALSE)),"",VLOOKUP($B225,'[1]1718  Prog Access'!$F$7:$BF$318,14,FALSE))</f>
        <v>0</v>
      </c>
      <c r="Y225" s="135">
        <f>IF(ISNA(VLOOKUP($B225,'[1]1718  Prog Access'!$F$7:$BF$318,15,FALSE)),"",VLOOKUP($B225,'[1]1718  Prog Access'!$F$7:$BF$318,15,FALSE))</f>
        <v>0</v>
      </c>
      <c r="Z225" s="135">
        <f>IF(ISNA(VLOOKUP($B225,'[1]1718  Prog Access'!$F$7:$BF$318,16,FALSE)),"",VLOOKUP($B225,'[1]1718  Prog Access'!$F$7:$BF$318,16,FALSE))</f>
        <v>0</v>
      </c>
      <c r="AA225" s="138">
        <f t="shared" si="325"/>
        <v>270899.60000000003</v>
      </c>
      <c r="AB225" s="133">
        <f t="shared" si="326"/>
        <v>6.8342345239735328E-2</v>
      </c>
      <c r="AC225" s="134">
        <f t="shared" si="327"/>
        <v>1093.7925465336941</v>
      </c>
      <c r="AD225" s="135">
        <f>IF(ISNA(VLOOKUP($B225,'[1]1718  Prog Access'!$F$7:$BF$318,17,FALSE)),"",VLOOKUP($B225,'[1]1718  Prog Access'!$F$7:$BF$318,17,FALSE))</f>
        <v>126386.79999999999</v>
      </c>
      <c r="AE225" s="135">
        <f>IF(ISNA(VLOOKUP($B225,'[1]1718  Prog Access'!$F$7:$BF$318,18,FALSE)),"",VLOOKUP($B225,'[1]1718  Prog Access'!$F$7:$BF$318,18,FALSE))</f>
        <v>0</v>
      </c>
      <c r="AF225" s="135">
        <f>IF(ISNA(VLOOKUP($B225,'[1]1718  Prog Access'!$F$7:$BF$318,19,FALSE)),"",VLOOKUP($B225,'[1]1718  Prog Access'!$F$7:$BF$318,19,FALSE))</f>
        <v>0</v>
      </c>
      <c r="AG225" s="135">
        <f>IF(ISNA(VLOOKUP($B225,'[1]1718  Prog Access'!$F$7:$BF$318,20,FALSE)),"",VLOOKUP($B225,'[1]1718  Prog Access'!$F$7:$BF$318,20,FALSE))</f>
        <v>0</v>
      </c>
      <c r="AH225" s="134">
        <f t="shared" si="329"/>
        <v>126386.79999999999</v>
      </c>
      <c r="AI225" s="133">
        <f t="shared" si="330"/>
        <v>3.1884765866562297E-2</v>
      </c>
      <c r="AJ225" s="134">
        <f t="shared" si="331"/>
        <v>510.30322606694386</v>
      </c>
      <c r="AK225" s="135">
        <f>IF(ISNA(VLOOKUP($B225,'[1]1718  Prog Access'!$F$7:$BF$318,21,FALSE)),"",VLOOKUP($B225,'[1]1718  Prog Access'!$F$7:$BF$318,21,FALSE))</f>
        <v>0</v>
      </c>
      <c r="AL225" s="135">
        <f>IF(ISNA(VLOOKUP($B225,'[1]1718  Prog Access'!$F$7:$BF$318,22,FALSE)),"",VLOOKUP($B225,'[1]1718  Prog Access'!$F$7:$BF$318,22,FALSE))</f>
        <v>0</v>
      </c>
      <c r="AM225" s="138">
        <f t="shared" si="332"/>
        <v>0</v>
      </c>
      <c r="AN225" s="133">
        <f t="shared" si="333"/>
        <v>0</v>
      </c>
      <c r="AO225" s="139">
        <f t="shared" si="334"/>
        <v>0</v>
      </c>
      <c r="AP225" s="135">
        <f>IF(ISNA(VLOOKUP($B225,'[1]1718  Prog Access'!$F$7:$BF$318,23,FALSE)),"",VLOOKUP($B225,'[1]1718  Prog Access'!$F$7:$BF$318,23,FALSE))</f>
        <v>59495.83</v>
      </c>
      <c r="AQ225" s="135">
        <f>IF(ISNA(VLOOKUP($B225,'[1]1718  Prog Access'!$F$7:$BF$318,24,FALSE)),"",VLOOKUP($B225,'[1]1718  Prog Access'!$F$7:$BF$318,24,FALSE))</f>
        <v>33872</v>
      </c>
      <c r="AR225" s="135">
        <f>IF(ISNA(VLOOKUP($B225,'[1]1718  Prog Access'!$F$7:$BF$318,25,FALSE)),"",VLOOKUP($B225,'[1]1718  Prog Access'!$F$7:$BF$318,25,FALSE))</f>
        <v>0</v>
      </c>
      <c r="AS225" s="135">
        <f>IF(ISNA(VLOOKUP($B225,'[1]1718  Prog Access'!$F$7:$BF$318,26,FALSE)),"",VLOOKUP($B225,'[1]1718  Prog Access'!$F$7:$BF$318,26,FALSE))</f>
        <v>0</v>
      </c>
      <c r="AT225" s="135">
        <f>IF(ISNA(VLOOKUP($B225,'[1]1718  Prog Access'!$F$7:$BF$318,27,FALSE)),"",VLOOKUP($B225,'[1]1718  Prog Access'!$F$7:$BF$318,27,FALSE))</f>
        <v>91569.790000000008</v>
      </c>
      <c r="AU225" s="135">
        <f>IF(ISNA(VLOOKUP($B225,'[1]1718  Prog Access'!$F$7:$BF$318,28,FALSE)),"",VLOOKUP($B225,'[1]1718  Prog Access'!$F$7:$BF$318,28,FALSE))</f>
        <v>0</v>
      </c>
      <c r="AV225" s="135">
        <f>IF(ISNA(VLOOKUP($B225,'[1]1718  Prog Access'!$F$7:$BF$318,29,FALSE)),"",VLOOKUP($B225,'[1]1718  Prog Access'!$F$7:$BF$318,29,FALSE))</f>
        <v>0</v>
      </c>
      <c r="AW225" s="135">
        <f>IF(ISNA(VLOOKUP($B225,'[1]1718  Prog Access'!$F$7:$BF$318,30,FALSE)),"",VLOOKUP($B225,'[1]1718  Prog Access'!$F$7:$BF$318,30,FALSE))</f>
        <v>0</v>
      </c>
      <c r="AX225" s="135">
        <f>IF(ISNA(VLOOKUP($B225,'[1]1718  Prog Access'!$F$7:$BF$318,31,FALSE)),"",VLOOKUP($B225,'[1]1718  Prog Access'!$F$7:$BF$318,31,FALSE))</f>
        <v>0</v>
      </c>
      <c r="AY225" s="135">
        <f>IF(ISNA(VLOOKUP($B225,'[1]1718  Prog Access'!$F$7:$BF$318,32,FALSE)),"",VLOOKUP($B225,'[1]1718  Prog Access'!$F$7:$BF$318,32,FALSE))</f>
        <v>0</v>
      </c>
      <c r="AZ225" s="135">
        <f>IF(ISNA(VLOOKUP($B225,'[1]1718  Prog Access'!$F$7:$BF$318,33,FALSE)),"",VLOOKUP($B225,'[1]1718  Prog Access'!$F$7:$BF$318,33,FALSE))</f>
        <v>0</v>
      </c>
      <c r="BA225" s="135">
        <f>IF(ISNA(VLOOKUP($B225,'[1]1718  Prog Access'!$F$7:$BF$318,34,FALSE)),"",VLOOKUP($B225,'[1]1718  Prog Access'!$F$7:$BF$318,34,FALSE))</f>
        <v>0</v>
      </c>
      <c r="BB225" s="135">
        <f>IF(ISNA(VLOOKUP($B225,'[1]1718  Prog Access'!$F$7:$BF$318,35,FALSE)),"",VLOOKUP($B225,'[1]1718  Prog Access'!$F$7:$BF$318,35,FALSE))</f>
        <v>0</v>
      </c>
      <c r="BC225" s="135">
        <f>IF(ISNA(VLOOKUP($B225,'[1]1718  Prog Access'!$F$7:$BF$318,36,FALSE)),"",VLOOKUP($B225,'[1]1718  Prog Access'!$F$7:$BF$318,36,FALSE))</f>
        <v>0</v>
      </c>
      <c r="BD225" s="135">
        <f>IF(ISNA(VLOOKUP($B225,'[1]1718  Prog Access'!$F$7:$BF$318,37,FALSE)),"",VLOOKUP($B225,'[1]1718  Prog Access'!$F$7:$BF$318,37,FALSE))</f>
        <v>0</v>
      </c>
      <c r="BE225" s="135">
        <f>IF(ISNA(VLOOKUP($B225,'[1]1718  Prog Access'!$F$7:$BF$318,38,FALSE)),"",VLOOKUP($B225,'[1]1718  Prog Access'!$F$7:$BF$318,38,FALSE))</f>
        <v>0</v>
      </c>
      <c r="BF225" s="134">
        <f t="shared" si="336"/>
        <v>184937.62</v>
      </c>
      <c r="BG225" s="133">
        <f t="shared" si="337"/>
        <v>4.6655922245197039E-2</v>
      </c>
      <c r="BH225" s="137">
        <f t="shared" si="338"/>
        <v>746.70981548027612</v>
      </c>
      <c r="BI225" s="140">
        <f>IF(ISNA(VLOOKUP($B225,'[1]1718  Prog Access'!$F$7:$BF$318,39,FALSE)),"",VLOOKUP($B225,'[1]1718  Prog Access'!$F$7:$BF$318,39,FALSE))</f>
        <v>0</v>
      </c>
      <c r="BJ225" s="135">
        <f>IF(ISNA(VLOOKUP($B225,'[1]1718  Prog Access'!$F$7:$BF$318,40,FALSE)),"",VLOOKUP($B225,'[1]1718  Prog Access'!$F$7:$BF$318,40,FALSE))</f>
        <v>0</v>
      </c>
      <c r="BK225" s="135">
        <f>IF(ISNA(VLOOKUP($B225,'[1]1718  Prog Access'!$F$7:$BF$318,41,FALSE)),"",VLOOKUP($B225,'[1]1718  Prog Access'!$F$7:$BF$318,41,FALSE))</f>
        <v>483.05</v>
      </c>
      <c r="BL225" s="135">
        <f>IF(ISNA(VLOOKUP($B225,'[1]1718  Prog Access'!$F$7:$BF$318,42,FALSE)),"",VLOOKUP($B225,'[1]1718  Prog Access'!$F$7:$BF$318,42,FALSE))</f>
        <v>0</v>
      </c>
      <c r="BM225" s="135">
        <f>IF(ISNA(VLOOKUP($B225,'[1]1718  Prog Access'!$F$7:$BF$318,43,FALSE)),"",VLOOKUP($B225,'[1]1718  Prog Access'!$F$7:$BF$318,43,FALSE))</f>
        <v>0</v>
      </c>
      <c r="BN225" s="135">
        <f>IF(ISNA(VLOOKUP($B225,'[1]1718  Prog Access'!$F$7:$BF$318,44,FALSE)),"",VLOOKUP($B225,'[1]1718  Prog Access'!$F$7:$BF$318,44,FALSE))</f>
        <v>0</v>
      </c>
      <c r="BO225" s="135">
        <f>IF(ISNA(VLOOKUP($B225,'[1]1718  Prog Access'!$F$7:$BF$318,45,FALSE)),"",VLOOKUP($B225,'[1]1718  Prog Access'!$F$7:$BF$318,45,FALSE))</f>
        <v>67713.349999999991</v>
      </c>
      <c r="BP225" s="137">
        <f t="shared" si="340"/>
        <v>68196.399999999994</v>
      </c>
      <c r="BQ225" s="133">
        <f t="shared" si="341"/>
        <v>1.7204535971655499E-2</v>
      </c>
      <c r="BR225" s="134">
        <f t="shared" si="342"/>
        <v>275.35187951709935</v>
      </c>
      <c r="BS225" s="140">
        <f>IF(ISNA(VLOOKUP($B225,'[1]1718  Prog Access'!$F$7:$BF$318,46,FALSE)),"",VLOOKUP($B225,'[1]1718  Prog Access'!$F$7:$BF$318,46,FALSE))</f>
        <v>0</v>
      </c>
      <c r="BT225" s="135">
        <f>IF(ISNA(VLOOKUP($B225,'[1]1718  Prog Access'!$F$7:$BF$318,47,FALSE)),"",VLOOKUP($B225,'[1]1718  Prog Access'!$F$7:$BF$318,47,FALSE))</f>
        <v>0</v>
      </c>
      <c r="BU225" s="135">
        <f>IF(ISNA(VLOOKUP($B225,'[1]1718  Prog Access'!$F$7:$BF$318,48,FALSE)),"",VLOOKUP($B225,'[1]1718  Prog Access'!$F$7:$BF$318,48,FALSE))</f>
        <v>0</v>
      </c>
      <c r="BV225" s="135">
        <f>IF(ISNA(VLOOKUP($B225,'[1]1718  Prog Access'!$F$7:$BF$318,49,FALSE)),"",VLOOKUP($B225,'[1]1718  Prog Access'!$F$7:$BF$318,49,FALSE))</f>
        <v>6723.5</v>
      </c>
      <c r="BW225" s="137">
        <f t="shared" si="344"/>
        <v>6723.5</v>
      </c>
      <c r="BX225" s="133">
        <f t="shared" si="345"/>
        <v>1.6961994710193756E-3</v>
      </c>
      <c r="BY225" s="134">
        <f t="shared" si="346"/>
        <v>27.147010134453101</v>
      </c>
      <c r="BZ225" s="135">
        <f>IF(ISNA(VLOOKUP($B225,'[1]1718  Prog Access'!$F$7:$BF$318,50,FALSE)),"",VLOOKUP($B225,'[1]1718  Prog Access'!$F$7:$BF$318,50,FALSE))</f>
        <v>736387.9</v>
      </c>
      <c r="CA225" s="133">
        <f t="shared" si="347"/>
        <v>0.18577537985350917</v>
      </c>
      <c r="CB225" s="134">
        <f t="shared" si="348"/>
        <v>2973.2624056203817</v>
      </c>
      <c r="CC225" s="135">
        <f>IF(ISNA(VLOOKUP($B225,'[1]1718  Prog Access'!$F$7:$BF$318,51,FALSE)),"",VLOOKUP($B225,'[1]1718  Prog Access'!$F$7:$BF$318,51,FALSE))</f>
        <v>123838.71</v>
      </c>
      <c r="CD225" s="133">
        <f t="shared" si="349"/>
        <v>3.1241935657577435E-2</v>
      </c>
      <c r="CE225" s="134">
        <f t="shared" si="350"/>
        <v>500.01497960996488</v>
      </c>
      <c r="CF225" s="141">
        <f>IF(ISNA(VLOOKUP($B225,'[1]1718  Prog Access'!$F$7:$BF$318,52,FALSE)),"",VLOOKUP($B225,'[1]1718  Prog Access'!$F$7:$BF$318,52,FALSE))</f>
        <v>280154.84999999998</v>
      </c>
      <c r="CG225" s="88">
        <f t="shared" si="351"/>
        <v>7.0677252676955821E-2</v>
      </c>
      <c r="CH225" s="89">
        <f t="shared" si="352"/>
        <v>1131.1618282391892</v>
      </c>
      <c r="CI225" s="90">
        <f t="shared" si="365"/>
        <v>3963861.629999999</v>
      </c>
      <c r="CJ225" s="73">
        <f t="shared" si="366"/>
        <v>0</v>
      </c>
    </row>
    <row r="226" spans="1:88" x14ac:dyDescent="0.3">
      <c r="A226" s="21"/>
      <c r="B226" s="84" t="s">
        <v>377</v>
      </c>
      <c r="C226" s="117" t="s">
        <v>378</v>
      </c>
      <c r="D226" s="85">
        <f>IF(ISNA(VLOOKUP($B226,'[1]1718 enrollment_Rev_Exp by size'!$A$6:$C$339,3,FALSE)),"",VLOOKUP($B226,'[1]1718 enrollment_Rev_Exp by size'!$A$6:$C$339,3,FALSE))</f>
        <v>259.51</v>
      </c>
      <c r="E226" s="86">
        <f>IF(ISNA(VLOOKUP($B226,'[1]1718 Enroll_Rev_Exp Access'!$A$6:$D$316,4,FALSE)),"",VLOOKUP($B226,'[1]1718 Enroll_Rev_Exp Access'!$A$6:$D$316,4,FALSE))</f>
        <v>4150297.53</v>
      </c>
      <c r="F226" s="87">
        <f>IF(ISNA(VLOOKUP($B226,'[1]1718  Prog Access'!$F$7:$BF$318,2,FALSE)),"",VLOOKUP($B226,'[1]1718  Prog Access'!$F$7:$BF$318,2,FALSE))</f>
        <v>2074368.3800000006</v>
      </c>
      <c r="G226" s="87">
        <f>IF(ISNA(VLOOKUP($B226,'[1]1718  Prog Access'!$F$7:$BF$318,3,FALSE)),"",VLOOKUP($B226,'[1]1718  Prog Access'!$F$7:$BF$318,3,FALSE))</f>
        <v>0</v>
      </c>
      <c r="H226" s="87">
        <f>IF(ISNA(VLOOKUP($B226,'[1]1718  Prog Access'!$F$7:$BF$318,4,FALSE)),"",VLOOKUP($B226,'[1]1718  Prog Access'!$F$7:$BF$318,4,FALSE))</f>
        <v>0</v>
      </c>
      <c r="I226" s="130">
        <f t="shared" si="353"/>
        <v>2074368.3800000006</v>
      </c>
      <c r="J226" s="151">
        <f t="shared" si="354"/>
        <v>0.49981196890238389</v>
      </c>
      <c r="K226" s="152">
        <f t="shared" si="355"/>
        <v>7993.4044160147996</v>
      </c>
      <c r="L226" s="135">
        <f>IF(ISNA(VLOOKUP($B226,'[1]1718  Prog Access'!$F$7:$BF$318,5,FALSE)),"",VLOOKUP($B226,'[1]1718  Prog Access'!$F$7:$BF$318,5,FALSE))</f>
        <v>0</v>
      </c>
      <c r="M226" s="135">
        <f>IF(ISNA(VLOOKUP($B226,'[1]1718  Prog Access'!$F$7:$BF$318,6,FALSE)),"",VLOOKUP($B226,'[1]1718  Prog Access'!$F$7:$BF$318,6,FALSE))</f>
        <v>0</v>
      </c>
      <c r="N226" s="135">
        <f>IF(ISNA(VLOOKUP($B226,'[1]1718  Prog Access'!$F$7:$BF$318,7,FALSE)),"",VLOOKUP($B226,'[1]1718  Prog Access'!$F$7:$BF$318,7,FALSE))</f>
        <v>0</v>
      </c>
      <c r="O226" s="135">
        <f>IF(ISNA(VLOOKUP($B226,'[1]1718  Prog Access'!$F$7:$BF$318,8,FALSE)),"",VLOOKUP($B226,'[1]1718  Prog Access'!$F$7:$BF$318,8,FALSE))</f>
        <v>0</v>
      </c>
      <c r="P226" s="135">
        <f>IF(ISNA(VLOOKUP($B226,'[1]1718  Prog Access'!$F$7:$BF$318,9,FALSE)),"",VLOOKUP($B226,'[1]1718  Prog Access'!$F$7:$BF$318,9,FALSE))</f>
        <v>0</v>
      </c>
      <c r="Q226" s="135">
        <f>IF(ISNA(VLOOKUP($B226,'[1]1718  Prog Access'!$F$7:$BF$318,10,FALSE)),"",VLOOKUP($B226,'[1]1718  Prog Access'!$F$7:$BF$318,10,FALSE))</f>
        <v>0</v>
      </c>
      <c r="R226" s="128">
        <f t="shared" si="321"/>
        <v>0</v>
      </c>
      <c r="S226" s="136">
        <f t="shared" si="322"/>
        <v>0</v>
      </c>
      <c r="T226" s="137">
        <f t="shared" si="323"/>
        <v>0</v>
      </c>
      <c r="U226" s="135">
        <f>IF(ISNA(VLOOKUP($B226,'[1]1718  Prog Access'!$F$7:$BF$318,11,FALSE)),"",VLOOKUP($B226,'[1]1718  Prog Access'!$F$7:$BF$318,11,FALSE))</f>
        <v>344358.99</v>
      </c>
      <c r="V226" s="135">
        <f>IF(ISNA(VLOOKUP($B226,'[1]1718  Prog Access'!$F$7:$BF$318,12,FALSE)),"",VLOOKUP($B226,'[1]1718  Prog Access'!$F$7:$BF$318,12,FALSE))</f>
        <v>0</v>
      </c>
      <c r="W226" s="135">
        <f>IF(ISNA(VLOOKUP($B226,'[1]1718  Prog Access'!$F$7:$BF$318,13,FALSE)),"",VLOOKUP($B226,'[1]1718  Prog Access'!$F$7:$BF$318,13,FALSE))</f>
        <v>96437.53</v>
      </c>
      <c r="X226" s="135">
        <f>IF(ISNA(VLOOKUP($B226,'[1]1718  Prog Access'!$F$7:$BF$318,14,FALSE)),"",VLOOKUP($B226,'[1]1718  Prog Access'!$F$7:$BF$318,14,FALSE))</f>
        <v>0</v>
      </c>
      <c r="Y226" s="135">
        <f>IF(ISNA(VLOOKUP($B226,'[1]1718  Prog Access'!$F$7:$BF$318,15,FALSE)),"",VLOOKUP($B226,'[1]1718  Prog Access'!$F$7:$BF$318,15,FALSE))</f>
        <v>0</v>
      </c>
      <c r="Z226" s="135">
        <f>IF(ISNA(VLOOKUP($B226,'[1]1718  Prog Access'!$F$7:$BF$318,16,FALSE)),"",VLOOKUP($B226,'[1]1718  Prog Access'!$F$7:$BF$318,16,FALSE))</f>
        <v>4310</v>
      </c>
      <c r="AA226" s="138">
        <f t="shared" si="325"/>
        <v>445106.52</v>
      </c>
      <c r="AB226" s="133">
        <f t="shared" si="326"/>
        <v>0.10724689417628332</v>
      </c>
      <c r="AC226" s="134">
        <f t="shared" si="327"/>
        <v>1715.1806096104199</v>
      </c>
      <c r="AD226" s="135">
        <f>IF(ISNA(VLOOKUP($B226,'[1]1718  Prog Access'!$F$7:$BF$318,17,FALSE)),"",VLOOKUP($B226,'[1]1718  Prog Access'!$F$7:$BF$318,17,FALSE))</f>
        <v>89916.170000000013</v>
      </c>
      <c r="AE226" s="135">
        <f>IF(ISNA(VLOOKUP($B226,'[1]1718  Prog Access'!$F$7:$BF$318,18,FALSE)),"",VLOOKUP($B226,'[1]1718  Prog Access'!$F$7:$BF$318,18,FALSE))</f>
        <v>0</v>
      </c>
      <c r="AF226" s="135">
        <f>IF(ISNA(VLOOKUP($B226,'[1]1718  Prog Access'!$F$7:$BF$318,19,FALSE)),"",VLOOKUP($B226,'[1]1718  Prog Access'!$F$7:$BF$318,19,FALSE))</f>
        <v>0</v>
      </c>
      <c r="AG226" s="135">
        <f>IF(ISNA(VLOOKUP($B226,'[1]1718  Prog Access'!$F$7:$BF$318,20,FALSE)),"",VLOOKUP($B226,'[1]1718  Prog Access'!$F$7:$BF$318,20,FALSE))</f>
        <v>0</v>
      </c>
      <c r="AH226" s="134">
        <f t="shared" si="329"/>
        <v>89916.170000000013</v>
      </c>
      <c r="AI226" s="133">
        <f t="shared" si="330"/>
        <v>2.1664993738412779E-2</v>
      </c>
      <c r="AJ226" s="134">
        <f t="shared" si="331"/>
        <v>346.48441293206434</v>
      </c>
      <c r="AK226" s="135">
        <f>IF(ISNA(VLOOKUP($B226,'[1]1718  Prog Access'!$F$7:$BF$318,21,FALSE)),"",VLOOKUP($B226,'[1]1718  Prog Access'!$F$7:$BF$318,21,FALSE))</f>
        <v>0</v>
      </c>
      <c r="AL226" s="135">
        <f>IF(ISNA(VLOOKUP($B226,'[1]1718  Prog Access'!$F$7:$BF$318,22,FALSE)),"",VLOOKUP($B226,'[1]1718  Prog Access'!$F$7:$BF$318,22,FALSE))</f>
        <v>0</v>
      </c>
      <c r="AM226" s="138">
        <f t="shared" si="332"/>
        <v>0</v>
      </c>
      <c r="AN226" s="133">
        <f t="shared" si="333"/>
        <v>0</v>
      </c>
      <c r="AO226" s="139">
        <f t="shared" si="334"/>
        <v>0</v>
      </c>
      <c r="AP226" s="135">
        <f>IF(ISNA(VLOOKUP($B226,'[1]1718  Prog Access'!$F$7:$BF$318,23,FALSE)),"",VLOOKUP($B226,'[1]1718  Prog Access'!$F$7:$BF$318,23,FALSE))</f>
        <v>28347.13</v>
      </c>
      <c r="AQ226" s="135">
        <f>IF(ISNA(VLOOKUP($B226,'[1]1718  Prog Access'!$F$7:$BF$318,24,FALSE)),"",VLOOKUP($B226,'[1]1718  Prog Access'!$F$7:$BF$318,24,FALSE))</f>
        <v>58483.03</v>
      </c>
      <c r="AR226" s="135">
        <f>IF(ISNA(VLOOKUP($B226,'[1]1718  Prog Access'!$F$7:$BF$318,25,FALSE)),"",VLOOKUP($B226,'[1]1718  Prog Access'!$F$7:$BF$318,25,FALSE))</f>
        <v>0</v>
      </c>
      <c r="AS226" s="135">
        <f>IF(ISNA(VLOOKUP($B226,'[1]1718  Prog Access'!$F$7:$BF$318,26,FALSE)),"",VLOOKUP($B226,'[1]1718  Prog Access'!$F$7:$BF$318,26,FALSE))</f>
        <v>0</v>
      </c>
      <c r="AT226" s="135">
        <f>IF(ISNA(VLOOKUP($B226,'[1]1718  Prog Access'!$F$7:$BF$318,27,FALSE)),"",VLOOKUP($B226,'[1]1718  Prog Access'!$F$7:$BF$318,27,FALSE))</f>
        <v>54980.570000000007</v>
      </c>
      <c r="AU226" s="135">
        <f>IF(ISNA(VLOOKUP($B226,'[1]1718  Prog Access'!$F$7:$BF$318,28,FALSE)),"",VLOOKUP($B226,'[1]1718  Prog Access'!$F$7:$BF$318,28,FALSE))</f>
        <v>0</v>
      </c>
      <c r="AV226" s="135">
        <f>IF(ISNA(VLOOKUP($B226,'[1]1718  Prog Access'!$F$7:$BF$318,29,FALSE)),"",VLOOKUP($B226,'[1]1718  Prog Access'!$F$7:$BF$318,29,FALSE))</f>
        <v>0</v>
      </c>
      <c r="AW226" s="135">
        <f>IF(ISNA(VLOOKUP($B226,'[1]1718  Prog Access'!$F$7:$BF$318,30,FALSE)),"",VLOOKUP($B226,'[1]1718  Prog Access'!$F$7:$BF$318,30,FALSE))</f>
        <v>52412.54</v>
      </c>
      <c r="AX226" s="135">
        <f>IF(ISNA(VLOOKUP($B226,'[1]1718  Prog Access'!$F$7:$BF$318,31,FALSE)),"",VLOOKUP($B226,'[1]1718  Prog Access'!$F$7:$BF$318,31,FALSE))</f>
        <v>0</v>
      </c>
      <c r="AY226" s="135">
        <f>IF(ISNA(VLOOKUP($B226,'[1]1718  Prog Access'!$F$7:$BF$318,32,FALSE)),"",VLOOKUP($B226,'[1]1718  Prog Access'!$F$7:$BF$318,32,FALSE))</f>
        <v>0</v>
      </c>
      <c r="AZ226" s="135">
        <f>IF(ISNA(VLOOKUP($B226,'[1]1718  Prog Access'!$F$7:$BF$318,33,FALSE)),"",VLOOKUP($B226,'[1]1718  Prog Access'!$F$7:$BF$318,33,FALSE))</f>
        <v>0</v>
      </c>
      <c r="BA226" s="135">
        <f>IF(ISNA(VLOOKUP($B226,'[1]1718  Prog Access'!$F$7:$BF$318,34,FALSE)),"",VLOOKUP($B226,'[1]1718  Prog Access'!$F$7:$BF$318,34,FALSE))</f>
        <v>0</v>
      </c>
      <c r="BB226" s="135">
        <f>IF(ISNA(VLOOKUP($B226,'[1]1718  Prog Access'!$F$7:$BF$318,35,FALSE)),"",VLOOKUP($B226,'[1]1718  Prog Access'!$F$7:$BF$318,35,FALSE))</f>
        <v>0</v>
      </c>
      <c r="BC226" s="135">
        <f>IF(ISNA(VLOOKUP($B226,'[1]1718  Prog Access'!$F$7:$BF$318,36,FALSE)),"",VLOOKUP($B226,'[1]1718  Prog Access'!$F$7:$BF$318,36,FALSE))</f>
        <v>0</v>
      </c>
      <c r="BD226" s="135">
        <f>IF(ISNA(VLOOKUP($B226,'[1]1718  Prog Access'!$F$7:$BF$318,37,FALSE)),"",VLOOKUP($B226,'[1]1718  Prog Access'!$F$7:$BF$318,37,FALSE))</f>
        <v>0</v>
      </c>
      <c r="BE226" s="135">
        <f>IF(ISNA(VLOOKUP($B226,'[1]1718  Prog Access'!$F$7:$BF$318,38,FALSE)),"",VLOOKUP($B226,'[1]1718  Prog Access'!$F$7:$BF$318,38,FALSE))</f>
        <v>0</v>
      </c>
      <c r="BF226" s="134">
        <f t="shared" si="336"/>
        <v>194223.27000000002</v>
      </c>
      <c r="BG226" s="133">
        <f t="shared" si="337"/>
        <v>4.679743285778358E-2</v>
      </c>
      <c r="BH226" s="137">
        <f t="shared" si="338"/>
        <v>748.42306654849529</v>
      </c>
      <c r="BI226" s="140">
        <f>IF(ISNA(VLOOKUP($B226,'[1]1718  Prog Access'!$F$7:$BF$318,39,FALSE)),"",VLOOKUP($B226,'[1]1718  Prog Access'!$F$7:$BF$318,39,FALSE))</f>
        <v>7150.4400000000005</v>
      </c>
      <c r="BJ226" s="135">
        <f>IF(ISNA(VLOOKUP($B226,'[1]1718  Prog Access'!$F$7:$BF$318,40,FALSE)),"",VLOOKUP($B226,'[1]1718  Prog Access'!$F$7:$BF$318,40,FALSE))</f>
        <v>0</v>
      </c>
      <c r="BK226" s="135">
        <f>IF(ISNA(VLOOKUP($B226,'[1]1718  Prog Access'!$F$7:$BF$318,41,FALSE)),"",VLOOKUP($B226,'[1]1718  Prog Access'!$F$7:$BF$318,41,FALSE))</f>
        <v>0</v>
      </c>
      <c r="BL226" s="135">
        <f>IF(ISNA(VLOOKUP($B226,'[1]1718  Prog Access'!$F$7:$BF$318,42,FALSE)),"",VLOOKUP($B226,'[1]1718  Prog Access'!$F$7:$BF$318,42,FALSE))</f>
        <v>0</v>
      </c>
      <c r="BM226" s="135">
        <f>IF(ISNA(VLOOKUP($B226,'[1]1718  Prog Access'!$F$7:$BF$318,43,FALSE)),"",VLOOKUP($B226,'[1]1718  Prog Access'!$F$7:$BF$318,43,FALSE))</f>
        <v>0</v>
      </c>
      <c r="BN226" s="135">
        <f>IF(ISNA(VLOOKUP($B226,'[1]1718  Prog Access'!$F$7:$BF$318,44,FALSE)),"",VLOOKUP($B226,'[1]1718  Prog Access'!$F$7:$BF$318,44,FALSE))</f>
        <v>0</v>
      </c>
      <c r="BO226" s="135">
        <f>IF(ISNA(VLOOKUP($B226,'[1]1718  Prog Access'!$F$7:$BF$318,45,FALSE)),"",VLOOKUP($B226,'[1]1718  Prog Access'!$F$7:$BF$318,45,FALSE))</f>
        <v>0</v>
      </c>
      <c r="BP226" s="137">
        <f t="shared" si="340"/>
        <v>7150.4400000000005</v>
      </c>
      <c r="BQ226" s="133">
        <f t="shared" si="341"/>
        <v>1.7228740706693385E-3</v>
      </c>
      <c r="BR226" s="134">
        <f t="shared" si="342"/>
        <v>27.553620284382109</v>
      </c>
      <c r="BS226" s="140">
        <f>IF(ISNA(VLOOKUP($B226,'[1]1718  Prog Access'!$F$7:$BF$318,46,FALSE)),"",VLOOKUP($B226,'[1]1718  Prog Access'!$F$7:$BF$318,46,FALSE))</f>
        <v>0</v>
      </c>
      <c r="BT226" s="135">
        <f>IF(ISNA(VLOOKUP($B226,'[1]1718  Prog Access'!$F$7:$BF$318,47,FALSE)),"",VLOOKUP($B226,'[1]1718  Prog Access'!$F$7:$BF$318,47,FALSE))</f>
        <v>0</v>
      </c>
      <c r="BU226" s="135">
        <f>IF(ISNA(VLOOKUP($B226,'[1]1718  Prog Access'!$F$7:$BF$318,48,FALSE)),"",VLOOKUP($B226,'[1]1718  Prog Access'!$F$7:$BF$318,48,FALSE))</f>
        <v>0</v>
      </c>
      <c r="BV226" s="135">
        <f>IF(ISNA(VLOOKUP($B226,'[1]1718  Prog Access'!$F$7:$BF$318,49,FALSE)),"",VLOOKUP($B226,'[1]1718  Prog Access'!$F$7:$BF$318,49,FALSE))</f>
        <v>0</v>
      </c>
      <c r="BW226" s="137">
        <f t="shared" si="344"/>
        <v>0</v>
      </c>
      <c r="BX226" s="133">
        <f t="shared" si="345"/>
        <v>0</v>
      </c>
      <c r="BY226" s="134">
        <f t="shared" si="346"/>
        <v>0</v>
      </c>
      <c r="BZ226" s="135">
        <f>IF(ISNA(VLOOKUP($B226,'[1]1718  Prog Access'!$F$7:$BF$318,50,FALSE)),"",VLOOKUP($B226,'[1]1718  Prog Access'!$F$7:$BF$318,50,FALSE))</f>
        <v>921034.21</v>
      </c>
      <c r="CA226" s="133">
        <f t="shared" si="347"/>
        <v>0.22192004388658854</v>
      </c>
      <c r="CB226" s="134">
        <f t="shared" si="348"/>
        <v>3549.1280104812918</v>
      </c>
      <c r="CC226" s="135">
        <f>IF(ISNA(VLOOKUP($B226,'[1]1718  Prog Access'!$F$7:$BF$318,51,FALSE)),"",VLOOKUP($B226,'[1]1718  Prog Access'!$F$7:$BF$318,51,FALSE))</f>
        <v>129774.37000000001</v>
      </c>
      <c r="CD226" s="133">
        <f t="shared" si="349"/>
        <v>3.1268690753359078E-2</v>
      </c>
      <c r="CE226" s="134">
        <f t="shared" si="350"/>
        <v>500.07464066895307</v>
      </c>
      <c r="CF226" s="141">
        <f>IF(ISNA(VLOOKUP($B226,'[1]1718  Prog Access'!$F$7:$BF$318,52,FALSE)),"",VLOOKUP($B226,'[1]1718  Prog Access'!$F$7:$BF$318,52,FALSE))</f>
        <v>288724.17000000004</v>
      </c>
      <c r="CG226" s="88">
        <f t="shared" si="351"/>
        <v>6.9567101614519677E-2</v>
      </c>
      <c r="CH226" s="89">
        <f t="shared" si="352"/>
        <v>1112.5743516627492</v>
      </c>
      <c r="CI226" s="90">
        <f t="shared" si="365"/>
        <v>4150297.5300000003</v>
      </c>
      <c r="CJ226" s="73">
        <f t="shared" si="366"/>
        <v>0</v>
      </c>
    </row>
    <row r="227" spans="1:88" x14ac:dyDescent="0.3">
      <c r="A227" s="21"/>
      <c r="B227" s="84" t="s">
        <v>379</v>
      </c>
      <c r="C227" s="117" t="s">
        <v>380</v>
      </c>
      <c r="D227" s="85">
        <f>IF(ISNA(VLOOKUP($B227,'[1]1718 enrollment_Rev_Exp by size'!$A$6:$C$339,3,FALSE)),"",VLOOKUP($B227,'[1]1718 enrollment_Rev_Exp by size'!$A$6:$C$339,3,FALSE))</f>
        <v>130.21</v>
      </c>
      <c r="E227" s="86">
        <f>IF(ISNA(VLOOKUP($B227,'[1]1718 Enroll_Rev_Exp Access'!$A$6:$D$316,4,FALSE)),"",VLOOKUP($B227,'[1]1718 Enroll_Rev_Exp Access'!$A$6:$D$316,4,FALSE))</f>
        <v>3040263.21</v>
      </c>
      <c r="F227" s="87">
        <f>IF(ISNA(VLOOKUP($B227,'[1]1718  Prog Access'!$F$7:$BF$318,2,FALSE)),"",VLOOKUP($B227,'[1]1718  Prog Access'!$F$7:$BF$318,2,FALSE))</f>
        <v>1534758.7700000003</v>
      </c>
      <c r="G227" s="87">
        <f>IF(ISNA(VLOOKUP($B227,'[1]1718  Prog Access'!$F$7:$BF$318,3,FALSE)),"",VLOOKUP($B227,'[1]1718  Prog Access'!$F$7:$BF$318,3,FALSE))</f>
        <v>0</v>
      </c>
      <c r="H227" s="87">
        <f>IF(ISNA(VLOOKUP($B227,'[1]1718  Prog Access'!$F$7:$BF$318,4,FALSE)),"",VLOOKUP($B227,'[1]1718  Prog Access'!$F$7:$BF$318,4,FALSE))</f>
        <v>0</v>
      </c>
      <c r="I227" s="130">
        <f t="shared" si="353"/>
        <v>1534758.7700000003</v>
      </c>
      <c r="J227" s="151">
        <f t="shared" si="354"/>
        <v>0.50481115087400619</v>
      </c>
      <c r="K227" s="152">
        <f t="shared" si="355"/>
        <v>11786.796482605025</v>
      </c>
      <c r="L227" s="135">
        <f>IF(ISNA(VLOOKUP($B227,'[1]1718  Prog Access'!$F$7:$BF$318,5,FALSE)),"",VLOOKUP($B227,'[1]1718  Prog Access'!$F$7:$BF$318,5,FALSE))</f>
        <v>0</v>
      </c>
      <c r="M227" s="135">
        <f>IF(ISNA(VLOOKUP($B227,'[1]1718  Prog Access'!$F$7:$BF$318,6,FALSE)),"",VLOOKUP($B227,'[1]1718  Prog Access'!$F$7:$BF$318,6,FALSE))</f>
        <v>0</v>
      </c>
      <c r="N227" s="135">
        <f>IF(ISNA(VLOOKUP($B227,'[1]1718  Prog Access'!$F$7:$BF$318,7,FALSE)),"",VLOOKUP($B227,'[1]1718  Prog Access'!$F$7:$BF$318,7,FALSE))</f>
        <v>0</v>
      </c>
      <c r="O227" s="135">
        <f>IF(ISNA(VLOOKUP($B227,'[1]1718  Prog Access'!$F$7:$BF$318,8,FALSE)),"",VLOOKUP($B227,'[1]1718  Prog Access'!$F$7:$BF$318,8,FALSE))</f>
        <v>0</v>
      </c>
      <c r="P227" s="135">
        <f>IF(ISNA(VLOOKUP($B227,'[1]1718  Prog Access'!$F$7:$BF$318,9,FALSE)),"",VLOOKUP($B227,'[1]1718  Prog Access'!$F$7:$BF$318,9,FALSE))</f>
        <v>0</v>
      </c>
      <c r="Q227" s="135">
        <f>IF(ISNA(VLOOKUP($B227,'[1]1718  Prog Access'!$F$7:$BF$318,10,FALSE)),"",VLOOKUP($B227,'[1]1718  Prog Access'!$F$7:$BF$318,10,FALSE))</f>
        <v>0</v>
      </c>
      <c r="R227" s="128">
        <f t="shared" si="321"/>
        <v>0</v>
      </c>
      <c r="S227" s="136">
        <f t="shared" si="322"/>
        <v>0</v>
      </c>
      <c r="T227" s="137">
        <f t="shared" si="323"/>
        <v>0</v>
      </c>
      <c r="U227" s="135">
        <f>IF(ISNA(VLOOKUP($B227,'[1]1718  Prog Access'!$F$7:$BF$318,11,FALSE)),"",VLOOKUP($B227,'[1]1718  Prog Access'!$F$7:$BF$318,11,FALSE))</f>
        <v>187226.68</v>
      </c>
      <c r="V227" s="135">
        <f>IF(ISNA(VLOOKUP($B227,'[1]1718  Prog Access'!$F$7:$BF$318,12,FALSE)),"",VLOOKUP($B227,'[1]1718  Prog Access'!$F$7:$BF$318,12,FALSE))</f>
        <v>0</v>
      </c>
      <c r="W227" s="135">
        <f>IF(ISNA(VLOOKUP($B227,'[1]1718  Prog Access'!$F$7:$BF$318,13,FALSE)),"",VLOOKUP($B227,'[1]1718  Prog Access'!$F$7:$BF$318,13,FALSE))</f>
        <v>35299.56</v>
      </c>
      <c r="X227" s="135">
        <f>IF(ISNA(VLOOKUP($B227,'[1]1718  Prog Access'!$F$7:$BF$318,14,FALSE)),"",VLOOKUP($B227,'[1]1718  Prog Access'!$F$7:$BF$318,14,FALSE))</f>
        <v>0</v>
      </c>
      <c r="Y227" s="135">
        <f>IF(ISNA(VLOOKUP($B227,'[1]1718  Prog Access'!$F$7:$BF$318,15,FALSE)),"",VLOOKUP($B227,'[1]1718  Prog Access'!$F$7:$BF$318,15,FALSE))</f>
        <v>0</v>
      </c>
      <c r="Z227" s="135">
        <f>IF(ISNA(VLOOKUP($B227,'[1]1718  Prog Access'!$F$7:$BF$318,16,FALSE)),"",VLOOKUP($B227,'[1]1718  Prog Access'!$F$7:$BF$318,16,FALSE))</f>
        <v>0</v>
      </c>
      <c r="AA227" s="138">
        <f t="shared" si="325"/>
        <v>222526.24</v>
      </c>
      <c r="AB227" s="133">
        <f t="shared" si="326"/>
        <v>7.3193083831712052E-2</v>
      </c>
      <c r="AC227" s="134">
        <f t="shared" si="327"/>
        <v>1708.979648260502</v>
      </c>
      <c r="AD227" s="135">
        <f>IF(ISNA(VLOOKUP($B227,'[1]1718  Prog Access'!$F$7:$BF$318,17,FALSE)),"",VLOOKUP($B227,'[1]1718  Prog Access'!$F$7:$BF$318,17,FALSE))</f>
        <v>177355.89</v>
      </c>
      <c r="AE227" s="135">
        <f>IF(ISNA(VLOOKUP($B227,'[1]1718  Prog Access'!$F$7:$BF$318,18,FALSE)),"",VLOOKUP($B227,'[1]1718  Prog Access'!$F$7:$BF$318,18,FALSE))</f>
        <v>14500</v>
      </c>
      <c r="AF227" s="135">
        <f>IF(ISNA(VLOOKUP($B227,'[1]1718  Prog Access'!$F$7:$BF$318,19,FALSE)),"",VLOOKUP($B227,'[1]1718  Prog Access'!$F$7:$BF$318,19,FALSE))</f>
        <v>0</v>
      </c>
      <c r="AG227" s="135">
        <f>IF(ISNA(VLOOKUP($B227,'[1]1718  Prog Access'!$F$7:$BF$318,20,FALSE)),"",VLOOKUP($B227,'[1]1718  Prog Access'!$F$7:$BF$318,20,FALSE))</f>
        <v>0</v>
      </c>
      <c r="AH227" s="134">
        <f t="shared" si="329"/>
        <v>191855.89</v>
      </c>
      <c r="AI227" s="133">
        <f t="shared" si="330"/>
        <v>6.3105026357240968E-2</v>
      </c>
      <c r="AJ227" s="134">
        <f t="shared" si="331"/>
        <v>1473.4343752399971</v>
      </c>
      <c r="AK227" s="135">
        <f>IF(ISNA(VLOOKUP($B227,'[1]1718  Prog Access'!$F$7:$BF$318,21,FALSE)),"",VLOOKUP($B227,'[1]1718  Prog Access'!$F$7:$BF$318,21,FALSE))</f>
        <v>0</v>
      </c>
      <c r="AL227" s="135">
        <f>IF(ISNA(VLOOKUP($B227,'[1]1718  Prog Access'!$F$7:$BF$318,22,FALSE)),"",VLOOKUP($B227,'[1]1718  Prog Access'!$F$7:$BF$318,22,FALSE))</f>
        <v>0</v>
      </c>
      <c r="AM227" s="138">
        <f t="shared" si="332"/>
        <v>0</v>
      </c>
      <c r="AN227" s="133">
        <f t="shared" si="333"/>
        <v>0</v>
      </c>
      <c r="AO227" s="139">
        <f t="shared" si="334"/>
        <v>0</v>
      </c>
      <c r="AP227" s="135">
        <f>IF(ISNA(VLOOKUP($B227,'[1]1718  Prog Access'!$F$7:$BF$318,23,FALSE)),"",VLOOKUP($B227,'[1]1718  Prog Access'!$F$7:$BF$318,23,FALSE))</f>
        <v>20854.150000000001</v>
      </c>
      <c r="AQ227" s="135">
        <f>IF(ISNA(VLOOKUP($B227,'[1]1718  Prog Access'!$F$7:$BF$318,24,FALSE)),"",VLOOKUP($B227,'[1]1718  Prog Access'!$F$7:$BF$318,24,FALSE))</f>
        <v>32224.480000000003</v>
      </c>
      <c r="AR227" s="135">
        <f>IF(ISNA(VLOOKUP($B227,'[1]1718  Prog Access'!$F$7:$BF$318,25,FALSE)),"",VLOOKUP($B227,'[1]1718  Prog Access'!$F$7:$BF$318,25,FALSE))</f>
        <v>0</v>
      </c>
      <c r="AS227" s="135">
        <f>IF(ISNA(VLOOKUP($B227,'[1]1718  Prog Access'!$F$7:$BF$318,26,FALSE)),"",VLOOKUP($B227,'[1]1718  Prog Access'!$F$7:$BF$318,26,FALSE))</f>
        <v>0</v>
      </c>
      <c r="AT227" s="135">
        <f>IF(ISNA(VLOOKUP($B227,'[1]1718  Prog Access'!$F$7:$BF$318,27,FALSE)),"",VLOOKUP($B227,'[1]1718  Prog Access'!$F$7:$BF$318,27,FALSE))</f>
        <v>20701.579999999998</v>
      </c>
      <c r="AU227" s="135">
        <f>IF(ISNA(VLOOKUP($B227,'[1]1718  Prog Access'!$F$7:$BF$318,28,FALSE)),"",VLOOKUP($B227,'[1]1718  Prog Access'!$F$7:$BF$318,28,FALSE))</f>
        <v>0</v>
      </c>
      <c r="AV227" s="135">
        <f>IF(ISNA(VLOOKUP($B227,'[1]1718  Prog Access'!$F$7:$BF$318,29,FALSE)),"",VLOOKUP($B227,'[1]1718  Prog Access'!$F$7:$BF$318,29,FALSE))</f>
        <v>0</v>
      </c>
      <c r="AW227" s="135">
        <f>IF(ISNA(VLOOKUP($B227,'[1]1718  Prog Access'!$F$7:$BF$318,30,FALSE)),"",VLOOKUP($B227,'[1]1718  Prog Access'!$F$7:$BF$318,30,FALSE))</f>
        <v>116.06</v>
      </c>
      <c r="AX227" s="135">
        <f>IF(ISNA(VLOOKUP($B227,'[1]1718  Prog Access'!$F$7:$BF$318,31,FALSE)),"",VLOOKUP($B227,'[1]1718  Prog Access'!$F$7:$BF$318,31,FALSE))</f>
        <v>0</v>
      </c>
      <c r="AY227" s="135">
        <f>IF(ISNA(VLOOKUP($B227,'[1]1718  Prog Access'!$F$7:$BF$318,32,FALSE)),"",VLOOKUP($B227,'[1]1718  Prog Access'!$F$7:$BF$318,32,FALSE))</f>
        <v>0</v>
      </c>
      <c r="AZ227" s="135">
        <f>IF(ISNA(VLOOKUP($B227,'[1]1718  Prog Access'!$F$7:$BF$318,33,FALSE)),"",VLOOKUP($B227,'[1]1718  Prog Access'!$F$7:$BF$318,33,FALSE))</f>
        <v>0</v>
      </c>
      <c r="BA227" s="135">
        <f>IF(ISNA(VLOOKUP($B227,'[1]1718  Prog Access'!$F$7:$BF$318,34,FALSE)),"",VLOOKUP($B227,'[1]1718  Prog Access'!$F$7:$BF$318,34,FALSE))</f>
        <v>0</v>
      </c>
      <c r="BB227" s="135">
        <f>IF(ISNA(VLOOKUP($B227,'[1]1718  Prog Access'!$F$7:$BF$318,35,FALSE)),"",VLOOKUP($B227,'[1]1718  Prog Access'!$F$7:$BF$318,35,FALSE))</f>
        <v>0</v>
      </c>
      <c r="BC227" s="135">
        <f>IF(ISNA(VLOOKUP($B227,'[1]1718  Prog Access'!$F$7:$BF$318,36,FALSE)),"",VLOOKUP($B227,'[1]1718  Prog Access'!$F$7:$BF$318,36,FALSE))</f>
        <v>0</v>
      </c>
      <c r="BD227" s="135">
        <f>IF(ISNA(VLOOKUP($B227,'[1]1718  Prog Access'!$F$7:$BF$318,37,FALSE)),"",VLOOKUP($B227,'[1]1718  Prog Access'!$F$7:$BF$318,37,FALSE))</f>
        <v>0</v>
      </c>
      <c r="BE227" s="135">
        <f>IF(ISNA(VLOOKUP($B227,'[1]1718  Prog Access'!$F$7:$BF$318,38,FALSE)),"",VLOOKUP($B227,'[1]1718  Prog Access'!$F$7:$BF$318,38,FALSE))</f>
        <v>0</v>
      </c>
      <c r="BF227" s="134">
        <f t="shared" si="336"/>
        <v>73896.27</v>
      </c>
      <c r="BG227" s="133">
        <f t="shared" si="337"/>
        <v>2.4305879095251101E-2</v>
      </c>
      <c r="BH227" s="137">
        <f t="shared" si="338"/>
        <v>567.51608939405571</v>
      </c>
      <c r="BI227" s="140">
        <f>IF(ISNA(VLOOKUP($B227,'[1]1718  Prog Access'!$F$7:$BF$318,39,FALSE)),"",VLOOKUP($B227,'[1]1718  Prog Access'!$F$7:$BF$318,39,FALSE))</f>
        <v>3620.61</v>
      </c>
      <c r="BJ227" s="135">
        <f>IF(ISNA(VLOOKUP($B227,'[1]1718  Prog Access'!$F$7:$BF$318,40,FALSE)),"",VLOOKUP($B227,'[1]1718  Prog Access'!$F$7:$BF$318,40,FALSE))</f>
        <v>0</v>
      </c>
      <c r="BK227" s="135">
        <f>IF(ISNA(VLOOKUP($B227,'[1]1718  Prog Access'!$F$7:$BF$318,41,FALSE)),"",VLOOKUP($B227,'[1]1718  Prog Access'!$F$7:$BF$318,41,FALSE))</f>
        <v>0</v>
      </c>
      <c r="BL227" s="135">
        <f>IF(ISNA(VLOOKUP($B227,'[1]1718  Prog Access'!$F$7:$BF$318,42,FALSE)),"",VLOOKUP($B227,'[1]1718  Prog Access'!$F$7:$BF$318,42,FALSE))</f>
        <v>0</v>
      </c>
      <c r="BM227" s="135">
        <f>IF(ISNA(VLOOKUP($B227,'[1]1718  Prog Access'!$F$7:$BF$318,43,FALSE)),"",VLOOKUP($B227,'[1]1718  Prog Access'!$F$7:$BF$318,43,FALSE))</f>
        <v>0</v>
      </c>
      <c r="BN227" s="135">
        <f>IF(ISNA(VLOOKUP($B227,'[1]1718  Prog Access'!$F$7:$BF$318,44,FALSE)),"",VLOOKUP($B227,'[1]1718  Prog Access'!$F$7:$BF$318,44,FALSE))</f>
        <v>0</v>
      </c>
      <c r="BO227" s="135">
        <f>IF(ISNA(VLOOKUP($B227,'[1]1718  Prog Access'!$F$7:$BF$318,45,FALSE)),"",VLOOKUP($B227,'[1]1718  Prog Access'!$F$7:$BF$318,45,FALSE))</f>
        <v>33209.9</v>
      </c>
      <c r="BP227" s="137">
        <f t="shared" si="340"/>
        <v>36830.51</v>
      </c>
      <c r="BQ227" s="133">
        <f t="shared" si="341"/>
        <v>1.2114250463202494E-2</v>
      </c>
      <c r="BR227" s="134">
        <f t="shared" si="342"/>
        <v>282.85469625988787</v>
      </c>
      <c r="BS227" s="140">
        <f>IF(ISNA(VLOOKUP($B227,'[1]1718  Prog Access'!$F$7:$BF$318,46,FALSE)),"",VLOOKUP($B227,'[1]1718  Prog Access'!$F$7:$BF$318,46,FALSE))</f>
        <v>0</v>
      </c>
      <c r="BT227" s="135">
        <f>IF(ISNA(VLOOKUP($B227,'[1]1718  Prog Access'!$F$7:$BF$318,47,FALSE)),"",VLOOKUP($B227,'[1]1718  Prog Access'!$F$7:$BF$318,47,FALSE))</f>
        <v>0</v>
      </c>
      <c r="BU227" s="135">
        <f>IF(ISNA(VLOOKUP($B227,'[1]1718  Prog Access'!$F$7:$BF$318,48,FALSE)),"",VLOOKUP($B227,'[1]1718  Prog Access'!$F$7:$BF$318,48,FALSE))</f>
        <v>0</v>
      </c>
      <c r="BV227" s="135">
        <f>IF(ISNA(VLOOKUP($B227,'[1]1718  Prog Access'!$F$7:$BF$318,49,FALSE)),"",VLOOKUP($B227,'[1]1718  Prog Access'!$F$7:$BF$318,49,FALSE))</f>
        <v>67792.439999999988</v>
      </c>
      <c r="BW227" s="137">
        <f t="shared" si="344"/>
        <v>67792.439999999988</v>
      </c>
      <c r="BX227" s="133">
        <f t="shared" si="345"/>
        <v>2.2298214107587082E-2</v>
      </c>
      <c r="BY227" s="134">
        <f t="shared" si="346"/>
        <v>520.6392750172796</v>
      </c>
      <c r="BZ227" s="135">
        <f>IF(ISNA(VLOOKUP($B227,'[1]1718  Prog Access'!$F$7:$BF$318,50,FALSE)),"",VLOOKUP($B227,'[1]1718  Prog Access'!$F$7:$BF$318,50,FALSE))</f>
        <v>539358.3899999999</v>
      </c>
      <c r="CA227" s="133">
        <f t="shared" si="347"/>
        <v>0.17740516289048536</v>
      </c>
      <c r="CB227" s="134">
        <f t="shared" si="348"/>
        <v>4142.2194147914897</v>
      </c>
      <c r="CC227" s="135">
        <f>IF(ISNA(VLOOKUP($B227,'[1]1718  Prog Access'!$F$7:$BF$318,51,FALSE)),"",VLOOKUP($B227,'[1]1718  Prog Access'!$F$7:$BF$318,51,FALSE))</f>
        <v>147217.38</v>
      </c>
      <c r="CD227" s="133">
        <f t="shared" si="349"/>
        <v>4.8422577201794319E-2</v>
      </c>
      <c r="CE227" s="134">
        <f t="shared" si="350"/>
        <v>1130.6150065279164</v>
      </c>
      <c r="CF227" s="141">
        <f>IF(ISNA(VLOOKUP($B227,'[1]1718  Prog Access'!$F$7:$BF$318,52,FALSE)),"",VLOOKUP($B227,'[1]1718  Prog Access'!$F$7:$BF$318,52,FALSE))</f>
        <v>226027.32000000004</v>
      </c>
      <c r="CG227" s="88">
        <f t="shared" si="351"/>
        <v>7.4344655178720548E-2</v>
      </c>
      <c r="CH227" s="89">
        <f t="shared" si="352"/>
        <v>1735.8675984947395</v>
      </c>
      <c r="CI227" s="90">
        <f t="shared" si="365"/>
        <v>3040263.21</v>
      </c>
      <c r="CJ227" s="73">
        <f t="shared" si="366"/>
        <v>0</v>
      </c>
    </row>
    <row r="228" spans="1:88" s="64" customFormat="1" x14ac:dyDescent="0.3">
      <c r="A228" s="21"/>
      <c r="B228" s="84" t="s">
        <v>381</v>
      </c>
      <c r="C228" s="117" t="s">
        <v>382</v>
      </c>
      <c r="D228" s="85">
        <f>IF(ISNA(VLOOKUP($B228,'[1]1718 enrollment_Rev_Exp by size'!$A$6:$C$339,3,FALSE)),"",VLOOKUP($B228,'[1]1718 enrollment_Rev_Exp by size'!$A$6:$C$339,3,FALSE))</f>
        <v>590.54</v>
      </c>
      <c r="E228" s="86">
        <f>IF(ISNA(VLOOKUP($B228,'[1]1718 Enroll_Rev_Exp Access'!$A$6:$D$316,4,FALSE)),"",VLOOKUP($B228,'[1]1718 Enroll_Rev_Exp Access'!$A$6:$D$316,4,FALSE))</f>
        <v>7987757.6900000004</v>
      </c>
      <c r="F228" s="87">
        <f>IF(ISNA(VLOOKUP($B228,'[1]1718  Prog Access'!$F$7:$BF$318,2,FALSE)),"",VLOOKUP($B228,'[1]1718  Prog Access'!$F$7:$BF$318,2,FALSE))</f>
        <v>3859832.9899999998</v>
      </c>
      <c r="G228" s="87">
        <f>IF(ISNA(VLOOKUP($B228,'[1]1718  Prog Access'!$F$7:$BF$318,3,FALSE)),"",VLOOKUP($B228,'[1]1718  Prog Access'!$F$7:$BF$318,3,FALSE))</f>
        <v>3742.5</v>
      </c>
      <c r="H228" s="87">
        <f>IF(ISNA(VLOOKUP($B228,'[1]1718  Prog Access'!$F$7:$BF$318,4,FALSE)),"",VLOOKUP($B228,'[1]1718  Prog Access'!$F$7:$BF$318,4,FALSE))</f>
        <v>0</v>
      </c>
      <c r="I228" s="130">
        <f t="shared" si="353"/>
        <v>3863575.4899999998</v>
      </c>
      <c r="J228" s="151">
        <f t="shared" si="354"/>
        <v>0.48368711720397711</v>
      </c>
      <c r="K228" s="152">
        <f t="shared" si="355"/>
        <v>6542.4450333592986</v>
      </c>
      <c r="L228" s="135">
        <f>IF(ISNA(VLOOKUP($B228,'[1]1718  Prog Access'!$F$7:$BF$318,5,FALSE)),"",VLOOKUP($B228,'[1]1718  Prog Access'!$F$7:$BF$318,5,FALSE))</f>
        <v>0</v>
      </c>
      <c r="M228" s="135">
        <f>IF(ISNA(VLOOKUP($B228,'[1]1718  Prog Access'!$F$7:$BF$318,6,FALSE)),"",VLOOKUP($B228,'[1]1718  Prog Access'!$F$7:$BF$318,6,FALSE))</f>
        <v>0</v>
      </c>
      <c r="N228" s="135">
        <f>IF(ISNA(VLOOKUP($B228,'[1]1718  Prog Access'!$F$7:$BF$318,7,FALSE)),"",VLOOKUP($B228,'[1]1718  Prog Access'!$F$7:$BF$318,7,FALSE))</f>
        <v>0</v>
      </c>
      <c r="O228" s="135">
        <f>IF(ISNA(VLOOKUP($B228,'[1]1718  Prog Access'!$F$7:$BF$318,8,FALSE)),"",VLOOKUP($B228,'[1]1718  Prog Access'!$F$7:$BF$318,8,FALSE))</f>
        <v>0</v>
      </c>
      <c r="P228" s="135">
        <f>IF(ISNA(VLOOKUP($B228,'[1]1718  Prog Access'!$F$7:$BF$318,9,FALSE)),"",VLOOKUP($B228,'[1]1718  Prog Access'!$F$7:$BF$318,9,FALSE))</f>
        <v>0</v>
      </c>
      <c r="Q228" s="135">
        <f>IF(ISNA(VLOOKUP($B228,'[1]1718  Prog Access'!$F$7:$BF$318,10,FALSE)),"",VLOOKUP($B228,'[1]1718  Prog Access'!$F$7:$BF$318,10,FALSE))</f>
        <v>0</v>
      </c>
      <c r="R228" s="128">
        <f t="shared" si="321"/>
        <v>0</v>
      </c>
      <c r="S228" s="136">
        <f t="shared" si="322"/>
        <v>0</v>
      </c>
      <c r="T228" s="137">
        <f t="shared" si="323"/>
        <v>0</v>
      </c>
      <c r="U228" s="135">
        <f>IF(ISNA(VLOOKUP($B228,'[1]1718  Prog Access'!$F$7:$BF$318,11,FALSE)),"",VLOOKUP($B228,'[1]1718  Prog Access'!$F$7:$BF$318,11,FALSE))</f>
        <v>498669.80999999994</v>
      </c>
      <c r="V228" s="135">
        <f>IF(ISNA(VLOOKUP($B228,'[1]1718  Prog Access'!$F$7:$BF$318,12,FALSE)),"",VLOOKUP($B228,'[1]1718  Prog Access'!$F$7:$BF$318,12,FALSE))</f>
        <v>31381.239999999998</v>
      </c>
      <c r="W228" s="135">
        <f>IF(ISNA(VLOOKUP($B228,'[1]1718  Prog Access'!$F$7:$BF$318,13,FALSE)),"",VLOOKUP($B228,'[1]1718  Prog Access'!$F$7:$BF$318,13,FALSE))</f>
        <v>100684.10999999999</v>
      </c>
      <c r="X228" s="135">
        <f>IF(ISNA(VLOOKUP($B228,'[1]1718  Prog Access'!$F$7:$BF$318,14,FALSE)),"",VLOOKUP($B228,'[1]1718  Prog Access'!$F$7:$BF$318,14,FALSE))</f>
        <v>0</v>
      </c>
      <c r="Y228" s="135">
        <f>IF(ISNA(VLOOKUP($B228,'[1]1718  Prog Access'!$F$7:$BF$318,15,FALSE)),"",VLOOKUP($B228,'[1]1718  Prog Access'!$F$7:$BF$318,15,FALSE))</f>
        <v>0</v>
      </c>
      <c r="Z228" s="135">
        <f>IF(ISNA(VLOOKUP($B228,'[1]1718  Prog Access'!$F$7:$BF$318,16,FALSE)),"",VLOOKUP($B228,'[1]1718  Prog Access'!$F$7:$BF$318,16,FALSE))</f>
        <v>0</v>
      </c>
      <c r="AA228" s="138">
        <f t="shared" si="325"/>
        <v>630735.15999999992</v>
      </c>
      <c r="AB228" s="133">
        <f t="shared" si="326"/>
        <v>7.8962730778579723E-2</v>
      </c>
      <c r="AC228" s="134">
        <f t="shared" si="327"/>
        <v>1068.0650929657602</v>
      </c>
      <c r="AD228" s="135">
        <f>IF(ISNA(VLOOKUP($B228,'[1]1718  Prog Access'!$F$7:$BF$318,17,FALSE)),"",VLOOKUP($B228,'[1]1718  Prog Access'!$F$7:$BF$318,17,FALSE))</f>
        <v>478195.67000000004</v>
      </c>
      <c r="AE228" s="135">
        <f>IF(ISNA(VLOOKUP($B228,'[1]1718  Prog Access'!$F$7:$BF$318,18,FALSE)),"",VLOOKUP($B228,'[1]1718  Prog Access'!$F$7:$BF$318,18,FALSE))</f>
        <v>157123.00999999998</v>
      </c>
      <c r="AF228" s="135">
        <f>IF(ISNA(VLOOKUP($B228,'[1]1718  Prog Access'!$F$7:$BF$318,19,FALSE)),"",VLOOKUP($B228,'[1]1718  Prog Access'!$F$7:$BF$318,19,FALSE))</f>
        <v>8751.49</v>
      </c>
      <c r="AG228" s="135">
        <f>IF(ISNA(VLOOKUP($B228,'[1]1718  Prog Access'!$F$7:$BF$318,20,FALSE)),"",VLOOKUP($B228,'[1]1718  Prog Access'!$F$7:$BF$318,20,FALSE))</f>
        <v>0</v>
      </c>
      <c r="AH228" s="134">
        <f t="shared" si="329"/>
        <v>644070.17000000004</v>
      </c>
      <c r="AI228" s="133">
        <f t="shared" si="330"/>
        <v>8.0632161739998903E-2</v>
      </c>
      <c r="AJ228" s="134">
        <f t="shared" si="331"/>
        <v>1090.6461374335356</v>
      </c>
      <c r="AK228" s="135">
        <f>IF(ISNA(VLOOKUP($B228,'[1]1718  Prog Access'!$F$7:$BF$318,21,FALSE)),"",VLOOKUP($B228,'[1]1718  Prog Access'!$F$7:$BF$318,21,FALSE))</f>
        <v>0</v>
      </c>
      <c r="AL228" s="135">
        <f>IF(ISNA(VLOOKUP($B228,'[1]1718  Prog Access'!$F$7:$BF$318,22,FALSE)),"",VLOOKUP($B228,'[1]1718  Prog Access'!$F$7:$BF$318,22,FALSE))</f>
        <v>0</v>
      </c>
      <c r="AM228" s="138">
        <f t="shared" si="332"/>
        <v>0</v>
      </c>
      <c r="AN228" s="133">
        <f t="shared" si="333"/>
        <v>0</v>
      </c>
      <c r="AO228" s="139">
        <f t="shared" si="334"/>
        <v>0</v>
      </c>
      <c r="AP228" s="135">
        <f>IF(ISNA(VLOOKUP($B228,'[1]1718  Prog Access'!$F$7:$BF$318,23,FALSE)),"",VLOOKUP($B228,'[1]1718  Prog Access'!$F$7:$BF$318,23,FALSE))</f>
        <v>106135.71</v>
      </c>
      <c r="AQ228" s="135">
        <f>IF(ISNA(VLOOKUP($B228,'[1]1718  Prog Access'!$F$7:$BF$318,24,FALSE)),"",VLOOKUP($B228,'[1]1718  Prog Access'!$F$7:$BF$318,24,FALSE))</f>
        <v>99278.41</v>
      </c>
      <c r="AR228" s="135">
        <f>IF(ISNA(VLOOKUP($B228,'[1]1718  Prog Access'!$F$7:$BF$318,25,FALSE)),"",VLOOKUP($B228,'[1]1718  Prog Access'!$F$7:$BF$318,25,FALSE))</f>
        <v>0</v>
      </c>
      <c r="AS228" s="135">
        <f>IF(ISNA(VLOOKUP($B228,'[1]1718  Prog Access'!$F$7:$BF$318,26,FALSE)),"",VLOOKUP($B228,'[1]1718  Prog Access'!$F$7:$BF$318,26,FALSE))</f>
        <v>0</v>
      </c>
      <c r="AT228" s="135">
        <f>IF(ISNA(VLOOKUP($B228,'[1]1718  Prog Access'!$F$7:$BF$318,27,FALSE)),"",VLOOKUP($B228,'[1]1718  Prog Access'!$F$7:$BF$318,27,FALSE))</f>
        <v>314301.05999999994</v>
      </c>
      <c r="AU228" s="135">
        <f>IF(ISNA(VLOOKUP($B228,'[1]1718  Prog Access'!$F$7:$BF$318,28,FALSE)),"",VLOOKUP($B228,'[1]1718  Prog Access'!$F$7:$BF$318,28,FALSE))</f>
        <v>0</v>
      </c>
      <c r="AV228" s="135">
        <f>IF(ISNA(VLOOKUP($B228,'[1]1718  Prog Access'!$F$7:$BF$318,29,FALSE)),"",VLOOKUP($B228,'[1]1718  Prog Access'!$F$7:$BF$318,29,FALSE))</f>
        <v>0</v>
      </c>
      <c r="AW228" s="135">
        <f>IF(ISNA(VLOOKUP($B228,'[1]1718  Prog Access'!$F$7:$BF$318,30,FALSE)),"",VLOOKUP($B228,'[1]1718  Prog Access'!$F$7:$BF$318,30,FALSE))</f>
        <v>59292.33</v>
      </c>
      <c r="AX228" s="135">
        <f>IF(ISNA(VLOOKUP($B228,'[1]1718  Prog Access'!$F$7:$BF$318,31,FALSE)),"",VLOOKUP($B228,'[1]1718  Prog Access'!$F$7:$BF$318,31,FALSE))</f>
        <v>0</v>
      </c>
      <c r="AY228" s="135">
        <f>IF(ISNA(VLOOKUP($B228,'[1]1718  Prog Access'!$F$7:$BF$318,32,FALSE)),"",VLOOKUP($B228,'[1]1718  Prog Access'!$F$7:$BF$318,32,FALSE))</f>
        <v>0</v>
      </c>
      <c r="AZ228" s="135">
        <f>IF(ISNA(VLOOKUP($B228,'[1]1718  Prog Access'!$F$7:$BF$318,33,FALSE)),"",VLOOKUP($B228,'[1]1718  Prog Access'!$F$7:$BF$318,33,FALSE))</f>
        <v>0</v>
      </c>
      <c r="BA228" s="135">
        <f>IF(ISNA(VLOOKUP($B228,'[1]1718  Prog Access'!$F$7:$BF$318,34,FALSE)),"",VLOOKUP($B228,'[1]1718  Prog Access'!$F$7:$BF$318,34,FALSE))</f>
        <v>0</v>
      </c>
      <c r="BB228" s="135">
        <f>IF(ISNA(VLOOKUP($B228,'[1]1718  Prog Access'!$F$7:$BF$318,35,FALSE)),"",VLOOKUP($B228,'[1]1718  Prog Access'!$F$7:$BF$318,35,FALSE))</f>
        <v>0</v>
      </c>
      <c r="BC228" s="135">
        <f>IF(ISNA(VLOOKUP($B228,'[1]1718  Prog Access'!$F$7:$BF$318,36,FALSE)),"",VLOOKUP($B228,'[1]1718  Prog Access'!$F$7:$BF$318,36,FALSE))</f>
        <v>0</v>
      </c>
      <c r="BD228" s="135">
        <f>IF(ISNA(VLOOKUP($B228,'[1]1718  Prog Access'!$F$7:$BF$318,37,FALSE)),"",VLOOKUP($B228,'[1]1718  Prog Access'!$F$7:$BF$318,37,FALSE))</f>
        <v>0</v>
      </c>
      <c r="BE228" s="135">
        <f>IF(ISNA(VLOOKUP($B228,'[1]1718  Prog Access'!$F$7:$BF$318,38,FALSE)),"",VLOOKUP($B228,'[1]1718  Prog Access'!$F$7:$BF$318,38,FALSE))</f>
        <v>0</v>
      </c>
      <c r="BF228" s="134">
        <f t="shared" si="336"/>
        <v>579007.50999999989</v>
      </c>
      <c r="BG228" s="133">
        <f t="shared" si="337"/>
        <v>7.2486864583394719E-2</v>
      </c>
      <c r="BH228" s="137">
        <f t="shared" si="338"/>
        <v>980.47128052291112</v>
      </c>
      <c r="BI228" s="140">
        <f>IF(ISNA(VLOOKUP($B228,'[1]1718  Prog Access'!$F$7:$BF$318,39,FALSE)),"",VLOOKUP($B228,'[1]1718  Prog Access'!$F$7:$BF$318,39,FALSE))</f>
        <v>13611.949999999999</v>
      </c>
      <c r="BJ228" s="135">
        <f>IF(ISNA(VLOOKUP($B228,'[1]1718  Prog Access'!$F$7:$BF$318,40,FALSE)),"",VLOOKUP($B228,'[1]1718  Prog Access'!$F$7:$BF$318,40,FALSE))</f>
        <v>0</v>
      </c>
      <c r="BK228" s="135">
        <f>IF(ISNA(VLOOKUP($B228,'[1]1718  Prog Access'!$F$7:$BF$318,41,FALSE)),"",VLOOKUP($B228,'[1]1718  Prog Access'!$F$7:$BF$318,41,FALSE))</f>
        <v>10915.34</v>
      </c>
      <c r="BL228" s="135">
        <f>IF(ISNA(VLOOKUP($B228,'[1]1718  Prog Access'!$F$7:$BF$318,42,FALSE)),"",VLOOKUP($B228,'[1]1718  Prog Access'!$F$7:$BF$318,42,FALSE))</f>
        <v>0</v>
      </c>
      <c r="BM228" s="135">
        <f>IF(ISNA(VLOOKUP($B228,'[1]1718  Prog Access'!$F$7:$BF$318,43,FALSE)),"",VLOOKUP($B228,'[1]1718  Prog Access'!$F$7:$BF$318,43,FALSE))</f>
        <v>0</v>
      </c>
      <c r="BN228" s="135">
        <f>IF(ISNA(VLOOKUP($B228,'[1]1718  Prog Access'!$F$7:$BF$318,44,FALSE)),"",VLOOKUP($B228,'[1]1718  Prog Access'!$F$7:$BF$318,44,FALSE))</f>
        <v>0</v>
      </c>
      <c r="BO228" s="135">
        <f>IF(ISNA(VLOOKUP($B228,'[1]1718  Prog Access'!$F$7:$BF$318,45,FALSE)),"",VLOOKUP($B228,'[1]1718  Prog Access'!$F$7:$BF$318,45,FALSE))</f>
        <v>141760.86000000002</v>
      </c>
      <c r="BP228" s="137">
        <f t="shared" si="340"/>
        <v>166288.15000000002</v>
      </c>
      <c r="BQ228" s="133">
        <f t="shared" si="341"/>
        <v>2.0817876111612496E-2</v>
      </c>
      <c r="BR228" s="134">
        <f t="shared" si="342"/>
        <v>281.58659870626889</v>
      </c>
      <c r="BS228" s="140">
        <f>IF(ISNA(VLOOKUP($B228,'[1]1718  Prog Access'!$F$7:$BF$318,46,FALSE)),"",VLOOKUP($B228,'[1]1718  Prog Access'!$F$7:$BF$318,46,FALSE))</f>
        <v>0</v>
      </c>
      <c r="BT228" s="135">
        <f>IF(ISNA(VLOOKUP($B228,'[1]1718  Prog Access'!$F$7:$BF$318,47,FALSE)),"",VLOOKUP($B228,'[1]1718  Prog Access'!$F$7:$BF$318,47,FALSE))</f>
        <v>0</v>
      </c>
      <c r="BU228" s="135">
        <f>IF(ISNA(VLOOKUP($B228,'[1]1718  Prog Access'!$F$7:$BF$318,48,FALSE)),"",VLOOKUP($B228,'[1]1718  Prog Access'!$F$7:$BF$318,48,FALSE))</f>
        <v>0</v>
      </c>
      <c r="BV228" s="135">
        <f>IF(ISNA(VLOOKUP($B228,'[1]1718  Prog Access'!$F$7:$BF$318,49,FALSE)),"",VLOOKUP($B228,'[1]1718  Prog Access'!$F$7:$BF$318,49,FALSE))</f>
        <v>0</v>
      </c>
      <c r="BW228" s="137">
        <f t="shared" si="344"/>
        <v>0</v>
      </c>
      <c r="BX228" s="133">
        <f t="shared" si="345"/>
        <v>0</v>
      </c>
      <c r="BY228" s="134">
        <f t="shared" si="346"/>
        <v>0</v>
      </c>
      <c r="BZ228" s="135">
        <f>IF(ISNA(VLOOKUP($B228,'[1]1718  Prog Access'!$F$7:$BF$318,50,FALSE)),"",VLOOKUP($B228,'[1]1718  Prog Access'!$F$7:$BF$318,50,FALSE))</f>
        <v>1479321.15</v>
      </c>
      <c r="CA228" s="133">
        <f t="shared" si="347"/>
        <v>0.18519855100912555</v>
      </c>
      <c r="CB228" s="134">
        <f t="shared" si="348"/>
        <v>2505.0312425915263</v>
      </c>
      <c r="CC228" s="135">
        <f>IF(ISNA(VLOOKUP($B228,'[1]1718  Prog Access'!$F$7:$BF$318,51,FALSE)),"",VLOOKUP($B228,'[1]1718  Prog Access'!$F$7:$BF$318,51,FALSE))</f>
        <v>263461.09999999998</v>
      </c>
      <c r="CD228" s="133">
        <f t="shared" si="349"/>
        <v>3.2983111183984844E-2</v>
      </c>
      <c r="CE228" s="134">
        <f t="shared" si="350"/>
        <v>446.13590950655333</v>
      </c>
      <c r="CF228" s="141">
        <f>IF(ISNA(VLOOKUP($B228,'[1]1718  Prog Access'!$F$7:$BF$318,52,FALSE)),"",VLOOKUP($B228,'[1]1718  Prog Access'!$F$7:$BF$318,52,FALSE))</f>
        <v>361298.96000000008</v>
      </c>
      <c r="CG228" s="88">
        <f t="shared" si="351"/>
        <v>4.5231587389326533E-2</v>
      </c>
      <c r="CH228" s="89">
        <f t="shared" si="352"/>
        <v>611.81115589121839</v>
      </c>
      <c r="CI228" s="90">
        <f t="shared" si="365"/>
        <v>7987757.6899999995</v>
      </c>
      <c r="CJ228" s="73">
        <f t="shared" si="366"/>
        <v>0</v>
      </c>
    </row>
    <row r="229" spans="1:88" s="100" customFormat="1" x14ac:dyDescent="0.3">
      <c r="A229" s="91"/>
      <c r="B229" s="92"/>
      <c r="C229" s="119" t="s">
        <v>56</v>
      </c>
      <c r="D229" s="93">
        <f>SUM(D221:D228)</f>
        <v>2080.44</v>
      </c>
      <c r="E229" s="94">
        <f>SUM(E221:E228)</f>
        <v>33239678.900000006</v>
      </c>
      <c r="F229" s="95">
        <f>SUM(F221:F228)</f>
        <v>16576486.949999999</v>
      </c>
      <c r="G229" s="95">
        <f t="shared" ref="G229:H229" si="367">SUM(G221:G228)</f>
        <v>3742.5</v>
      </c>
      <c r="H229" s="95">
        <f t="shared" si="367"/>
        <v>0</v>
      </c>
      <c r="I229" s="131">
        <f t="shared" si="353"/>
        <v>16580229.449999999</v>
      </c>
      <c r="J229" s="153">
        <f t="shared" si="354"/>
        <v>0.49880835190619116</v>
      </c>
      <c r="K229" s="132">
        <f t="shared" si="355"/>
        <v>7969.5782863240465</v>
      </c>
      <c r="L229" s="144">
        <f>SUM(L221:L228)</f>
        <v>0</v>
      </c>
      <c r="M229" s="144">
        <f t="shared" ref="M229:Q229" si="368">SUM(M221:M228)</f>
        <v>0</v>
      </c>
      <c r="N229" s="144">
        <f t="shared" si="368"/>
        <v>0</v>
      </c>
      <c r="O229" s="144">
        <f t="shared" si="368"/>
        <v>0</v>
      </c>
      <c r="P229" s="144">
        <f t="shared" si="368"/>
        <v>0</v>
      </c>
      <c r="Q229" s="144">
        <f t="shared" si="368"/>
        <v>0</v>
      </c>
      <c r="R229" s="129">
        <f t="shared" si="321"/>
        <v>0</v>
      </c>
      <c r="S229" s="145">
        <f t="shared" si="322"/>
        <v>0</v>
      </c>
      <c r="T229" s="146">
        <f t="shared" si="323"/>
        <v>0</v>
      </c>
      <c r="U229" s="144">
        <f>SUM(U221:U228)</f>
        <v>2135880.85</v>
      </c>
      <c r="V229" s="144">
        <f t="shared" ref="V229:Z229" si="369">SUM(V221:V228)</f>
        <v>48166.63</v>
      </c>
      <c r="W229" s="144">
        <f t="shared" si="369"/>
        <v>480023.52999999997</v>
      </c>
      <c r="X229" s="144">
        <f t="shared" si="369"/>
        <v>0</v>
      </c>
      <c r="Y229" s="144">
        <f t="shared" si="369"/>
        <v>0</v>
      </c>
      <c r="Z229" s="144">
        <f t="shared" si="369"/>
        <v>4310</v>
      </c>
      <c r="AA229" s="147">
        <f t="shared" si="325"/>
        <v>2668381.0099999998</v>
      </c>
      <c r="AB229" s="142">
        <f t="shared" si="326"/>
        <v>8.0276979149759453E-2</v>
      </c>
      <c r="AC229" s="143">
        <f t="shared" si="327"/>
        <v>1282.6041654649975</v>
      </c>
      <c r="AD229" s="144">
        <f>SUM(AD221:AD228)</f>
        <v>1311344.77</v>
      </c>
      <c r="AE229" s="144">
        <f t="shared" ref="AE229:AG229" si="370">SUM(AE221:AE228)</f>
        <v>204237.40999999997</v>
      </c>
      <c r="AF229" s="144">
        <f t="shared" si="370"/>
        <v>27186.03</v>
      </c>
      <c r="AG229" s="144">
        <f t="shared" si="370"/>
        <v>0</v>
      </c>
      <c r="AH229" s="143">
        <f t="shared" si="329"/>
        <v>1542768.21</v>
      </c>
      <c r="AI229" s="142">
        <f t="shared" si="330"/>
        <v>4.6413451063752595E-2</v>
      </c>
      <c r="AJ229" s="143">
        <f t="shared" si="331"/>
        <v>741.55861740785599</v>
      </c>
      <c r="AK229" s="144">
        <f>SUM(AK221:AK228)</f>
        <v>0</v>
      </c>
      <c r="AL229" s="144">
        <f>SUM(AL221:AL228)</f>
        <v>0</v>
      </c>
      <c r="AM229" s="147">
        <f t="shared" si="332"/>
        <v>0</v>
      </c>
      <c r="AN229" s="142">
        <f t="shared" si="333"/>
        <v>0</v>
      </c>
      <c r="AO229" s="148">
        <f t="shared" si="334"/>
        <v>0</v>
      </c>
      <c r="AP229" s="144">
        <f>SUM(AP221:AP228)</f>
        <v>445104.79000000004</v>
      </c>
      <c r="AQ229" s="144">
        <f t="shared" ref="AQ229:BE229" si="371">SUM(AQ221:AQ228)</f>
        <v>425512.07999999996</v>
      </c>
      <c r="AR229" s="144">
        <f t="shared" si="371"/>
        <v>0</v>
      </c>
      <c r="AS229" s="144">
        <f t="shared" si="371"/>
        <v>0</v>
      </c>
      <c r="AT229" s="144">
        <f t="shared" si="371"/>
        <v>695208.97</v>
      </c>
      <c r="AU229" s="144">
        <f t="shared" si="371"/>
        <v>0</v>
      </c>
      <c r="AV229" s="144">
        <f t="shared" si="371"/>
        <v>0</v>
      </c>
      <c r="AW229" s="144">
        <f t="shared" si="371"/>
        <v>169391.8</v>
      </c>
      <c r="AX229" s="144">
        <f t="shared" si="371"/>
        <v>0</v>
      </c>
      <c r="AY229" s="144">
        <f t="shared" si="371"/>
        <v>0</v>
      </c>
      <c r="AZ229" s="144">
        <f t="shared" si="371"/>
        <v>0</v>
      </c>
      <c r="BA229" s="144">
        <f t="shared" si="371"/>
        <v>0</v>
      </c>
      <c r="BB229" s="144">
        <f t="shared" si="371"/>
        <v>13144.07</v>
      </c>
      <c r="BC229" s="144">
        <f t="shared" si="371"/>
        <v>0</v>
      </c>
      <c r="BD229" s="144">
        <f t="shared" si="371"/>
        <v>0</v>
      </c>
      <c r="BE229" s="144">
        <f t="shared" si="371"/>
        <v>0</v>
      </c>
      <c r="BF229" s="143">
        <f t="shared" si="336"/>
        <v>1748361.71</v>
      </c>
      <c r="BG229" s="142">
        <f t="shared" si="337"/>
        <v>5.2598634158286035E-2</v>
      </c>
      <c r="BH229" s="146">
        <f t="shared" si="338"/>
        <v>840.38074157389781</v>
      </c>
      <c r="BI229" s="149">
        <f>SUM(BI221:BI228)</f>
        <v>25416.29</v>
      </c>
      <c r="BJ229" s="149">
        <f t="shared" ref="BJ229:BO229" si="372">SUM(BJ221:BJ228)</f>
        <v>0</v>
      </c>
      <c r="BK229" s="149">
        <f t="shared" si="372"/>
        <v>14506.89</v>
      </c>
      <c r="BL229" s="149">
        <f t="shared" si="372"/>
        <v>0</v>
      </c>
      <c r="BM229" s="149">
        <f t="shared" si="372"/>
        <v>0</v>
      </c>
      <c r="BN229" s="149">
        <f t="shared" si="372"/>
        <v>0</v>
      </c>
      <c r="BO229" s="149">
        <f t="shared" si="372"/>
        <v>270070.58999999997</v>
      </c>
      <c r="BP229" s="146">
        <f t="shared" si="340"/>
        <v>309993.76999999996</v>
      </c>
      <c r="BQ229" s="142">
        <f t="shared" si="341"/>
        <v>9.3260157816987786E-3</v>
      </c>
      <c r="BR229" s="143">
        <f t="shared" si="342"/>
        <v>149.00394628059448</v>
      </c>
      <c r="BS229" s="149">
        <f>SUM(BS221:BS228)</f>
        <v>0</v>
      </c>
      <c r="BT229" s="149">
        <f t="shared" ref="BT229:BV229" si="373">SUM(BT221:BT228)</f>
        <v>0</v>
      </c>
      <c r="BU229" s="149">
        <f t="shared" si="373"/>
        <v>0</v>
      </c>
      <c r="BV229" s="149">
        <f t="shared" si="373"/>
        <v>119414.03</v>
      </c>
      <c r="BW229" s="146">
        <f t="shared" si="344"/>
        <v>119414.03</v>
      </c>
      <c r="BX229" s="142">
        <f t="shared" si="345"/>
        <v>3.5925145474254259E-3</v>
      </c>
      <c r="BY229" s="143">
        <f t="shared" si="346"/>
        <v>57.398449366480165</v>
      </c>
      <c r="BZ229" s="144">
        <f>SUM(BZ221:BZ228)</f>
        <v>6677198.959999999</v>
      </c>
      <c r="CA229" s="142">
        <f t="shared" si="347"/>
        <v>0.20088036891355163</v>
      </c>
      <c r="CB229" s="143">
        <f t="shared" si="348"/>
        <v>3209.5128722770178</v>
      </c>
      <c r="CC229" s="144">
        <f>SUM(CC221:CC228)</f>
        <v>1225660.0699999998</v>
      </c>
      <c r="CD229" s="142">
        <f t="shared" si="349"/>
        <v>3.6873402829411796E-2</v>
      </c>
      <c r="CE229" s="143">
        <f t="shared" si="350"/>
        <v>589.13502432177802</v>
      </c>
      <c r="CF229" s="150">
        <f>SUM(CF221:CF228)</f>
        <v>2367671.6900000004</v>
      </c>
      <c r="CG229" s="96">
        <f t="shared" si="351"/>
        <v>7.1230281649922914E-2</v>
      </c>
      <c r="CH229" s="97">
        <f t="shared" si="352"/>
        <v>1138.0629530291671</v>
      </c>
    </row>
    <row r="230" spans="1:88" x14ac:dyDescent="0.3">
      <c r="A230" s="21"/>
      <c r="B230" s="84"/>
      <c r="C230" s="117"/>
      <c r="D230" s="85"/>
      <c r="E230" s="86"/>
      <c r="F230" s="87"/>
      <c r="G230" s="87"/>
      <c r="H230" s="87"/>
      <c r="I230" s="130"/>
      <c r="J230" s="151"/>
      <c r="K230" s="152"/>
      <c r="L230" s="135"/>
      <c r="M230" s="135"/>
      <c r="N230" s="135"/>
      <c r="O230" s="135"/>
      <c r="P230" s="135"/>
      <c r="Q230" s="135"/>
      <c r="R230" s="128"/>
      <c r="S230" s="136"/>
      <c r="T230" s="137"/>
      <c r="U230" s="135"/>
      <c r="V230" s="135"/>
      <c r="W230" s="135"/>
      <c r="X230" s="135"/>
      <c r="Y230" s="135"/>
      <c r="Z230" s="135"/>
      <c r="AA230" s="138"/>
      <c r="AB230" s="133"/>
      <c r="AC230" s="134"/>
      <c r="AD230" s="135"/>
      <c r="AE230" s="135"/>
      <c r="AF230" s="135"/>
      <c r="AG230" s="135"/>
      <c r="AH230" s="134"/>
      <c r="AI230" s="133"/>
      <c r="AJ230" s="134"/>
      <c r="AK230" s="135"/>
      <c r="AL230" s="135"/>
      <c r="AM230" s="138"/>
      <c r="AN230" s="133"/>
      <c r="AO230" s="139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4"/>
      <c r="BG230" s="133"/>
      <c r="BH230" s="137"/>
      <c r="BI230" s="140"/>
      <c r="BJ230" s="135"/>
      <c r="BK230" s="135"/>
      <c r="BL230" s="135"/>
      <c r="BM230" s="135"/>
      <c r="BN230" s="135"/>
      <c r="BO230" s="135"/>
      <c r="BP230" s="137"/>
      <c r="BQ230" s="133"/>
      <c r="BR230" s="134"/>
      <c r="BS230" s="140"/>
      <c r="BT230" s="135"/>
      <c r="BU230" s="135"/>
      <c r="BV230" s="135"/>
      <c r="BW230" s="137"/>
      <c r="BX230" s="133"/>
      <c r="BY230" s="134"/>
      <c r="BZ230" s="135"/>
      <c r="CA230" s="133"/>
      <c r="CB230" s="134"/>
      <c r="CC230" s="135"/>
      <c r="CD230" s="133"/>
      <c r="CE230" s="134"/>
      <c r="CF230" s="141" t="str">
        <f>IF(ISNA(VLOOKUP($B230,'[1]1718  Prog Access'!$F$7:$BF$318,52,FALSE)),"",VLOOKUP($B230,'[1]1718  Prog Access'!$F$7:$BF$318,52,FALSE))</f>
        <v/>
      </c>
      <c r="CG230" s="88"/>
      <c r="CH230" s="89"/>
    </row>
    <row r="231" spans="1:88" x14ac:dyDescent="0.3">
      <c r="A231" s="91" t="s">
        <v>383</v>
      </c>
      <c r="B231" s="84"/>
      <c r="C231" s="117"/>
      <c r="D231" s="85"/>
      <c r="E231" s="86"/>
      <c r="F231" s="87"/>
      <c r="G231" s="87"/>
      <c r="H231" s="87"/>
      <c r="I231" s="130"/>
      <c r="J231" s="151"/>
      <c r="K231" s="152"/>
      <c r="L231" s="135"/>
      <c r="M231" s="135"/>
      <c r="N231" s="135"/>
      <c r="O231" s="135"/>
      <c r="P231" s="135"/>
      <c r="Q231" s="135"/>
      <c r="R231" s="128"/>
      <c r="S231" s="136"/>
      <c r="T231" s="137"/>
      <c r="U231" s="135"/>
      <c r="V231" s="135"/>
      <c r="W231" s="135"/>
      <c r="X231" s="135"/>
      <c r="Y231" s="135"/>
      <c r="Z231" s="135"/>
      <c r="AA231" s="138"/>
      <c r="AB231" s="133"/>
      <c r="AC231" s="134"/>
      <c r="AD231" s="135"/>
      <c r="AE231" s="135"/>
      <c r="AF231" s="135"/>
      <c r="AG231" s="135"/>
      <c r="AH231" s="134"/>
      <c r="AI231" s="133"/>
      <c r="AJ231" s="134"/>
      <c r="AK231" s="135"/>
      <c r="AL231" s="135"/>
      <c r="AM231" s="138"/>
      <c r="AN231" s="133"/>
      <c r="AO231" s="139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  <c r="BC231" s="135"/>
      <c r="BD231" s="135"/>
      <c r="BE231" s="135"/>
      <c r="BF231" s="134"/>
      <c r="BG231" s="133"/>
      <c r="BH231" s="137"/>
      <c r="BI231" s="140"/>
      <c r="BJ231" s="135"/>
      <c r="BK231" s="135"/>
      <c r="BL231" s="135"/>
      <c r="BM231" s="135"/>
      <c r="BN231" s="135"/>
      <c r="BO231" s="135"/>
      <c r="BP231" s="137"/>
      <c r="BQ231" s="133"/>
      <c r="BR231" s="134"/>
      <c r="BS231" s="140"/>
      <c r="BT231" s="135"/>
      <c r="BU231" s="135"/>
      <c r="BV231" s="135"/>
      <c r="BW231" s="137"/>
      <c r="BX231" s="133"/>
      <c r="BY231" s="134"/>
      <c r="BZ231" s="135"/>
      <c r="CA231" s="133"/>
      <c r="CB231" s="134"/>
      <c r="CC231" s="135"/>
      <c r="CD231" s="133"/>
      <c r="CE231" s="134"/>
      <c r="CF231" s="141" t="str">
        <f>IF(ISNA(VLOOKUP($B231,'[1]1718  Prog Access'!$F$7:$BF$318,52,FALSE)),"",VLOOKUP($B231,'[1]1718  Prog Access'!$F$7:$BF$318,52,FALSE))</f>
        <v/>
      </c>
      <c r="CG231" s="88"/>
      <c r="CH231" s="89"/>
      <c r="CI231" s="90"/>
      <c r="CJ231" s="73"/>
    </row>
    <row r="232" spans="1:88" x14ac:dyDescent="0.3">
      <c r="A232" s="21"/>
      <c r="B232" s="84" t="s">
        <v>384</v>
      </c>
      <c r="C232" s="117" t="s">
        <v>385</v>
      </c>
      <c r="D232" s="85">
        <f>IF(ISNA(VLOOKUP($B232,'[1]1718 enrollment_Rev_Exp by size'!$A$6:$C$339,3,FALSE)),"",VLOOKUP($B232,'[1]1718 enrollment_Rev_Exp by size'!$A$6:$C$339,3,FALSE))</f>
        <v>215.5</v>
      </c>
      <c r="E232" s="86">
        <f>IF(ISNA(VLOOKUP($B232,'[1]1718 Enroll_Rev_Exp Access'!$A$6:$D$316,4,FALSE)),"",VLOOKUP($B232,'[1]1718 Enroll_Rev_Exp Access'!$A$6:$D$316,4,FALSE))</f>
        <v>2737992.94</v>
      </c>
      <c r="F232" s="87">
        <f>IF(ISNA(VLOOKUP($B232,'[1]1718  Prog Access'!$F$7:$BF$318,2,FALSE)),"",VLOOKUP($B232,'[1]1718  Prog Access'!$F$7:$BF$318,2,FALSE))</f>
        <v>1617286.03</v>
      </c>
      <c r="G232" s="87">
        <f>IF(ISNA(VLOOKUP($B232,'[1]1718  Prog Access'!$F$7:$BF$318,3,FALSE)),"",VLOOKUP($B232,'[1]1718  Prog Access'!$F$7:$BF$318,3,FALSE))</f>
        <v>0</v>
      </c>
      <c r="H232" s="87">
        <f>IF(ISNA(VLOOKUP($B232,'[1]1718  Prog Access'!$F$7:$BF$318,4,FALSE)),"",VLOOKUP($B232,'[1]1718  Prog Access'!$F$7:$BF$318,4,FALSE))</f>
        <v>0</v>
      </c>
      <c r="I232" s="130">
        <f t="shared" si="353"/>
        <v>1617286.03</v>
      </c>
      <c r="J232" s="151">
        <f t="shared" si="354"/>
        <v>0.59068305340480531</v>
      </c>
      <c r="K232" s="152">
        <f t="shared" si="355"/>
        <v>7504.8075638051041</v>
      </c>
      <c r="L232" s="135">
        <f>IF(ISNA(VLOOKUP($B232,'[1]1718  Prog Access'!$F$7:$BF$318,5,FALSE)),"",VLOOKUP($B232,'[1]1718  Prog Access'!$F$7:$BF$318,5,FALSE))</f>
        <v>0</v>
      </c>
      <c r="M232" s="135">
        <f>IF(ISNA(VLOOKUP($B232,'[1]1718  Prog Access'!$F$7:$BF$318,6,FALSE)),"",VLOOKUP($B232,'[1]1718  Prog Access'!$F$7:$BF$318,6,FALSE))</f>
        <v>0</v>
      </c>
      <c r="N232" s="135">
        <f>IF(ISNA(VLOOKUP($B232,'[1]1718  Prog Access'!$F$7:$BF$318,7,FALSE)),"",VLOOKUP($B232,'[1]1718  Prog Access'!$F$7:$BF$318,7,FALSE))</f>
        <v>0</v>
      </c>
      <c r="O232" s="135">
        <f>IF(ISNA(VLOOKUP($B232,'[1]1718  Prog Access'!$F$7:$BF$318,8,FALSE)),"",VLOOKUP($B232,'[1]1718  Prog Access'!$F$7:$BF$318,8,FALSE))</f>
        <v>0</v>
      </c>
      <c r="P232" s="135">
        <f>IF(ISNA(VLOOKUP($B232,'[1]1718  Prog Access'!$F$7:$BF$318,9,FALSE)),"",VLOOKUP($B232,'[1]1718  Prog Access'!$F$7:$BF$318,9,FALSE))</f>
        <v>0</v>
      </c>
      <c r="Q232" s="135">
        <f>IF(ISNA(VLOOKUP($B232,'[1]1718  Prog Access'!$F$7:$BF$318,10,FALSE)),"",VLOOKUP($B232,'[1]1718  Prog Access'!$F$7:$BF$318,10,FALSE))</f>
        <v>0</v>
      </c>
      <c r="R232" s="128">
        <f t="shared" si="321"/>
        <v>0</v>
      </c>
      <c r="S232" s="136">
        <f t="shared" si="322"/>
        <v>0</v>
      </c>
      <c r="T232" s="137">
        <f t="shared" si="323"/>
        <v>0</v>
      </c>
      <c r="U232" s="135">
        <f>IF(ISNA(VLOOKUP($B232,'[1]1718  Prog Access'!$F$7:$BF$318,11,FALSE)),"",VLOOKUP($B232,'[1]1718  Prog Access'!$F$7:$BF$318,11,FALSE))</f>
        <v>196756.84000000003</v>
      </c>
      <c r="V232" s="135">
        <f>IF(ISNA(VLOOKUP($B232,'[1]1718  Prog Access'!$F$7:$BF$318,12,FALSE)),"",VLOOKUP($B232,'[1]1718  Prog Access'!$F$7:$BF$318,12,FALSE))</f>
        <v>17272.689999999999</v>
      </c>
      <c r="W232" s="135">
        <f>IF(ISNA(VLOOKUP($B232,'[1]1718  Prog Access'!$F$7:$BF$318,13,FALSE)),"",VLOOKUP($B232,'[1]1718  Prog Access'!$F$7:$BF$318,13,FALSE))</f>
        <v>41180.730000000003</v>
      </c>
      <c r="X232" s="135">
        <f>IF(ISNA(VLOOKUP($B232,'[1]1718  Prog Access'!$F$7:$BF$318,14,FALSE)),"",VLOOKUP($B232,'[1]1718  Prog Access'!$F$7:$BF$318,14,FALSE))</f>
        <v>0</v>
      </c>
      <c r="Y232" s="135">
        <f>IF(ISNA(VLOOKUP($B232,'[1]1718  Prog Access'!$F$7:$BF$318,15,FALSE)),"",VLOOKUP($B232,'[1]1718  Prog Access'!$F$7:$BF$318,15,FALSE))</f>
        <v>0</v>
      </c>
      <c r="Z232" s="135">
        <f>IF(ISNA(VLOOKUP($B232,'[1]1718  Prog Access'!$F$7:$BF$318,16,FALSE)),"",VLOOKUP($B232,'[1]1718  Prog Access'!$F$7:$BF$318,16,FALSE))</f>
        <v>0</v>
      </c>
      <c r="AA232" s="138">
        <f t="shared" si="325"/>
        <v>255210.26000000004</v>
      </c>
      <c r="AB232" s="133">
        <f t="shared" si="326"/>
        <v>9.3210707840612639E-2</v>
      </c>
      <c r="AC232" s="134">
        <f t="shared" si="327"/>
        <v>1184.2703480278424</v>
      </c>
      <c r="AD232" s="135">
        <f>IF(ISNA(VLOOKUP($B232,'[1]1718  Prog Access'!$F$7:$BF$318,17,FALSE)),"",VLOOKUP($B232,'[1]1718  Prog Access'!$F$7:$BF$318,17,FALSE))</f>
        <v>0</v>
      </c>
      <c r="AE232" s="135">
        <f>IF(ISNA(VLOOKUP($B232,'[1]1718  Prog Access'!$F$7:$BF$318,18,FALSE)),"",VLOOKUP($B232,'[1]1718  Prog Access'!$F$7:$BF$318,18,FALSE))</f>
        <v>0</v>
      </c>
      <c r="AF232" s="135">
        <f>IF(ISNA(VLOOKUP($B232,'[1]1718  Prog Access'!$F$7:$BF$318,19,FALSE)),"",VLOOKUP($B232,'[1]1718  Prog Access'!$F$7:$BF$318,19,FALSE))</f>
        <v>0</v>
      </c>
      <c r="AG232" s="135">
        <f>IF(ISNA(VLOOKUP($B232,'[1]1718  Prog Access'!$F$7:$BF$318,20,FALSE)),"",VLOOKUP($B232,'[1]1718  Prog Access'!$F$7:$BF$318,20,FALSE))</f>
        <v>0</v>
      </c>
      <c r="AH232" s="134">
        <f t="shared" si="329"/>
        <v>0</v>
      </c>
      <c r="AI232" s="133">
        <f t="shared" si="330"/>
        <v>0</v>
      </c>
      <c r="AJ232" s="134">
        <f t="shared" si="331"/>
        <v>0</v>
      </c>
      <c r="AK232" s="135">
        <f>IF(ISNA(VLOOKUP($B232,'[1]1718  Prog Access'!$F$7:$BF$318,21,FALSE)),"",VLOOKUP($B232,'[1]1718  Prog Access'!$F$7:$BF$318,21,FALSE))</f>
        <v>0</v>
      </c>
      <c r="AL232" s="135">
        <f>IF(ISNA(VLOOKUP($B232,'[1]1718  Prog Access'!$F$7:$BF$318,22,FALSE)),"",VLOOKUP($B232,'[1]1718  Prog Access'!$F$7:$BF$318,22,FALSE))</f>
        <v>0</v>
      </c>
      <c r="AM232" s="138">
        <f t="shared" si="332"/>
        <v>0</v>
      </c>
      <c r="AN232" s="133">
        <f t="shared" si="333"/>
        <v>0</v>
      </c>
      <c r="AO232" s="139">
        <f t="shared" si="334"/>
        <v>0</v>
      </c>
      <c r="AP232" s="135">
        <f>IF(ISNA(VLOOKUP($B232,'[1]1718  Prog Access'!$F$7:$BF$318,23,FALSE)),"",VLOOKUP($B232,'[1]1718  Prog Access'!$F$7:$BF$318,23,FALSE))</f>
        <v>91377.77</v>
      </c>
      <c r="AQ232" s="135">
        <f>IF(ISNA(VLOOKUP($B232,'[1]1718  Prog Access'!$F$7:$BF$318,24,FALSE)),"",VLOOKUP($B232,'[1]1718  Prog Access'!$F$7:$BF$318,24,FALSE))</f>
        <v>60778.19</v>
      </c>
      <c r="AR232" s="135">
        <f>IF(ISNA(VLOOKUP($B232,'[1]1718  Prog Access'!$F$7:$BF$318,25,FALSE)),"",VLOOKUP($B232,'[1]1718  Prog Access'!$F$7:$BF$318,25,FALSE))</f>
        <v>0</v>
      </c>
      <c r="AS232" s="135">
        <f>IF(ISNA(VLOOKUP($B232,'[1]1718  Prog Access'!$F$7:$BF$318,26,FALSE)),"",VLOOKUP($B232,'[1]1718  Prog Access'!$F$7:$BF$318,26,FALSE))</f>
        <v>0</v>
      </c>
      <c r="AT232" s="135">
        <f>IF(ISNA(VLOOKUP($B232,'[1]1718  Prog Access'!$F$7:$BF$318,27,FALSE)),"",VLOOKUP($B232,'[1]1718  Prog Access'!$F$7:$BF$318,27,FALSE))</f>
        <v>51976.409999999996</v>
      </c>
      <c r="AU232" s="135">
        <f>IF(ISNA(VLOOKUP($B232,'[1]1718  Prog Access'!$F$7:$BF$318,28,FALSE)),"",VLOOKUP($B232,'[1]1718  Prog Access'!$F$7:$BF$318,28,FALSE))</f>
        <v>0</v>
      </c>
      <c r="AV232" s="135">
        <f>IF(ISNA(VLOOKUP($B232,'[1]1718  Prog Access'!$F$7:$BF$318,29,FALSE)),"",VLOOKUP($B232,'[1]1718  Prog Access'!$F$7:$BF$318,29,FALSE))</f>
        <v>0</v>
      </c>
      <c r="AW232" s="135">
        <f>IF(ISNA(VLOOKUP($B232,'[1]1718  Prog Access'!$F$7:$BF$318,30,FALSE)),"",VLOOKUP($B232,'[1]1718  Prog Access'!$F$7:$BF$318,30,FALSE))</f>
        <v>9030.0500000000011</v>
      </c>
      <c r="AX232" s="135">
        <f>IF(ISNA(VLOOKUP($B232,'[1]1718  Prog Access'!$F$7:$BF$318,31,FALSE)),"",VLOOKUP($B232,'[1]1718  Prog Access'!$F$7:$BF$318,31,FALSE))</f>
        <v>0</v>
      </c>
      <c r="AY232" s="135">
        <f>IF(ISNA(VLOOKUP($B232,'[1]1718  Prog Access'!$F$7:$BF$318,32,FALSE)),"",VLOOKUP($B232,'[1]1718  Prog Access'!$F$7:$BF$318,32,FALSE))</f>
        <v>0</v>
      </c>
      <c r="AZ232" s="135">
        <f>IF(ISNA(VLOOKUP($B232,'[1]1718  Prog Access'!$F$7:$BF$318,33,FALSE)),"",VLOOKUP($B232,'[1]1718  Prog Access'!$F$7:$BF$318,33,FALSE))</f>
        <v>0</v>
      </c>
      <c r="BA232" s="135">
        <f>IF(ISNA(VLOOKUP($B232,'[1]1718  Prog Access'!$F$7:$BF$318,34,FALSE)),"",VLOOKUP($B232,'[1]1718  Prog Access'!$F$7:$BF$318,34,FALSE))</f>
        <v>0</v>
      </c>
      <c r="BB232" s="135">
        <f>IF(ISNA(VLOOKUP($B232,'[1]1718  Prog Access'!$F$7:$BF$318,35,FALSE)),"",VLOOKUP($B232,'[1]1718  Prog Access'!$F$7:$BF$318,35,FALSE))</f>
        <v>0</v>
      </c>
      <c r="BC232" s="135">
        <f>IF(ISNA(VLOOKUP($B232,'[1]1718  Prog Access'!$F$7:$BF$318,36,FALSE)),"",VLOOKUP($B232,'[1]1718  Prog Access'!$F$7:$BF$318,36,FALSE))</f>
        <v>0</v>
      </c>
      <c r="BD232" s="135">
        <f>IF(ISNA(VLOOKUP($B232,'[1]1718  Prog Access'!$F$7:$BF$318,37,FALSE)),"",VLOOKUP($B232,'[1]1718  Prog Access'!$F$7:$BF$318,37,FALSE))</f>
        <v>0</v>
      </c>
      <c r="BE232" s="135">
        <f>IF(ISNA(VLOOKUP($B232,'[1]1718  Prog Access'!$F$7:$BF$318,38,FALSE)),"",VLOOKUP($B232,'[1]1718  Prog Access'!$F$7:$BF$318,38,FALSE))</f>
        <v>0</v>
      </c>
      <c r="BF232" s="134">
        <f t="shared" si="336"/>
        <v>213162.42</v>
      </c>
      <c r="BG232" s="133">
        <f t="shared" si="337"/>
        <v>7.7853531645702495E-2</v>
      </c>
      <c r="BH232" s="137">
        <f t="shared" si="338"/>
        <v>989.15276102088171</v>
      </c>
      <c r="BI232" s="140">
        <f>IF(ISNA(VLOOKUP($B232,'[1]1718  Prog Access'!$F$7:$BF$318,39,FALSE)),"",VLOOKUP($B232,'[1]1718  Prog Access'!$F$7:$BF$318,39,FALSE))</f>
        <v>0</v>
      </c>
      <c r="BJ232" s="135">
        <f>IF(ISNA(VLOOKUP($B232,'[1]1718  Prog Access'!$F$7:$BF$318,40,FALSE)),"",VLOOKUP($B232,'[1]1718  Prog Access'!$F$7:$BF$318,40,FALSE))</f>
        <v>0</v>
      </c>
      <c r="BK232" s="135">
        <f>IF(ISNA(VLOOKUP($B232,'[1]1718  Prog Access'!$F$7:$BF$318,41,FALSE)),"",VLOOKUP($B232,'[1]1718  Prog Access'!$F$7:$BF$318,41,FALSE))</f>
        <v>885.04</v>
      </c>
      <c r="BL232" s="135">
        <f>IF(ISNA(VLOOKUP($B232,'[1]1718  Prog Access'!$F$7:$BF$318,42,FALSE)),"",VLOOKUP($B232,'[1]1718  Prog Access'!$F$7:$BF$318,42,FALSE))</f>
        <v>0</v>
      </c>
      <c r="BM232" s="135">
        <f>IF(ISNA(VLOOKUP($B232,'[1]1718  Prog Access'!$F$7:$BF$318,43,FALSE)),"",VLOOKUP($B232,'[1]1718  Prog Access'!$F$7:$BF$318,43,FALSE))</f>
        <v>0</v>
      </c>
      <c r="BN232" s="135">
        <f>IF(ISNA(VLOOKUP($B232,'[1]1718  Prog Access'!$F$7:$BF$318,44,FALSE)),"",VLOOKUP($B232,'[1]1718  Prog Access'!$F$7:$BF$318,44,FALSE))</f>
        <v>0</v>
      </c>
      <c r="BO232" s="135">
        <f>IF(ISNA(VLOOKUP($B232,'[1]1718  Prog Access'!$F$7:$BF$318,45,FALSE)),"",VLOOKUP($B232,'[1]1718  Prog Access'!$F$7:$BF$318,45,FALSE))</f>
        <v>0</v>
      </c>
      <c r="BP232" s="137">
        <f t="shared" si="340"/>
        <v>885.04</v>
      </c>
      <c r="BQ232" s="133">
        <f t="shared" si="341"/>
        <v>3.2324407673600501E-4</v>
      </c>
      <c r="BR232" s="134">
        <f t="shared" si="342"/>
        <v>4.1069141531322506</v>
      </c>
      <c r="BS232" s="140">
        <f>IF(ISNA(VLOOKUP($B232,'[1]1718  Prog Access'!$F$7:$BF$318,46,FALSE)),"",VLOOKUP($B232,'[1]1718  Prog Access'!$F$7:$BF$318,46,FALSE))</f>
        <v>0</v>
      </c>
      <c r="BT232" s="135">
        <f>IF(ISNA(VLOOKUP($B232,'[1]1718  Prog Access'!$F$7:$BF$318,47,FALSE)),"",VLOOKUP($B232,'[1]1718  Prog Access'!$F$7:$BF$318,47,FALSE))</f>
        <v>0</v>
      </c>
      <c r="BU232" s="135">
        <f>IF(ISNA(VLOOKUP($B232,'[1]1718  Prog Access'!$F$7:$BF$318,48,FALSE)),"",VLOOKUP($B232,'[1]1718  Prog Access'!$F$7:$BF$318,48,FALSE))</f>
        <v>0</v>
      </c>
      <c r="BV232" s="135">
        <f>IF(ISNA(VLOOKUP($B232,'[1]1718  Prog Access'!$F$7:$BF$318,49,FALSE)),"",VLOOKUP($B232,'[1]1718  Prog Access'!$F$7:$BF$318,49,FALSE))</f>
        <v>0</v>
      </c>
      <c r="BW232" s="137">
        <f t="shared" si="344"/>
        <v>0</v>
      </c>
      <c r="BX232" s="133">
        <f t="shared" si="345"/>
        <v>0</v>
      </c>
      <c r="BY232" s="134">
        <f t="shared" si="346"/>
        <v>0</v>
      </c>
      <c r="BZ232" s="135">
        <f>IF(ISNA(VLOOKUP($B232,'[1]1718  Prog Access'!$F$7:$BF$318,50,FALSE)),"",VLOOKUP($B232,'[1]1718  Prog Access'!$F$7:$BF$318,50,FALSE))</f>
        <v>507046.5</v>
      </c>
      <c r="CA232" s="133">
        <f t="shared" si="347"/>
        <v>0.18518911885872139</v>
      </c>
      <c r="CB232" s="134">
        <f t="shared" si="348"/>
        <v>2352.8839907192573</v>
      </c>
      <c r="CC232" s="135">
        <f>IF(ISNA(VLOOKUP($B232,'[1]1718  Prog Access'!$F$7:$BF$318,51,FALSE)),"",VLOOKUP($B232,'[1]1718  Prog Access'!$F$7:$BF$318,51,FALSE))</f>
        <v>64070.31</v>
      </c>
      <c r="CD232" s="133">
        <f t="shared" si="349"/>
        <v>2.3400465744078947E-2</v>
      </c>
      <c r="CE232" s="134">
        <f t="shared" si="350"/>
        <v>297.31002320185615</v>
      </c>
      <c r="CF232" s="141">
        <f>IF(ISNA(VLOOKUP($B232,'[1]1718  Prog Access'!$F$7:$BF$318,52,FALSE)),"",VLOOKUP($B232,'[1]1718  Prog Access'!$F$7:$BF$318,52,FALSE))</f>
        <v>80332.38</v>
      </c>
      <c r="CG232" s="88">
        <f t="shared" si="351"/>
        <v>2.9339878429343214E-2</v>
      </c>
      <c r="CH232" s="89">
        <f t="shared" si="352"/>
        <v>372.77206496519722</v>
      </c>
      <c r="CI232" s="90">
        <f t="shared" ref="CI232:CI237" si="374">CF232+CC232+BZ232+BW232+BP232+BF232+AM232+AH232+AA232+R232+I232</f>
        <v>2737992.9400000004</v>
      </c>
      <c r="CJ232" s="73">
        <f t="shared" ref="CJ232:CJ237" si="375">CI232-E232</f>
        <v>0</v>
      </c>
    </row>
    <row r="233" spans="1:88" x14ac:dyDescent="0.3">
      <c r="A233" s="104"/>
      <c r="B233" s="84" t="s">
        <v>386</v>
      </c>
      <c r="C233" s="117" t="s">
        <v>387</v>
      </c>
      <c r="D233" s="85">
        <f>IF(ISNA(VLOOKUP($B233,'[1]1718 enrollment_Rev_Exp by size'!$A$6:$C$339,3,FALSE)),"",VLOOKUP($B233,'[1]1718 enrollment_Rev_Exp by size'!$A$6:$C$339,3,FALSE))</f>
        <v>220.67</v>
      </c>
      <c r="E233" s="86">
        <f>IF(ISNA(VLOOKUP($B233,'[1]1718 Enroll_Rev_Exp Access'!$A$6:$D$316,4,FALSE)),"",VLOOKUP($B233,'[1]1718 Enroll_Rev_Exp Access'!$A$6:$D$316,4,FALSE))</f>
        <v>2726257.52</v>
      </c>
      <c r="F233" s="87">
        <f>IF(ISNA(VLOOKUP($B233,'[1]1718  Prog Access'!$F$7:$BF$318,2,FALSE)),"",VLOOKUP($B233,'[1]1718  Prog Access'!$F$7:$BF$318,2,FALSE))</f>
        <v>1551752.89</v>
      </c>
      <c r="G233" s="87">
        <f>IF(ISNA(VLOOKUP($B233,'[1]1718  Prog Access'!$F$7:$BF$318,3,FALSE)),"",VLOOKUP($B233,'[1]1718  Prog Access'!$F$7:$BF$318,3,FALSE))</f>
        <v>0</v>
      </c>
      <c r="H233" s="87">
        <f>IF(ISNA(VLOOKUP($B233,'[1]1718  Prog Access'!$F$7:$BF$318,4,FALSE)),"",VLOOKUP($B233,'[1]1718  Prog Access'!$F$7:$BF$318,4,FALSE))</f>
        <v>0</v>
      </c>
      <c r="I233" s="130">
        <f t="shared" si="353"/>
        <v>1551752.89</v>
      </c>
      <c r="J233" s="151">
        <f t="shared" si="354"/>
        <v>0.56918793570168669</v>
      </c>
      <c r="K233" s="152">
        <f t="shared" si="355"/>
        <v>7032.0065708977208</v>
      </c>
      <c r="L233" s="135">
        <f>IF(ISNA(VLOOKUP($B233,'[1]1718  Prog Access'!$F$7:$BF$318,5,FALSE)),"",VLOOKUP($B233,'[1]1718  Prog Access'!$F$7:$BF$318,5,FALSE))</f>
        <v>0</v>
      </c>
      <c r="M233" s="135">
        <f>IF(ISNA(VLOOKUP($B233,'[1]1718  Prog Access'!$F$7:$BF$318,6,FALSE)),"",VLOOKUP($B233,'[1]1718  Prog Access'!$F$7:$BF$318,6,FALSE))</f>
        <v>0</v>
      </c>
      <c r="N233" s="135">
        <f>IF(ISNA(VLOOKUP($B233,'[1]1718  Prog Access'!$F$7:$BF$318,7,FALSE)),"",VLOOKUP($B233,'[1]1718  Prog Access'!$F$7:$BF$318,7,FALSE))</f>
        <v>0</v>
      </c>
      <c r="O233" s="135">
        <f>IF(ISNA(VLOOKUP($B233,'[1]1718  Prog Access'!$F$7:$BF$318,8,FALSE)),"",VLOOKUP($B233,'[1]1718  Prog Access'!$F$7:$BF$318,8,FALSE))</f>
        <v>0</v>
      </c>
      <c r="P233" s="135">
        <f>IF(ISNA(VLOOKUP($B233,'[1]1718  Prog Access'!$F$7:$BF$318,9,FALSE)),"",VLOOKUP($B233,'[1]1718  Prog Access'!$F$7:$BF$318,9,FALSE))</f>
        <v>0</v>
      </c>
      <c r="Q233" s="135">
        <f>IF(ISNA(VLOOKUP($B233,'[1]1718  Prog Access'!$F$7:$BF$318,10,FALSE)),"",VLOOKUP($B233,'[1]1718  Prog Access'!$F$7:$BF$318,10,FALSE))</f>
        <v>0</v>
      </c>
      <c r="R233" s="128">
        <f t="shared" si="321"/>
        <v>0</v>
      </c>
      <c r="S233" s="136">
        <f t="shared" si="322"/>
        <v>0</v>
      </c>
      <c r="T233" s="137">
        <f t="shared" si="323"/>
        <v>0</v>
      </c>
      <c r="U233" s="135">
        <f>IF(ISNA(VLOOKUP($B233,'[1]1718  Prog Access'!$F$7:$BF$318,11,FALSE)),"",VLOOKUP($B233,'[1]1718  Prog Access'!$F$7:$BF$318,11,FALSE))</f>
        <v>182797.94000000003</v>
      </c>
      <c r="V233" s="135">
        <f>IF(ISNA(VLOOKUP($B233,'[1]1718  Prog Access'!$F$7:$BF$318,12,FALSE)),"",VLOOKUP($B233,'[1]1718  Prog Access'!$F$7:$BF$318,12,FALSE))</f>
        <v>18421.669999999998</v>
      </c>
      <c r="W233" s="135">
        <f>IF(ISNA(VLOOKUP($B233,'[1]1718  Prog Access'!$F$7:$BF$318,13,FALSE)),"",VLOOKUP($B233,'[1]1718  Prog Access'!$F$7:$BF$318,13,FALSE))</f>
        <v>30864.27</v>
      </c>
      <c r="X233" s="135">
        <f>IF(ISNA(VLOOKUP($B233,'[1]1718  Prog Access'!$F$7:$BF$318,14,FALSE)),"",VLOOKUP($B233,'[1]1718  Prog Access'!$F$7:$BF$318,14,FALSE))</f>
        <v>0</v>
      </c>
      <c r="Y233" s="135">
        <f>IF(ISNA(VLOOKUP($B233,'[1]1718  Prog Access'!$F$7:$BF$318,15,FALSE)),"",VLOOKUP($B233,'[1]1718  Prog Access'!$F$7:$BF$318,15,FALSE))</f>
        <v>0</v>
      </c>
      <c r="Z233" s="135">
        <f>IF(ISNA(VLOOKUP($B233,'[1]1718  Prog Access'!$F$7:$BF$318,16,FALSE)),"",VLOOKUP($B233,'[1]1718  Prog Access'!$F$7:$BF$318,16,FALSE))</f>
        <v>0</v>
      </c>
      <c r="AA233" s="138">
        <f t="shared" si="325"/>
        <v>232083.88000000003</v>
      </c>
      <c r="AB233" s="133">
        <f t="shared" si="326"/>
        <v>8.5129111354088086E-2</v>
      </c>
      <c r="AC233" s="134">
        <f t="shared" si="327"/>
        <v>1051.7237503965198</v>
      </c>
      <c r="AD233" s="135">
        <f>IF(ISNA(VLOOKUP($B233,'[1]1718  Prog Access'!$F$7:$BF$318,17,FALSE)),"",VLOOKUP($B233,'[1]1718  Prog Access'!$F$7:$BF$318,17,FALSE))</f>
        <v>0</v>
      </c>
      <c r="AE233" s="135">
        <f>IF(ISNA(VLOOKUP($B233,'[1]1718  Prog Access'!$F$7:$BF$318,18,FALSE)),"",VLOOKUP($B233,'[1]1718  Prog Access'!$F$7:$BF$318,18,FALSE))</f>
        <v>0</v>
      </c>
      <c r="AF233" s="135">
        <f>IF(ISNA(VLOOKUP($B233,'[1]1718  Prog Access'!$F$7:$BF$318,19,FALSE)),"",VLOOKUP($B233,'[1]1718  Prog Access'!$F$7:$BF$318,19,FALSE))</f>
        <v>0</v>
      </c>
      <c r="AG233" s="135">
        <f>IF(ISNA(VLOOKUP($B233,'[1]1718  Prog Access'!$F$7:$BF$318,20,FALSE)),"",VLOOKUP($B233,'[1]1718  Prog Access'!$F$7:$BF$318,20,FALSE))</f>
        <v>0</v>
      </c>
      <c r="AH233" s="134">
        <f t="shared" si="329"/>
        <v>0</v>
      </c>
      <c r="AI233" s="133">
        <f t="shared" si="330"/>
        <v>0</v>
      </c>
      <c r="AJ233" s="134">
        <f t="shared" si="331"/>
        <v>0</v>
      </c>
      <c r="AK233" s="135">
        <f>IF(ISNA(VLOOKUP($B233,'[1]1718  Prog Access'!$F$7:$BF$318,21,FALSE)),"",VLOOKUP($B233,'[1]1718  Prog Access'!$F$7:$BF$318,21,FALSE))</f>
        <v>0</v>
      </c>
      <c r="AL233" s="135">
        <f>IF(ISNA(VLOOKUP($B233,'[1]1718  Prog Access'!$F$7:$BF$318,22,FALSE)),"",VLOOKUP($B233,'[1]1718  Prog Access'!$F$7:$BF$318,22,FALSE))</f>
        <v>0</v>
      </c>
      <c r="AM233" s="138">
        <f t="shared" si="332"/>
        <v>0</v>
      </c>
      <c r="AN233" s="133">
        <f t="shared" si="333"/>
        <v>0</v>
      </c>
      <c r="AO233" s="139">
        <f t="shared" si="334"/>
        <v>0</v>
      </c>
      <c r="AP233" s="135">
        <f>IF(ISNA(VLOOKUP($B233,'[1]1718  Prog Access'!$F$7:$BF$318,23,FALSE)),"",VLOOKUP($B233,'[1]1718  Prog Access'!$F$7:$BF$318,23,FALSE))</f>
        <v>63387.94</v>
      </c>
      <c r="AQ233" s="135">
        <f>IF(ISNA(VLOOKUP($B233,'[1]1718  Prog Access'!$F$7:$BF$318,24,FALSE)),"",VLOOKUP($B233,'[1]1718  Prog Access'!$F$7:$BF$318,24,FALSE))</f>
        <v>15467.1</v>
      </c>
      <c r="AR233" s="135">
        <f>IF(ISNA(VLOOKUP($B233,'[1]1718  Prog Access'!$F$7:$BF$318,25,FALSE)),"",VLOOKUP($B233,'[1]1718  Prog Access'!$F$7:$BF$318,25,FALSE))</f>
        <v>0</v>
      </c>
      <c r="AS233" s="135">
        <f>IF(ISNA(VLOOKUP($B233,'[1]1718  Prog Access'!$F$7:$BF$318,26,FALSE)),"",VLOOKUP($B233,'[1]1718  Prog Access'!$F$7:$BF$318,26,FALSE))</f>
        <v>0</v>
      </c>
      <c r="AT233" s="135">
        <f>IF(ISNA(VLOOKUP($B233,'[1]1718  Prog Access'!$F$7:$BF$318,27,FALSE)),"",VLOOKUP($B233,'[1]1718  Prog Access'!$F$7:$BF$318,27,FALSE))</f>
        <v>51075.88</v>
      </c>
      <c r="AU233" s="135">
        <f>IF(ISNA(VLOOKUP($B233,'[1]1718  Prog Access'!$F$7:$BF$318,28,FALSE)),"",VLOOKUP($B233,'[1]1718  Prog Access'!$F$7:$BF$318,28,FALSE))</f>
        <v>0</v>
      </c>
      <c r="AV233" s="135">
        <f>IF(ISNA(VLOOKUP($B233,'[1]1718  Prog Access'!$F$7:$BF$318,29,FALSE)),"",VLOOKUP($B233,'[1]1718  Prog Access'!$F$7:$BF$318,29,FALSE))</f>
        <v>0</v>
      </c>
      <c r="AW233" s="135">
        <f>IF(ISNA(VLOOKUP($B233,'[1]1718  Prog Access'!$F$7:$BF$318,30,FALSE)),"",VLOOKUP($B233,'[1]1718  Prog Access'!$F$7:$BF$318,30,FALSE))</f>
        <v>3760.65</v>
      </c>
      <c r="AX233" s="135">
        <f>IF(ISNA(VLOOKUP($B233,'[1]1718  Prog Access'!$F$7:$BF$318,31,FALSE)),"",VLOOKUP($B233,'[1]1718  Prog Access'!$F$7:$BF$318,31,FALSE))</f>
        <v>0</v>
      </c>
      <c r="AY233" s="135">
        <f>IF(ISNA(VLOOKUP($B233,'[1]1718  Prog Access'!$F$7:$BF$318,32,FALSE)),"",VLOOKUP($B233,'[1]1718  Prog Access'!$F$7:$BF$318,32,FALSE))</f>
        <v>0</v>
      </c>
      <c r="AZ233" s="135">
        <f>IF(ISNA(VLOOKUP($B233,'[1]1718  Prog Access'!$F$7:$BF$318,33,FALSE)),"",VLOOKUP($B233,'[1]1718  Prog Access'!$F$7:$BF$318,33,FALSE))</f>
        <v>0</v>
      </c>
      <c r="BA233" s="135">
        <f>IF(ISNA(VLOOKUP($B233,'[1]1718  Prog Access'!$F$7:$BF$318,34,FALSE)),"",VLOOKUP($B233,'[1]1718  Prog Access'!$F$7:$BF$318,34,FALSE))</f>
        <v>0</v>
      </c>
      <c r="BB233" s="135">
        <f>IF(ISNA(VLOOKUP($B233,'[1]1718  Prog Access'!$F$7:$BF$318,35,FALSE)),"",VLOOKUP($B233,'[1]1718  Prog Access'!$F$7:$BF$318,35,FALSE))</f>
        <v>0</v>
      </c>
      <c r="BC233" s="135">
        <f>IF(ISNA(VLOOKUP($B233,'[1]1718  Prog Access'!$F$7:$BF$318,36,FALSE)),"",VLOOKUP($B233,'[1]1718  Prog Access'!$F$7:$BF$318,36,FALSE))</f>
        <v>0</v>
      </c>
      <c r="BD233" s="135">
        <f>IF(ISNA(VLOOKUP($B233,'[1]1718  Prog Access'!$F$7:$BF$318,37,FALSE)),"",VLOOKUP($B233,'[1]1718  Prog Access'!$F$7:$BF$318,37,FALSE))</f>
        <v>0</v>
      </c>
      <c r="BE233" s="135">
        <f>IF(ISNA(VLOOKUP($B233,'[1]1718  Prog Access'!$F$7:$BF$318,38,FALSE)),"",VLOOKUP($B233,'[1]1718  Prog Access'!$F$7:$BF$318,38,FALSE))</f>
        <v>0</v>
      </c>
      <c r="BF233" s="134">
        <f t="shared" si="336"/>
        <v>133691.57</v>
      </c>
      <c r="BG233" s="133">
        <f t="shared" si="337"/>
        <v>4.9038496554059945E-2</v>
      </c>
      <c r="BH233" s="137">
        <f t="shared" si="338"/>
        <v>605.84388453346628</v>
      </c>
      <c r="BI233" s="140">
        <f>IF(ISNA(VLOOKUP($B233,'[1]1718  Prog Access'!$F$7:$BF$318,39,FALSE)),"",VLOOKUP($B233,'[1]1718  Prog Access'!$F$7:$BF$318,39,FALSE))</f>
        <v>0</v>
      </c>
      <c r="BJ233" s="135">
        <f>IF(ISNA(VLOOKUP($B233,'[1]1718  Prog Access'!$F$7:$BF$318,40,FALSE)),"",VLOOKUP($B233,'[1]1718  Prog Access'!$F$7:$BF$318,40,FALSE))</f>
        <v>0</v>
      </c>
      <c r="BK233" s="135">
        <f>IF(ISNA(VLOOKUP($B233,'[1]1718  Prog Access'!$F$7:$BF$318,41,FALSE)),"",VLOOKUP($B233,'[1]1718  Prog Access'!$F$7:$BF$318,41,FALSE))</f>
        <v>1848.8600000000001</v>
      </c>
      <c r="BL233" s="135">
        <f>IF(ISNA(VLOOKUP($B233,'[1]1718  Prog Access'!$F$7:$BF$318,42,FALSE)),"",VLOOKUP($B233,'[1]1718  Prog Access'!$F$7:$BF$318,42,FALSE))</f>
        <v>0</v>
      </c>
      <c r="BM233" s="135">
        <f>IF(ISNA(VLOOKUP($B233,'[1]1718  Prog Access'!$F$7:$BF$318,43,FALSE)),"",VLOOKUP($B233,'[1]1718  Prog Access'!$F$7:$BF$318,43,FALSE))</f>
        <v>0</v>
      </c>
      <c r="BN233" s="135">
        <f>IF(ISNA(VLOOKUP($B233,'[1]1718  Prog Access'!$F$7:$BF$318,44,FALSE)),"",VLOOKUP($B233,'[1]1718  Prog Access'!$F$7:$BF$318,44,FALSE))</f>
        <v>0</v>
      </c>
      <c r="BO233" s="135">
        <f>IF(ISNA(VLOOKUP($B233,'[1]1718  Prog Access'!$F$7:$BF$318,45,FALSE)),"",VLOOKUP($B233,'[1]1718  Prog Access'!$F$7:$BF$318,45,FALSE))</f>
        <v>33696.85</v>
      </c>
      <c r="BP233" s="137">
        <f t="shared" si="340"/>
        <v>35545.71</v>
      </c>
      <c r="BQ233" s="133">
        <f t="shared" si="341"/>
        <v>1.3038280404266432E-2</v>
      </c>
      <c r="BR233" s="134">
        <f t="shared" si="342"/>
        <v>161.08084470023113</v>
      </c>
      <c r="BS233" s="140">
        <f>IF(ISNA(VLOOKUP($B233,'[1]1718  Prog Access'!$F$7:$BF$318,46,FALSE)),"",VLOOKUP($B233,'[1]1718  Prog Access'!$F$7:$BF$318,46,FALSE))</f>
        <v>0</v>
      </c>
      <c r="BT233" s="135">
        <f>IF(ISNA(VLOOKUP($B233,'[1]1718  Prog Access'!$F$7:$BF$318,47,FALSE)),"",VLOOKUP($B233,'[1]1718  Prog Access'!$F$7:$BF$318,47,FALSE))</f>
        <v>0</v>
      </c>
      <c r="BU233" s="135">
        <f>IF(ISNA(VLOOKUP($B233,'[1]1718  Prog Access'!$F$7:$BF$318,48,FALSE)),"",VLOOKUP($B233,'[1]1718  Prog Access'!$F$7:$BF$318,48,FALSE))</f>
        <v>0</v>
      </c>
      <c r="BV233" s="135">
        <f>IF(ISNA(VLOOKUP($B233,'[1]1718  Prog Access'!$F$7:$BF$318,49,FALSE)),"",VLOOKUP($B233,'[1]1718  Prog Access'!$F$7:$BF$318,49,FALSE))</f>
        <v>0</v>
      </c>
      <c r="BW233" s="137">
        <f t="shared" si="344"/>
        <v>0</v>
      </c>
      <c r="BX233" s="133">
        <f t="shared" si="345"/>
        <v>0</v>
      </c>
      <c r="BY233" s="134">
        <f t="shared" si="346"/>
        <v>0</v>
      </c>
      <c r="BZ233" s="135">
        <f>IF(ISNA(VLOOKUP($B233,'[1]1718  Prog Access'!$F$7:$BF$318,50,FALSE)),"",VLOOKUP($B233,'[1]1718  Prog Access'!$F$7:$BF$318,50,FALSE))</f>
        <v>561017.28</v>
      </c>
      <c r="CA233" s="133">
        <f t="shared" si="347"/>
        <v>0.20578293718929386</v>
      </c>
      <c r="CB233" s="134">
        <f t="shared" si="348"/>
        <v>2542.3359767979337</v>
      </c>
      <c r="CC233" s="135">
        <f>IF(ISNA(VLOOKUP($B233,'[1]1718  Prog Access'!$F$7:$BF$318,51,FALSE)),"",VLOOKUP($B233,'[1]1718  Prog Access'!$F$7:$BF$318,51,FALSE))</f>
        <v>85371.069999999992</v>
      </c>
      <c r="CD233" s="133">
        <f t="shared" si="349"/>
        <v>3.1314382215807693E-2</v>
      </c>
      <c r="CE233" s="134">
        <f t="shared" si="350"/>
        <v>386.87211673539673</v>
      </c>
      <c r="CF233" s="141">
        <f>IF(ISNA(VLOOKUP($B233,'[1]1718  Prog Access'!$F$7:$BF$318,52,FALSE)),"",VLOOKUP($B233,'[1]1718  Prog Access'!$F$7:$BF$318,52,FALSE))</f>
        <v>126795.12</v>
      </c>
      <c r="CG233" s="88">
        <f t="shared" si="351"/>
        <v>4.6508856580797252E-2</v>
      </c>
      <c r="CH233" s="89">
        <f t="shared" si="352"/>
        <v>574.59156206099613</v>
      </c>
      <c r="CI233" s="90">
        <f t="shared" si="374"/>
        <v>2726257.52</v>
      </c>
      <c r="CJ233" s="73">
        <f t="shared" si="375"/>
        <v>0</v>
      </c>
    </row>
    <row r="234" spans="1:88" x14ac:dyDescent="0.3">
      <c r="A234" s="21"/>
      <c r="B234" s="84" t="s">
        <v>388</v>
      </c>
      <c r="C234" s="117" t="s">
        <v>389</v>
      </c>
      <c r="D234" s="85">
        <f>IF(ISNA(VLOOKUP($B234,'[1]1718 enrollment_Rev_Exp by size'!$A$6:$C$339,3,FALSE)),"",VLOOKUP($B234,'[1]1718 enrollment_Rev_Exp by size'!$A$6:$C$339,3,FALSE))</f>
        <v>4493.8700000000008</v>
      </c>
      <c r="E234" s="86">
        <f>IF(ISNA(VLOOKUP($B234,'[1]1718 Enroll_Rev_Exp Access'!$A$6:$D$316,4,FALSE)),"",VLOOKUP($B234,'[1]1718 Enroll_Rev_Exp Access'!$A$6:$D$316,4,FALSE))</f>
        <v>60502085.490000002</v>
      </c>
      <c r="F234" s="87">
        <f>IF(ISNA(VLOOKUP($B234,'[1]1718  Prog Access'!$F$7:$BF$318,2,FALSE)),"",VLOOKUP($B234,'[1]1718  Prog Access'!$F$7:$BF$318,2,FALSE))</f>
        <v>29944779.500000004</v>
      </c>
      <c r="G234" s="87">
        <f>IF(ISNA(VLOOKUP($B234,'[1]1718  Prog Access'!$F$7:$BF$318,3,FALSE)),"",VLOOKUP($B234,'[1]1718  Prog Access'!$F$7:$BF$318,3,FALSE))</f>
        <v>198439.86999999997</v>
      </c>
      <c r="H234" s="87">
        <f>IF(ISNA(VLOOKUP($B234,'[1]1718  Prog Access'!$F$7:$BF$318,4,FALSE)),"",VLOOKUP($B234,'[1]1718  Prog Access'!$F$7:$BF$318,4,FALSE))</f>
        <v>304929.63</v>
      </c>
      <c r="I234" s="130">
        <f t="shared" si="353"/>
        <v>30448149.000000004</v>
      </c>
      <c r="J234" s="151">
        <f t="shared" si="354"/>
        <v>0.50325784232731252</v>
      </c>
      <c r="K234" s="152">
        <f t="shared" si="355"/>
        <v>6775.4850496342788</v>
      </c>
      <c r="L234" s="135">
        <f>IF(ISNA(VLOOKUP($B234,'[1]1718  Prog Access'!$F$7:$BF$318,5,FALSE)),"",VLOOKUP($B234,'[1]1718  Prog Access'!$F$7:$BF$318,5,FALSE))</f>
        <v>0</v>
      </c>
      <c r="M234" s="135">
        <f>IF(ISNA(VLOOKUP($B234,'[1]1718  Prog Access'!$F$7:$BF$318,6,FALSE)),"",VLOOKUP($B234,'[1]1718  Prog Access'!$F$7:$BF$318,6,FALSE))</f>
        <v>0</v>
      </c>
      <c r="N234" s="135">
        <f>IF(ISNA(VLOOKUP($B234,'[1]1718  Prog Access'!$F$7:$BF$318,7,FALSE)),"",VLOOKUP($B234,'[1]1718  Prog Access'!$F$7:$BF$318,7,FALSE))</f>
        <v>0</v>
      </c>
      <c r="O234" s="135">
        <f>IF(ISNA(VLOOKUP($B234,'[1]1718  Prog Access'!$F$7:$BF$318,8,FALSE)),"",VLOOKUP($B234,'[1]1718  Prog Access'!$F$7:$BF$318,8,FALSE))</f>
        <v>0</v>
      </c>
      <c r="P234" s="135">
        <f>IF(ISNA(VLOOKUP($B234,'[1]1718  Prog Access'!$F$7:$BF$318,9,FALSE)),"",VLOOKUP($B234,'[1]1718  Prog Access'!$F$7:$BF$318,9,FALSE))</f>
        <v>0</v>
      </c>
      <c r="Q234" s="135">
        <f>IF(ISNA(VLOOKUP($B234,'[1]1718  Prog Access'!$F$7:$BF$318,10,FALSE)),"",VLOOKUP($B234,'[1]1718  Prog Access'!$F$7:$BF$318,10,FALSE))</f>
        <v>0</v>
      </c>
      <c r="R234" s="128">
        <f t="shared" si="321"/>
        <v>0</v>
      </c>
      <c r="S234" s="136">
        <f t="shared" si="322"/>
        <v>0</v>
      </c>
      <c r="T234" s="137">
        <f t="shared" si="323"/>
        <v>0</v>
      </c>
      <c r="U234" s="135">
        <f>IF(ISNA(VLOOKUP($B234,'[1]1718  Prog Access'!$F$7:$BF$318,11,FALSE)),"",VLOOKUP($B234,'[1]1718  Prog Access'!$F$7:$BF$318,11,FALSE))</f>
        <v>6709643.3100000005</v>
      </c>
      <c r="V234" s="135">
        <f>IF(ISNA(VLOOKUP($B234,'[1]1718  Prog Access'!$F$7:$BF$318,12,FALSE)),"",VLOOKUP($B234,'[1]1718  Prog Access'!$F$7:$BF$318,12,FALSE))</f>
        <v>179278.61</v>
      </c>
      <c r="W234" s="135">
        <f>IF(ISNA(VLOOKUP($B234,'[1]1718  Prog Access'!$F$7:$BF$318,13,FALSE)),"",VLOOKUP($B234,'[1]1718  Prog Access'!$F$7:$BF$318,13,FALSE))</f>
        <v>882774.8899999999</v>
      </c>
      <c r="X234" s="135">
        <f>IF(ISNA(VLOOKUP($B234,'[1]1718  Prog Access'!$F$7:$BF$318,14,FALSE)),"",VLOOKUP($B234,'[1]1718  Prog Access'!$F$7:$BF$318,14,FALSE))</f>
        <v>0</v>
      </c>
      <c r="Y234" s="135">
        <f>IF(ISNA(VLOOKUP($B234,'[1]1718  Prog Access'!$F$7:$BF$318,15,FALSE)),"",VLOOKUP($B234,'[1]1718  Prog Access'!$F$7:$BF$318,15,FALSE))</f>
        <v>0</v>
      </c>
      <c r="Z234" s="135">
        <f>IF(ISNA(VLOOKUP($B234,'[1]1718  Prog Access'!$F$7:$BF$318,16,FALSE)),"",VLOOKUP($B234,'[1]1718  Prog Access'!$F$7:$BF$318,16,FALSE))</f>
        <v>0</v>
      </c>
      <c r="AA234" s="138">
        <f t="shared" si="325"/>
        <v>7771696.8100000005</v>
      </c>
      <c r="AB234" s="133">
        <f t="shared" si="326"/>
        <v>0.12845337060793605</v>
      </c>
      <c r="AC234" s="134">
        <f t="shared" si="327"/>
        <v>1729.3995620701087</v>
      </c>
      <c r="AD234" s="135">
        <f>IF(ISNA(VLOOKUP($B234,'[1]1718  Prog Access'!$F$7:$BF$318,17,FALSE)),"",VLOOKUP($B234,'[1]1718  Prog Access'!$F$7:$BF$318,17,FALSE))</f>
        <v>2706670.18</v>
      </c>
      <c r="AE234" s="135">
        <f>IF(ISNA(VLOOKUP($B234,'[1]1718  Prog Access'!$F$7:$BF$318,18,FALSE)),"",VLOOKUP($B234,'[1]1718  Prog Access'!$F$7:$BF$318,18,FALSE))</f>
        <v>536150.11</v>
      </c>
      <c r="AF234" s="135">
        <f>IF(ISNA(VLOOKUP($B234,'[1]1718  Prog Access'!$F$7:$BF$318,19,FALSE)),"",VLOOKUP($B234,'[1]1718  Prog Access'!$F$7:$BF$318,19,FALSE))</f>
        <v>46409.96</v>
      </c>
      <c r="AG234" s="135">
        <f>IF(ISNA(VLOOKUP($B234,'[1]1718  Prog Access'!$F$7:$BF$318,20,FALSE)),"",VLOOKUP($B234,'[1]1718  Prog Access'!$F$7:$BF$318,20,FALSE))</f>
        <v>0</v>
      </c>
      <c r="AH234" s="134">
        <f t="shared" si="329"/>
        <v>3289230.25</v>
      </c>
      <c r="AI234" s="133">
        <f t="shared" si="330"/>
        <v>5.4365568118204054E-2</v>
      </c>
      <c r="AJ234" s="134">
        <f t="shared" si="331"/>
        <v>731.93711656100413</v>
      </c>
      <c r="AK234" s="135">
        <f>IF(ISNA(VLOOKUP($B234,'[1]1718  Prog Access'!$F$7:$BF$318,21,FALSE)),"",VLOOKUP($B234,'[1]1718  Prog Access'!$F$7:$BF$318,21,FALSE))</f>
        <v>0</v>
      </c>
      <c r="AL234" s="135">
        <f>IF(ISNA(VLOOKUP($B234,'[1]1718  Prog Access'!$F$7:$BF$318,22,FALSE)),"",VLOOKUP($B234,'[1]1718  Prog Access'!$F$7:$BF$318,22,FALSE))</f>
        <v>0</v>
      </c>
      <c r="AM234" s="138">
        <f t="shared" si="332"/>
        <v>0</v>
      </c>
      <c r="AN234" s="133">
        <f t="shared" si="333"/>
        <v>0</v>
      </c>
      <c r="AO234" s="139">
        <f t="shared" si="334"/>
        <v>0</v>
      </c>
      <c r="AP234" s="135">
        <f>IF(ISNA(VLOOKUP($B234,'[1]1718  Prog Access'!$F$7:$BF$318,23,FALSE)),"",VLOOKUP($B234,'[1]1718  Prog Access'!$F$7:$BF$318,23,FALSE))</f>
        <v>1095245.5499999998</v>
      </c>
      <c r="AQ234" s="135">
        <f>IF(ISNA(VLOOKUP($B234,'[1]1718  Prog Access'!$F$7:$BF$318,24,FALSE)),"",VLOOKUP($B234,'[1]1718  Prog Access'!$F$7:$BF$318,24,FALSE))</f>
        <v>245200.61</v>
      </c>
      <c r="AR234" s="135">
        <f>IF(ISNA(VLOOKUP($B234,'[1]1718  Prog Access'!$F$7:$BF$318,25,FALSE)),"",VLOOKUP($B234,'[1]1718  Prog Access'!$F$7:$BF$318,25,FALSE))</f>
        <v>0</v>
      </c>
      <c r="AS234" s="135">
        <f>IF(ISNA(VLOOKUP($B234,'[1]1718  Prog Access'!$F$7:$BF$318,26,FALSE)),"",VLOOKUP($B234,'[1]1718  Prog Access'!$F$7:$BF$318,26,FALSE))</f>
        <v>0</v>
      </c>
      <c r="AT234" s="135">
        <f>IF(ISNA(VLOOKUP($B234,'[1]1718  Prog Access'!$F$7:$BF$318,27,FALSE)),"",VLOOKUP($B234,'[1]1718  Prog Access'!$F$7:$BF$318,27,FALSE))</f>
        <v>1942899.0899999999</v>
      </c>
      <c r="AU234" s="135">
        <f>IF(ISNA(VLOOKUP($B234,'[1]1718  Prog Access'!$F$7:$BF$318,28,FALSE)),"",VLOOKUP($B234,'[1]1718  Prog Access'!$F$7:$BF$318,28,FALSE))</f>
        <v>114126.28999999998</v>
      </c>
      <c r="AV234" s="135">
        <f>IF(ISNA(VLOOKUP($B234,'[1]1718  Prog Access'!$F$7:$BF$318,29,FALSE)),"",VLOOKUP($B234,'[1]1718  Prog Access'!$F$7:$BF$318,29,FALSE))</f>
        <v>0</v>
      </c>
      <c r="AW234" s="135">
        <f>IF(ISNA(VLOOKUP($B234,'[1]1718  Prog Access'!$F$7:$BF$318,30,FALSE)),"",VLOOKUP($B234,'[1]1718  Prog Access'!$F$7:$BF$318,30,FALSE))</f>
        <v>437792.17000000004</v>
      </c>
      <c r="AX234" s="135">
        <f>IF(ISNA(VLOOKUP($B234,'[1]1718  Prog Access'!$F$7:$BF$318,31,FALSE)),"",VLOOKUP($B234,'[1]1718  Prog Access'!$F$7:$BF$318,31,FALSE))</f>
        <v>0</v>
      </c>
      <c r="AY234" s="135">
        <f>IF(ISNA(VLOOKUP($B234,'[1]1718  Prog Access'!$F$7:$BF$318,32,FALSE)),"",VLOOKUP($B234,'[1]1718  Prog Access'!$F$7:$BF$318,32,FALSE))</f>
        <v>0</v>
      </c>
      <c r="AZ234" s="135">
        <f>IF(ISNA(VLOOKUP($B234,'[1]1718  Prog Access'!$F$7:$BF$318,33,FALSE)),"",VLOOKUP($B234,'[1]1718  Prog Access'!$F$7:$BF$318,33,FALSE))</f>
        <v>0</v>
      </c>
      <c r="BA234" s="135">
        <f>IF(ISNA(VLOOKUP($B234,'[1]1718  Prog Access'!$F$7:$BF$318,34,FALSE)),"",VLOOKUP($B234,'[1]1718  Prog Access'!$F$7:$BF$318,34,FALSE))</f>
        <v>66524.86</v>
      </c>
      <c r="BB234" s="135">
        <f>IF(ISNA(VLOOKUP($B234,'[1]1718  Prog Access'!$F$7:$BF$318,35,FALSE)),"",VLOOKUP($B234,'[1]1718  Prog Access'!$F$7:$BF$318,35,FALSE))</f>
        <v>714560.21000000008</v>
      </c>
      <c r="BC234" s="135">
        <f>IF(ISNA(VLOOKUP($B234,'[1]1718  Prog Access'!$F$7:$BF$318,36,FALSE)),"",VLOOKUP($B234,'[1]1718  Prog Access'!$F$7:$BF$318,36,FALSE))</f>
        <v>0</v>
      </c>
      <c r="BD234" s="135">
        <f>IF(ISNA(VLOOKUP($B234,'[1]1718  Prog Access'!$F$7:$BF$318,37,FALSE)),"",VLOOKUP($B234,'[1]1718  Prog Access'!$F$7:$BF$318,37,FALSE))</f>
        <v>71729</v>
      </c>
      <c r="BE234" s="135">
        <f>IF(ISNA(VLOOKUP($B234,'[1]1718  Prog Access'!$F$7:$BF$318,38,FALSE)),"",VLOOKUP($B234,'[1]1718  Prog Access'!$F$7:$BF$318,38,FALSE))</f>
        <v>0</v>
      </c>
      <c r="BF234" s="134">
        <f t="shared" si="336"/>
        <v>4688077.7799999993</v>
      </c>
      <c r="BG234" s="133">
        <f t="shared" si="337"/>
        <v>7.748621790524661E-2</v>
      </c>
      <c r="BH234" s="137">
        <f t="shared" si="338"/>
        <v>1043.2161544503954</v>
      </c>
      <c r="BI234" s="140">
        <f>IF(ISNA(VLOOKUP($B234,'[1]1718  Prog Access'!$F$7:$BF$318,39,FALSE)),"",VLOOKUP($B234,'[1]1718  Prog Access'!$F$7:$BF$318,39,FALSE))</f>
        <v>0</v>
      </c>
      <c r="BJ234" s="135">
        <f>IF(ISNA(VLOOKUP($B234,'[1]1718  Prog Access'!$F$7:$BF$318,40,FALSE)),"",VLOOKUP($B234,'[1]1718  Prog Access'!$F$7:$BF$318,40,FALSE))</f>
        <v>668.38</v>
      </c>
      <c r="BK234" s="135">
        <f>IF(ISNA(VLOOKUP($B234,'[1]1718  Prog Access'!$F$7:$BF$318,41,FALSE)),"",VLOOKUP($B234,'[1]1718  Prog Access'!$F$7:$BF$318,41,FALSE))</f>
        <v>98068.07</v>
      </c>
      <c r="BL234" s="135">
        <f>IF(ISNA(VLOOKUP($B234,'[1]1718  Prog Access'!$F$7:$BF$318,42,FALSE)),"",VLOOKUP($B234,'[1]1718  Prog Access'!$F$7:$BF$318,42,FALSE))</f>
        <v>0</v>
      </c>
      <c r="BM234" s="135">
        <f>IF(ISNA(VLOOKUP($B234,'[1]1718  Prog Access'!$F$7:$BF$318,43,FALSE)),"",VLOOKUP($B234,'[1]1718  Prog Access'!$F$7:$BF$318,43,FALSE))</f>
        <v>0</v>
      </c>
      <c r="BN234" s="135">
        <f>IF(ISNA(VLOOKUP($B234,'[1]1718  Prog Access'!$F$7:$BF$318,44,FALSE)),"",VLOOKUP($B234,'[1]1718  Prog Access'!$F$7:$BF$318,44,FALSE))</f>
        <v>0</v>
      </c>
      <c r="BO234" s="135">
        <f>IF(ISNA(VLOOKUP($B234,'[1]1718  Prog Access'!$F$7:$BF$318,45,FALSE)),"",VLOOKUP($B234,'[1]1718  Prog Access'!$F$7:$BF$318,45,FALSE))</f>
        <v>816658.50999999978</v>
      </c>
      <c r="BP234" s="137">
        <f t="shared" si="340"/>
        <v>915394.95999999973</v>
      </c>
      <c r="BQ234" s="133">
        <f t="shared" si="341"/>
        <v>1.5129973662664891E-2</v>
      </c>
      <c r="BR234" s="134">
        <f t="shared" si="342"/>
        <v>203.69858496129163</v>
      </c>
      <c r="BS234" s="140">
        <f>IF(ISNA(VLOOKUP($B234,'[1]1718  Prog Access'!$F$7:$BF$318,46,FALSE)),"",VLOOKUP($B234,'[1]1718  Prog Access'!$F$7:$BF$318,46,FALSE))</f>
        <v>0</v>
      </c>
      <c r="BT234" s="135">
        <f>IF(ISNA(VLOOKUP($B234,'[1]1718  Prog Access'!$F$7:$BF$318,47,FALSE)),"",VLOOKUP($B234,'[1]1718  Prog Access'!$F$7:$BF$318,47,FALSE))</f>
        <v>0</v>
      </c>
      <c r="BU234" s="135">
        <f>IF(ISNA(VLOOKUP($B234,'[1]1718  Prog Access'!$F$7:$BF$318,48,FALSE)),"",VLOOKUP($B234,'[1]1718  Prog Access'!$F$7:$BF$318,48,FALSE))</f>
        <v>0</v>
      </c>
      <c r="BV234" s="135">
        <f>IF(ISNA(VLOOKUP($B234,'[1]1718  Prog Access'!$F$7:$BF$318,49,FALSE)),"",VLOOKUP($B234,'[1]1718  Prog Access'!$F$7:$BF$318,49,FALSE))</f>
        <v>593482.87</v>
      </c>
      <c r="BW234" s="137">
        <f t="shared" si="344"/>
        <v>593482.87</v>
      </c>
      <c r="BX234" s="133">
        <f t="shared" si="345"/>
        <v>9.8092960795226301E-3</v>
      </c>
      <c r="BY234" s="134">
        <f t="shared" si="346"/>
        <v>132.06498407831108</v>
      </c>
      <c r="BZ234" s="135">
        <f>IF(ISNA(VLOOKUP($B234,'[1]1718  Prog Access'!$F$7:$BF$318,50,FALSE)),"",VLOOKUP($B234,'[1]1718  Prog Access'!$F$7:$BF$318,50,FALSE))</f>
        <v>8514332.9400000013</v>
      </c>
      <c r="CA234" s="133">
        <f t="shared" si="347"/>
        <v>0.1407279248482646</v>
      </c>
      <c r="CB234" s="134">
        <f t="shared" si="348"/>
        <v>1894.6549277126396</v>
      </c>
      <c r="CC234" s="135">
        <f>IF(ISNA(VLOOKUP($B234,'[1]1718  Prog Access'!$F$7:$BF$318,51,FALSE)),"",VLOOKUP($B234,'[1]1718  Prog Access'!$F$7:$BF$318,51,FALSE))</f>
        <v>1664665.3699999999</v>
      </c>
      <c r="CD234" s="133">
        <f t="shared" si="349"/>
        <v>2.7514181643790471E-2</v>
      </c>
      <c r="CE234" s="134">
        <f t="shared" si="350"/>
        <v>370.43024609078577</v>
      </c>
      <c r="CF234" s="141">
        <f>IF(ISNA(VLOOKUP($B234,'[1]1718  Prog Access'!$F$7:$BF$318,52,FALSE)),"",VLOOKUP($B234,'[1]1718  Prog Access'!$F$7:$BF$318,52,FALSE))</f>
        <v>2617055.5099999998</v>
      </c>
      <c r="CG234" s="88">
        <f t="shared" si="351"/>
        <v>4.3255624807058198E-2</v>
      </c>
      <c r="CH234" s="89">
        <f t="shared" si="352"/>
        <v>582.36119647430814</v>
      </c>
      <c r="CI234" s="90">
        <f t="shared" si="374"/>
        <v>60502085.49000001</v>
      </c>
      <c r="CJ234" s="73">
        <f t="shared" si="375"/>
        <v>0</v>
      </c>
    </row>
    <row r="235" spans="1:88" x14ac:dyDescent="0.3">
      <c r="A235" s="21"/>
      <c r="B235" s="84" t="s">
        <v>390</v>
      </c>
      <c r="C235" s="117" t="s">
        <v>391</v>
      </c>
      <c r="D235" s="85">
        <f>IF(ISNA(VLOOKUP($B235,'[1]1718 enrollment_Rev_Exp by size'!$A$6:$C$339,3,FALSE)),"",VLOOKUP($B235,'[1]1718 enrollment_Rev_Exp by size'!$A$6:$C$339,3,FALSE))</f>
        <v>1132.8899999999996</v>
      </c>
      <c r="E235" s="86">
        <f>IF(ISNA(VLOOKUP($B235,'[1]1718 Enroll_Rev_Exp Access'!$A$6:$D$316,4,FALSE)),"",VLOOKUP($B235,'[1]1718 Enroll_Rev_Exp Access'!$A$6:$D$316,4,FALSE))</f>
        <v>10241517.039999999</v>
      </c>
      <c r="F235" s="87">
        <f>IF(ISNA(VLOOKUP($B235,'[1]1718  Prog Access'!$F$7:$BF$318,2,FALSE)),"",VLOOKUP($B235,'[1]1718  Prog Access'!$F$7:$BF$318,2,FALSE))</f>
        <v>1334022.8099999996</v>
      </c>
      <c r="G235" s="87">
        <f>IF(ISNA(VLOOKUP($B235,'[1]1718  Prog Access'!$F$7:$BF$318,3,FALSE)),"",VLOOKUP($B235,'[1]1718  Prog Access'!$F$7:$BF$318,3,FALSE))</f>
        <v>6257772.4800000004</v>
      </c>
      <c r="H235" s="87">
        <f>IF(ISNA(VLOOKUP($B235,'[1]1718  Prog Access'!$F$7:$BF$318,4,FALSE)),"",VLOOKUP($B235,'[1]1718  Prog Access'!$F$7:$BF$318,4,FALSE))</f>
        <v>1833.15</v>
      </c>
      <c r="I235" s="130">
        <f t="shared" si="353"/>
        <v>7593628.4400000004</v>
      </c>
      <c r="J235" s="151">
        <f t="shared" si="354"/>
        <v>0.74145543188004115</v>
      </c>
      <c r="K235" s="152">
        <f t="shared" si="355"/>
        <v>6702.8823981145588</v>
      </c>
      <c r="L235" s="135">
        <f>IF(ISNA(VLOOKUP($B235,'[1]1718  Prog Access'!$F$7:$BF$318,5,FALSE)),"",VLOOKUP($B235,'[1]1718  Prog Access'!$F$7:$BF$318,5,FALSE))</f>
        <v>0</v>
      </c>
      <c r="M235" s="135">
        <f>IF(ISNA(VLOOKUP($B235,'[1]1718  Prog Access'!$F$7:$BF$318,6,FALSE)),"",VLOOKUP($B235,'[1]1718  Prog Access'!$F$7:$BF$318,6,FALSE))</f>
        <v>0</v>
      </c>
      <c r="N235" s="135">
        <f>IF(ISNA(VLOOKUP($B235,'[1]1718  Prog Access'!$F$7:$BF$318,7,FALSE)),"",VLOOKUP($B235,'[1]1718  Prog Access'!$F$7:$BF$318,7,FALSE))</f>
        <v>0</v>
      </c>
      <c r="O235" s="135">
        <f>IF(ISNA(VLOOKUP($B235,'[1]1718  Prog Access'!$F$7:$BF$318,8,FALSE)),"",VLOOKUP($B235,'[1]1718  Prog Access'!$F$7:$BF$318,8,FALSE))</f>
        <v>0</v>
      </c>
      <c r="P235" s="135">
        <f>IF(ISNA(VLOOKUP($B235,'[1]1718  Prog Access'!$F$7:$BF$318,9,FALSE)),"",VLOOKUP($B235,'[1]1718  Prog Access'!$F$7:$BF$318,9,FALSE))</f>
        <v>0</v>
      </c>
      <c r="Q235" s="135">
        <f>IF(ISNA(VLOOKUP($B235,'[1]1718  Prog Access'!$F$7:$BF$318,10,FALSE)),"",VLOOKUP($B235,'[1]1718  Prog Access'!$F$7:$BF$318,10,FALSE))</f>
        <v>0</v>
      </c>
      <c r="R235" s="128">
        <f t="shared" si="321"/>
        <v>0</v>
      </c>
      <c r="S235" s="136">
        <f t="shared" si="322"/>
        <v>0</v>
      </c>
      <c r="T235" s="137">
        <f t="shared" si="323"/>
        <v>0</v>
      </c>
      <c r="U235" s="135">
        <f>IF(ISNA(VLOOKUP($B235,'[1]1718  Prog Access'!$F$7:$BF$318,11,FALSE)),"",VLOOKUP($B235,'[1]1718  Prog Access'!$F$7:$BF$318,11,FALSE))</f>
        <v>1129929.6099999999</v>
      </c>
      <c r="V235" s="135">
        <f>IF(ISNA(VLOOKUP($B235,'[1]1718  Prog Access'!$F$7:$BF$318,12,FALSE)),"",VLOOKUP($B235,'[1]1718  Prog Access'!$F$7:$BF$318,12,FALSE))</f>
        <v>3677.46</v>
      </c>
      <c r="W235" s="135">
        <f>IF(ISNA(VLOOKUP($B235,'[1]1718  Prog Access'!$F$7:$BF$318,13,FALSE)),"",VLOOKUP($B235,'[1]1718  Prog Access'!$F$7:$BF$318,13,FALSE))</f>
        <v>47862.45</v>
      </c>
      <c r="X235" s="135">
        <f>IF(ISNA(VLOOKUP($B235,'[1]1718  Prog Access'!$F$7:$BF$318,14,FALSE)),"",VLOOKUP($B235,'[1]1718  Prog Access'!$F$7:$BF$318,14,FALSE))</f>
        <v>0</v>
      </c>
      <c r="Y235" s="135">
        <f>IF(ISNA(VLOOKUP($B235,'[1]1718  Prog Access'!$F$7:$BF$318,15,FALSE)),"",VLOOKUP($B235,'[1]1718  Prog Access'!$F$7:$BF$318,15,FALSE))</f>
        <v>0</v>
      </c>
      <c r="Z235" s="135">
        <f>IF(ISNA(VLOOKUP($B235,'[1]1718  Prog Access'!$F$7:$BF$318,16,FALSE)),"",VLOOKUP($B235,'[1]1718  Prog Access'!$F$7:$BF$318,16,FALSE))</f>
        <v>0</v>
      </c>
      <c r="AA235" s="138">
        <f t="shared" si="325"/>
        <v>1181469.5199999998</v>
      </c>
      <c r="AB235" s="133">
        <f t="shared" si="326"/>
        <v>0.11536079229137326</v>
      </c>
      <c r="AC235" s="134">
        <f t="shared" si="327"/>
        <v>1042.8810564132441</v>
      </c>
      <c r="AD235" s="135">
        <f>IF(ISNA(VLOOKUP($B235,'[1]1718  Prog Access'!$F$7:$BF$318,17,FALSE)),"",VLOOKUP($B235,'[1]1718  Prog Access'!$F$7:$BF$318,17,FALSE))</f>
        <v>65745.850000000006</v>
      </c>
      <c r="AE235" s="135">
        <f>IF(ISNA(VLOOKUP($B235,'[1]1718  Prog Access'!$F$7:$BF$318,18,FALSE)),"",VLOOKUP($B235,'[1]1718  Prog Access'!$F$7:$BF$318,18,FALSE))</f>
        <v>27467.200000000001</v>
      </c>
      <c r="AF235" s="135">
        <f>IF(ISNA(VLOOKUP($B235,'[1]1718  Prog Access'!$F$7:$BF$318,19,FALSE)),"",VLOOKUP($B235,'[1]1718  Prog Access'!$F$7:$BF$318,19,FALSE))</f>
        <v>1837</v>
      </c>
      <c r="AG235" s="135">
        <f>IF(ISNA(VLOOKUP($B235,'[1]1718  Prog Access'!$F$7:$BF$318,20,FALSE)),"",VLOOKUP($B235,'[1]1718  Prog Access'!$F$7:$BF$318,20,FALSE))</f>
        <v>0</v>
      </c>
      <c r="AH235" s="134">
        <f t="shared" si="329"/>
        <v>95050.05</v>
      </c>
      <c r="AI235" s="133">
        <f t="shared" si="330"/>
        <v>9.280856500923227E-3</v>
      </c>
      <c r="AJ235" s="134">
        <f t="shared" si="331"/>
        <v>83.900511082276324</v>
      </c>
      <c r="AK235" s="135">
        <f>IF(ISNA(VLOOKUP($B235,'[1]1718  Prog Access'!$F$7:$BF$318,21,FALSE)),"",VLOOKUP($B235,'[1]1718  Prog Access'!$F$7:$BF$318,21,FALSE))</f>
        <v>0</v>
      </c>
      <c r="AL235" s="135">
        <f>IF(ISNA(VLOOKUP($B235,'[1]1718  Prog Access'!$F$7:$BF$318,22,FALSE)),"",VLOOKUP($B235,'[1]1718  Prog Access'!$F$7:$BF$318,22,FALSE))</f>
        <v>0</v>
      </c>
      <c r="AM235" s="138">
        <f t="shared" si="332"/>
        <v>0</v>
      </c>
      <c r="AN235" s="133">
        <f t="shared" si="333"/>
        <v>0</v>
      </c>
      <c r="AO235" s="139">
        <f t="shared" si="334"/>
        <v>0</v>
      </c>
      <c r="AP235" s="135">
        <f>IF(ISNA(VLOOKUP($B235,'[1]1718  Prog Access'!$F$7:$BF$318,23,FALSE)),"",VLOOKUP($B235,'[1]1718  Prog Access'!$F$7:$BF$318,23,FALSE))</f>
        <v>58659</v>
      </c>
      <c r="AQ235" s="135">
        <f>IF(ISNA(VLOOKUP($B235,'[1]1718  Prog Access'!$F$7:$BF$318,24,FALSE)),"",VLOOKUP($B235,'[1]1718  Prog Access'!$F$7:$BF$318,24,FALSE))</f>
        <v>36953.549999999996</v>
      </c>
      <c r="AR235" s="135">
        <f>IF(ISNA(VLOOKUP($B235,'[1]1718  Prog Access'!$F$7:$BF$318,25,FALSE)),"",VLOOKUP($B235,'[1]1718  Prog Access'!$F$7:$BF$318,25,FALSE))</f>
        <v>0</v>
      </c>
      <c r="AS235" s="135">
        <f>IF(ISNA(VLOOKUP($B235,'[1]1718  Prog Access'!$F$7:$BF$318,26,FALSE)),"",VLOOKUP($B235,'[1]1718  Prog Access'!$F$7:$BF$318,26,FALSE))</f>
        <v>0</v>
      </c>
      <c r="AT235" s="135">
        <f>IF(ISNA(VLOOKUP($B235,'[1]1718  Prog Access'!$F$7:$BF$318,27,FALSE)),"",VLOOKUP($B235,'[1]1718  Prog Access'!$F$7:$BF$318,27,FALSE))</f>
        <v>136690.68000000002</v>
      </c>
      <c r="AU235" s="135">
        <f>IF(ISNA(VLOOKUP($B235,'[1]1718  Prog Access'!$F$7:$BF$318,28,FALSE)),"",VLOOKUP($B235,'[1]1718  Prog Access'!$F$7:$BF$318,28,FALSE))</f>
        <v>0</v>
      </c>
      <c r="AV235" s="135">
        <f>IF(ISNA(VLOOKUP($B235,'[1]1718  Prog Access'!$F$7:$BF$318,29,FALSE)),"",VLOOKUP($B235,'[1]1718  Prog Access'!$F$7:$BF$318,29,FALSE))</f>
        <v>0</v>
      </c>
      <c r="AW235" s="135">
        <f>IF(ISNA(VLOOKUP($B235,'[1]1718  Prog Access'!$F$7:$BF$318,30,FALSE)),"",VLOOKUP($B235,'[1]1718  Prog Access'!$F$7:$BF$318,30,FALSE))</f>
        <v>396.13</v>
      </c>
      <c r="AX235" s="135">
        <f>IF(ISNA(VLOOKUP($B235,'[1]1718  Prog Access'!$F$7:$BF$318,31,FALSE)),"",VLOOKUP($B235,'[1]1718  Prog Access'!$F$7:$BF$318,31,FALSE))</f>
        <v>0</v>
      </c>
      <c r="AY235" s="135">
        <f>IF(ISNA(VLOOKUP($B235,'[1]1718  Prog Access'!$F$7:$BF$318,32,FALSE)),"",VLOOKUP($B235,'[1]1718  Prog Access'!$F$7:$BF$318,32,FALSE))</f>
        <v>0</v>
      </c>
      <c r="AZ235" s="135">
        <f>IF(ISNA(VLOOKUP($B235,'[1]1718  Prog Access'!$F$7:$BF$318,33,FALSE)),"",VLOOKUP($B235,'[1]1718  Prog Access'!$F$7:$BF$318,33,FALSE))</f>
        <v>0</v>
      </c>
      <c r="BA235" s="135">
        <f>IF(ISNA(VLOOKUP($B235,'[1]1718  Prog Access'!$F$7:$BF$318,34,FALSE)),"",VLOOKUP($B235,'[1]1718  Prog Access'!$F$7:$BF$318,34,FALSE))</f>
        <v>0</v>
      </c>
      <c r="BB235" s="135">
        <f>IF(ISNA(VLOOKUP($B235,'[1]1718  Prog Access'!$F$7:$BF$318,35,FALSE)),"",VLOOKUP($B235,'[1]1718  Prog Access'!$F$7:$BF$318,35,FALSE))</f>
        <v>0</v>
      </c>
      <c r="BC235" s="135">
        <f>IF(ISNA(VLOOKUP($B235,'[1]1718  Prog Access'!$F$7:$BF$318,36,FALSE)),"",VLOOKUP($B235,'[1]1718  Prog Access'!$F$7:$BF$318,36,FALSE))</f>
        <v>0</v>
      </c>
      <c r="BD235" s="135">
        <f>IF(ISNA(VLOOKUP($B235,'[1]1718  Prog Access'!$F$7:$BF$318,37,FALSE)),"",VLOOKUP($B235,'[1]1718  Prog Access'!$F$7:$BF$318,37,FALSE))</f>
        <v>0</v>
      </c>
      <c r="BE235" s="135">
        <f>IF(ISNA(VLOOKUP($B235,'[1]1718  Prog Access'!$F$7:$BF$318,38,FALSE)),"",VLOOKUP($B235,'[1]1718  Prog Access'!$F$7:$BF$318,38,FALSE))</f>
        <v>0</v>
      </c>
      <c r="BF235" s="134">
        <f t="shared" si="336"/>
        <v>232699.36000000002</v>
      </c>
      <c r="BG235" s="133">
        <f t="shared" si="337"/>
        <v>2.2721180767571132E-2</v>
      </c>
      <c r="BH235" s="137">
        <f t="shared" si="338"/>
        <v>205.40331364916284</v>
      </c>
      <c r="BI235" s="140">
        <f>IF(ISNA(VLOOKUP($B235,'[1]1718  Prog Access'!$F$7:$BF$318,39,FALSE)),"",VLOOKUP($B235,'[1]1718  Prog Access'!$F$7:$BF$318,39,FALSE))</f>
        <v>0</v>
      </c>
      <c r="BJ235" s="135">
        <f>IF(ISNA(VLOOKUP($B235,'[1]1718  Prog Access'!$F$7:$BF$318,40,FALSE)),"",VLOOKUP($B235,'[1]1718  Prog Access'!$F$7:$BF$318,40,FALSE))</f>
        <v>0</v>
      </c>
      <c r="BK235" s="135">
        <f>IF(ISNA(VLOOKUP($B235,'[1]1718  Prog Access'!$F$7:$BF$318,41,FALSE)),"",VLOOKUP($B235,'[1]1718  Prog Access'!$F$7:$BF$318,41,FALSE))</f>
        <v>15626.45</v>
      </c>
      <c r="BL235" s="135">
        <f>IF(ISNA(VLOOKUP($B235,'[1]1718  Prog Access'!$F$7:$BF$318,42,FALSE)),"",VLOOKUP($B235,'[1]1718  Prog Access'!$F$7:$BF$318,42,FALSE))</f>
        <v>0</v>
      </c>
      <c r="BM235" s="135">
        <f>IF(ISNA(VLOOKUP($B235,'[1]1718  Prog Access'!$F$7:$BF$318,43,FALSE)),"",VLOOKUP($B235,'[1]1718  Prog Access'!$F$7:$BF$318,43,FALSE))</f>
        <v>0</v>
      </c>
      <c r="BN235" s="135">
        <f>IF(ISNA(VLOOKUP($B235,'[1]1718  Prog Access'!$F$7:$BF$318,44,FALSE)),"",VLOOKUP($B235,'[1]1718  Prog Access'!$F$7:$BF$318,44,FALSE))</f>
        <v>0</v>
      </c>
      <c r="BO235" s="135">
        <f>IF(ISNA(VLOOKUP($B235,'[1]1718  Prog Access'!$F$7:$BF$318,45,FALSE)),"",VLOOKUP($B235,'[1]1718  Prog Access'!$F$7:$BF$318,45,FALSE))</f>
        <v>1797.43</v>
      </c>
      <c r="BP235" s="137">
        <f t="shared" si="340"/>
        <v>17423.88</v>
      </c>
      <c r="BQ235" s="133">
        <f t="shared" si="341"/>
        <v>1.7012987365004669E-3</v>
      </c>
      <c r="BR235" s="134">
        <f t="shared" si="342"/>
        <v>15.380028069803782</v>
      </c>
      <c r="BS235" s="140">
        <f>IF(ISNA(VLOOKUP($B235,'[1]1718  Prog Access'!$F$7:$BF$318,46,FALSE)),"",VLOOKUP($B235,'[1]1718  Prog Access'!$F$7:$BF$318,46,FALSE))</f>
        <v>0</v>
      </c>
      <c r="BT235" s="135">
        <f>IF(ISNA(VLOOKUP($B235,'[1]1718  Prog Access'!$F$7:$BF$318,47,FALSE)),"",VLOOKUP($B235,'[1]1718  Prog Access'!$F$7:$BF$318,47,FALSE))</f>
        <v>0</v>
      </c>
      <c r="BU235" s="135">
        <f>IF(ISNA(VLOOKUP($B235,'[1]1718  Prog Access'!$F$7:$BF$318,48,FALSE)),"",VLOOKUP($B235,'[1]1718  Prog Access'!$F$7:$BF$318,48,FALSE))</f>
        <v>0</v>
      </c>
      <c r="BV235" s="135">
        <f>IF(ISNA(VLOOKUP($B235,'[1]1718  Prog Access'!$F$7:$BF$318,49,FALSE)),"",VLOOKUP($B235,'[1]1718  Prog Access'!$F$7:$BF$318,49,FALSE))</f>
        <v>0</v>
      </c>
      <c r="BW235" s="137">
        <f t="shared" si="344"/>
        <v>0</v>
      </c>
      <c r="BX235" s="133">
        <f t="shared" si="345"/>
        <v>0</v>
      </c>
      <c r="BY235" s="134">
        <f t="shared" si="346"/>
        <v>0</v>
      </c>
      <c r="BZ235" s="135">
        <f>IF(ISNA(VLOOKUP($B235,'[1]1718  Prog Access'!$F$7:$BF$318,50,FALSE)),"",VLOOKUP($B235,'[1]1718  Prog Access'!$F$7:$BF$318,50,FALSE))</f>
        <v>735216.24999999988</v>
      </c>
      <c r="CA235" s="133">
        <f t="shared" si="347"/>
        <v>7.178782665971134E-2</v>
      </c>
      <c r="CB235" s="134">
        <f t="shared" si="348"/>
        <v>648.97408397990989</v>
      </c>
      <c r="CC235" s="135">
        <f>IF(ISNA(VLOOKUP($B235,'[1]1718  Prog Access'!$F$7:$BF$318,51,FALSE)),"",VLOOKUP($B235,'[1]1718  Prog Access'!$F$7:$BF$318,51,FALSE))</f>
        <v>152338.82999999999</v>
      </c>
      <c r="CD235" s="133">
        <f t="shared" si="349"/>
        <v>1.4874635213222279E-2</v>
      </c>
      <c r="CE235" s="134">
        <f t="shared" si="350"/>
        <v>134.46921589916059</v>
      </c>
      <c r="CF235" s="141">
        <f>IF(ISNA(VLOOKUP($B235,'[1]1718  Prog Access'!$F$7:$BF$318,52,FALSE)),"",VLOOKUP($B235,'[1]1718  Prog Access'!$F$7:$BF$318,52,FALSE))</f>
        <v>233690.71</v>
      </c>
      <c r="CG235" s="88">
        <f t="shared" si="351"/>
        <v>2.2817977950657202E-2</v>
      </c>
      <c r="CH235" s="89">
        <f t="shared" si="352"/>
        <v>206.27837654141186</v>
      </c>
      <c r="CI235" s="90">
        <f t="shared" si="374"/>
        <v>10241517.039999999</v>
      </c>
      <c r="CJ235" s="73">
        <f t="shared" si="375"/>
        <v>0</v>
      </c>
    </row>
    <row r="236" spans="1:88" x14ac:dyDescent="0.3">
      <c r="A236" s="21"/>
      <c r="B236" s="84" t="s">
        <v>392</v>
      </c>
      <c r="C236" s="117" t="s">
        <v>393</v>
      </c>
      <c r="D236" s="85">
        <f>IF(ISNA(VLOOKUP($B236,'[1]1718 enrollment_Rev_Exp by size'!$A$6:$C$339,3,FALSE)),"",VLOOKUP($B236,'[1]1718 enrollment_Rev_Exp by size'!$A$6:$C$339,3,FALSE))</f>
        <v>777.28</v>
      </c>
      <c r="E236" s="86">
        <f>IF(ISNA(VLOOKUP($B236,'[1]1718 Enroll_Rev_Exp Access'!$A$6:$D$316,4,FALSE)),"",VLOOKUP($B236,'[1]1718 Enroll_Rev_Exp Access'!$A$6:$D$316,4,FALSE))</f>
        <v>10830926.029999999</v>
      </c>
      <c r="F236" s="87">
        <f>IF(ISNA(VLOOKUP($B236,'[1]1718  Prog Access'!$F$7:$BF$318,2,FALSE)),"",VLOOKUP($B236,'[1]1718  Prog Access'!$F$7:$BF$318,2,FALSE))</f>
        <v>6048273.8200000003</v>
      </c>
      <c r="G236" s="87">
        <f>IF(ISNA(VLOOKUP($B236,'[1]1718  Prog Access'!$F$7:$BF$318,3,FALSE)),"",VLOOKUP($B236,'[1]1718  Prog Access'!$F$7:$BF$318,3,FALSE))</f>
        <v>0</v>
      </c>
      <c r="H236" s="87">
        <f>IF(ISNA(VLOOKUP($B236,'[1]1718  Prog Access'!$F$7:$BF$318,4,FALSE)),"",VLOOKUP($B236,'[1]1718  Prog Access'!$F$7:$BF$318,4,FALSE))</f>
        <v>0</v>
      </c>
      <c r="I236" s="130">
        <f t="shared" si="353"/>
        <v>6048273.8200000003</v>
      </c>
      <c r="J236" s="151">
        <f t="shared" si="354"/>
        <v>0.55842628813521689</v>
      </c>
      <c r="K236" s="152">
        <f t="shared" si="355"/>
        <v>7781.3321068340883</v>
      </c>
      <c r="L236" s="135">
        <f>IF(ISNA(VLOOKUP($B236,'[1]1718  Prog Access'!$F$7:$BF$318,5,FALSE)),"",VLOOKUP($B236,'[1]1718  Prog Access'!$F$7:$BF$318,5,FALSE))</f>
        <v>0</v>
      </c>
      <c r="M236" s="135">
        <f>IF(ISNA(VLOOKUP($B236,'[1]1718  Prog Access'!$F$7:$BF$318,6,FALSE)),"",VLOOKUP($B236,'[1]1718  Prog Access'!$F$7:$BF$318,6,FALSE))</f>
        <v>0</v>
      </c>
      <c r="N236" s="135">
        <f>IF(ISNA(VLOOKUP($B236,'[1]1718  Prog Access'!$F$7:$BF$318,7,FALSE)),"",VLOOKUP($B236,'[1]1718  Prog Access'!$F$7:$BF$318,7,FALSE))</f>
        <v>0</v>
      </c>
      <c r="O236" s="135">
        <f>IF(ISNA(VLOOKUP($B236,'[1]1718  Prog Access'!$F$7:$BF$318,8,FALSE)),"",VLOOKUP($B236,'[1]1718  Prog Access'!$F$7:$BF$318,8,FALSE))</f>
        <v>0</v>
      </c>
      <c r="P236" s="135">
        <f>IF(ISNA(VLOOKUP($B236,'[1]1718  Prog Access'!$F$7:$BF$318,9,FALSE)),"",VLOOKUP($B236,'[1]1718  Prog Access'!$F$7:$BF$318,9,FALSE))</f>
        <v>0</v>
      </c>
      <c r="Q236" s="135">
        <f>IF(ISNA(VLOOKUP($B236,'[1]1718  Prog Access'!$F$7:$BF$318,10,FALSE)),"",VLOOKUP($B236,'[1]1718  Prog Access'!$F$7:$BF$318,10,FALSE))</f>
        <v>0</v>
      </c>
      <c r="R236" s="128">
        <f t="shared" si="321"/>
        <v>0</v>
      </c>
      <c r="S236" s="136">
        <f t="shared" si="322"/>
        <v>0</v>
      </c>
      <c r="T236" s="137">
        <f t="shared" si="323"/>
        <v>0</v>
      </c>
      <c r="U236" s="135">
        <f>IF(ISNA(VLOOKUP($B236,'[1]1718  Prog Access'!$F$7:$BF$318,11,FALSE)),"",VLOOKUP($B236,'[1]1718  Prog Access'!$F$7:$BF$318,11,FALSE))</f>
        <v>884810.81999999983</v>
      </c>
      <c r="V236" s="135">
        <f>IF(ISNA(VLOOKUP($B236,'[1]1718  Prog Access'!$F$7:$BF$318,12,FALSE)),"",VLOOKUP($B236,'[1]1718  Prog Access'!$F$7:$BF$318,12,FALSE))</f>
        <v>70920.36</v>
      </c>
      <c r="W236" s="135">
        <f>IF(ISNA(VLOOKUP($B236,'[1]1718  Prog Access'!$F$7:$BF$318,13,FALSE)),"",VLOOKUP($B236,'[1]1718  Prog Access'!$F$7:$BF$318,13,FALSE))</f>
        <v>152780.09</v>
      </c>
      <c r="X236" s="135">
        <f>IF(ISNA(VLOOKUP($B236,'[1]1718  Prog Access'!$F$7:$BF$318,14,FALSE)),"",VLOOKUP($B236,'[1]1718  Prog Access'!$F$7:$BF$318,14,FALSE))</f>
        <v>0</v>
      </c>
      <c r="Y236" s="135">
        <f>IF(ISNA(VLOOKUP($B236,'[1]1718  Prog Access'!$F$7:$BF$318,15,FALSE)),"",VLOOKUP($B236,'[1]1718  Prog Access'!$F$7:$BF$318,15,FALSE))</f>
        <v>0</v>
      </c>
      <c r="Z236" s="135">
        <f>IF(ISNA(VLOOKUP($B236,'[1]1718  Prog Access'!$F$7:$BF$318,16,FALSE)),"",VLOOKUP($B236,'[1]1718  Prog Access'!$F$7:$BF$318,16,FALSE))</f>
        <v>0</v>
      </c>
      <c r="AA236" s="138">
        <f t="shared" si="325"/>
        <v>1108511.2699999998</v>
      </c>
      <c r="AB236" s="133">
        <f t="shared" si="326"/>
        <v>0.10234685999420494</v>
      </c>
      <c r="AC236" s="134">
        <f t="shared" si="327"/>
        <v>1426.1415062783035</v>
      </c>
      <c r="AD236" s="135">
        <f>IF(ISNA(VLOOKUP($B236,'[1]1718  Prog Access'!$F$7:$BF$318,17,FALSE)),"",VLOOKUP($B236,'[1]1718  Prog Access'!$F$7:$BF$318,17,FALSE))</f>
        <v>0</v>
      </c>
      <c r="AE236" s="135">
        <f>IF(ISNA(VLOOKUP($B236,'[1]1718  Prog Access'!$F$7:$BF$318,18,FALSE)),"",VLOOKUP($B236,'[1]1718  Prog Access'!$F$7:$BF$318,18,FALSE))</f>
        <v>0</v>
      </c>
      <c r="AF236" s="135">
        <f>IF(ISNA(VLOOKUP($B236,'[1]1718  Prog Access'!$F$7:$BF$318,19,FALSE)),"",VLOOKUP($B236,'[1]1718  Prog Access'!$F$7:$BF$318,19,FALSE))</f>
        <v>0</v>
      </c>
      <c r="AG236" s="135">
        <f>IF(ISNA(VLOOKUP($B236,'[1]1718  Prog Access'!$F$7:$BF$318,20,FALSE)),"",VLOOKUP($B236,'[1]1718  Prog Access'!$F$7:$BF$318,20,FALSE))</f>
        <v>0</v>
      </c>
      <c r="AH236" s="134">
        <f t="shared" si="329"/>
        <v>0</v>
      </c>
      <c r="AI236" s="133">
        <f t="shared" si="330"/>
        <v>0</v>
      </c>
      <c r="AJ236" s="134">
        <f t="shared" si="331"/>
        <v>0</v>
      </c>
      <c r="AK236" s="135">
        <f>IF(ISNA(VLOOKUP($B236,'[1]1718  Prog Access'!$F$7:$BF$318,21,FALSE)),"",VLOOKUP($B236,'[1]1718  Prog Access'!$F$7:$BF$318,21,FALSE))</f>
        <v>0</v>
      </c>
      <c r="AL236" s="135">
        <f>IF(ISNA(VLOOKUP($B236,'[1]1718  Prog Access'!$F$7:$BF$318,22,FALSE)),"",VLOOKUP($B236,'[1]1718  Prog Access'!$F$7:$BF$318,22,FALSE))</f>
        <v>0</v>
      </c>
      <c r="AM236" s="138">
        <f t="shared" si="332"/>
        <v>0</v>
      </c>
      <c r="AN236" s="133">
        <f t="shared" si="333"/>
        <v>0</v>
      </c>
      <c r="AO236" s="139">
        <f t="shared" si="334"/>
        <v>0</v>
      </c>
      <c r="AP236" s="135">
        <f>IF(ISNA(VLOOKUP($B236,'[1]1718  Prog Access'!$F$7:$BF$318,23,FALSE)),"",VLOOKUP($B236,'[1]1718  Prog Access'!$F$7:$BF$318,23,FALSE))</f>
        <v>278223.64999999997</v>
      </c>
      <c r="AQ236" s="135">
        <f>IF(ISNA(VLOOKUP($B236,'[1]1718  Prog Access'!$F$7:$BF$318,24,FALSE)),"",VLOOKUP($B236,'[1]1718  Prog Access'!$F$7:$BF$318,24,FALSE))</f>
        <v>32589.350000000002</v>
      </c>
      <c r="AR236" s="135">
        <f>IF(ISNA(VLOOKUP($B236,'[1]1718  Prog Access'!$F$7:$BF$318,25,FALSE)),"",VLOOKUP($B236,'[1]1718  Prog Access'!$F$7:$BF$318,25,FALSE))</f>
        <v>0</v>
      </c>
      <c r="AS236" s="135">
        <f>IF(ISNA(VLOOKUP($B236,'[1]1718  Prog Access'!$F$7:$BF$318,26,FALSE)),"",VLOOKUP($B236,'[1]1718  Prog Access'!$F$7:$BF$318,26,FALSE))</f>
        <v>0</v>
      </c>
      <c r="AT236" s="135">
        <f>IF(ISNA(VLOOKUP($B236,'[1]1718  Prog Access'!$F$7:$BF$318,27,FALSE)),"",VLOOKUP($B236,'[1]1718  Prog Access'!$F$7:$BF$318,27,FALSE))</f>
        <v>363631.62</v>
      </c>
      <c r="AU236" s="135">
        <f>IF(ISNA(VLOOKUP($B236,'[1]1718  Prog Access'!$F$7:$BF$318,28,FALSE)),"",VLOOKUP($B236,'[1]1718  Prog Access'!$F$7:$BF$318,28,FALSE))</f>
        <v>0</v>
      </c>
      <c r="AV236" s="135">
        <f>IF(ISNA(VLOOKUP($B236,'[1]1718  Prog Access'!$F$7:$BF$318,29,FALSE)),"",VLOOKUP($B236,'[1]1718  Prog Access'!$F$7:$BF$318,29,FALSE))</f>
        <v>0</v>
      </c>
      <c r="AW236" s="135">
        <f>IF(ISNA(VLOOKUP($B236,'[1]1718  Prog Access'!$F$7:$BF$318,30,FALSE)),"",VLOOKUP($B236,'[1]1718  Prog Access'!$F$7:$BF$318,30,FALSE))</f>
        <v>12661.49</v>
      </c>
      <c r="AX236" s="135">
        <f>IF(ISNA(VLOOKUP($B236,'[1]1718  Prog Access'!$F$7:$BF$318,31,FALSE)),"",VLOOKUP($B236,'[1]1718  Prog Access'!$F$7:$BF$318,31,FALSE))</f>
        <v>0</v>
      </c>
      <c r="AY236" s="135">
        <f>IF(ISNA(VLOOKUP($B236,'[1]1718  Prog Access'!$F$7:$BF$318,32,FALSE)),"",VLOOKUP($B236,'[1]1718  Prog Access'!$F$7:$BF$318,32,FALSE))</f>
        <v>0</v>
      </c>
      <c r="AZ236" s="135">
        <f>IF(ISNA(VLOOKUP($B236,'[1]1718  Prog Access'!$F$7:$BF$318,33,FALSE)),"",VLOOKUP($B236,'[1]1718  Prog Access'!$F$7:$BF$318,33,FALSE))</f>
        <v>0</v>
      </c>
      <c r="BA236" s="135">
        <f>IF(ISNA(VLOOKUP($B236,'[1]1718  Prog Access'!$F$7:$BF$318,34,FALSE)),"",VLOOKUP($B236,'[1]1718  Prog Access'!$F$7:$BF$318,34,FALSE))</f>
        <v>0</v>
      </c>
      <c r="BB236" s="135">
        <f>IF(ISNA(VLOOKUP($B236,'[1]1718  Prog Access'!$F$7:$BF$318,35,FALSE)),"",VLOOKUP($B236,'[1]1718  Prog Access'!$F$7:$BF$318,35,FALSE))</f>
        <v>28410.799999999999</v>
      </c>
      <c r="BC236" s="135">
        <f>IF(ISNA(VLOOKUP($B236,'[1]1718  Prog Access'!$F$7:$BF$318,36,FALSE)),"",VLOOKUP($B236,'[1]1718  Prog Access'!$F$7:$BF$318,36,FALSE))</f>
        <v>0</v>
      </c>
      <c r="BD236" s="135">
        <f>IF(ISNA(VLOOKUP($B236,'[1]1718  Prog Access'!$F$7:$BF$318,37,FALSE)),"",VLOOKUP($B236,'[1]1718  Prog Access'!$F$7:$BF$318,37,FALSE))</f>
        <v>0</v>
      </c>
      <c r="BE236" s="135">
        <f>IF(ISNA(VLOOKUP($B236,'[1]1718  Prog Access'!$F$7:$BF$318,38,FALSE)),"",VLOOKUP($B236,'[1]1718  Prog Access'!$F$7:$BF$318,38,FALSE))</f>
        <v>0</v>
      </c>
      <c r="BF236" s="134">
        <f t="shared" si="336"/>
        <v>715516.90999999992</v>
      </c>
      <c r="BG236" s="133">
        <f t="shared" si="337"/>
        <v>6.6062394666728225E-2</v>
      </c>
      <c r="BH236" s="137">
        <f t="shared" si="338"/>
        <v>920.53945811033338</v>
      </c>
      <c r="BI236" s="140">
        <f>IF(ISNA(VLOOKUP($B236,'[1]1718  Prog Access'!$F$7:$BF$318,39,FALSE)),"",VLOOKUP($B236,'[1]1718  Prog Access'!$F$7:$BF$318,39,FALSE))</f>
        <v>0</v>
      </c>
      <c r="BJ236" s="135">
        <f>IF(ISNA(VLOOKUP($B236,'[1]1718  Prog Access'!$F$7:$BF$318,40,FALSE)),"",VLOOKUP($B236,'[1]1718  Prog Access'!$F$7:$BF$318,40,FALSE))</f>
        <v>0</v>
      </c>
      <c r="BK236" s="135">
        <f>IF(ISNA(VLOOKUP($B236,'[1]1718  Prog Access'!$F$7:$BF$318,41,FALSE)),"",VLOOKUP($B236,'[1]1718  Prog Access'!$F$7:$BF$318,41,FALSE))</f>
        <v>7817.1399999999994</v>
      </c>
      <c r="BL236" s="135">
        <f>IF(ISNA(VLOOKUP($B236,'[1]1718  Prog Access'!$F$7:$BF$318,42,FALSE)),"",VLOOKUP($B236,'[1]1718  Prog Access'!$F$7:$BF$318,42,FALSE))</f>
        <v>0</v>
      </c>
      <c r="BM236" s="135">
        <f>IF(ISNA(VLOOKUP($B236,'[1]1718  Prog Access'!$F$7:$BF$318,43,FALSE)),"",VLOOKUP($B236,'[1]1718  Prog Access'!$F$7:$BF$318,43,FALSE))</f>
        <v>0</v>
      </c>
      <c r="BN236" s="135">
        <f>IF(ISNA(VLOOKUP($B236,'[1]1718  Prog Access'!$F$7:$BF$318,44,FALSE)),"",VLOOKUP($B236,'[1]1718  Prog Access'!$F$7:$BF$318,44,FALSE))</f>
        <v>0</v>
      </c>
      <c r="BO236" s="135">
        <f>IF(ISNA(VLOOKUP($B236,'[1]1718  Prog Access'!$F$7:$BF$318,45,FALSE)),"",VLOOKUP($B236,'[1]1718  Prog Access'!$F$7:$BF$318,45,FALSE))</f>
        <v>18657.719999999998</v>
      </c>
      <c r="BP236" s="137">
        <f t="shared" si="340"/>
        <v>26474.859999999997</v>
      </c>
      <c r="BQ236" s="133">
        <f t="shared" si="341"/>
        <v>2.4443764020425128E-3</v>
      </c>
      <c r="BR236" s="134">
        <f t="shared" si="342"/>
        <v>34.060904693289416</v>
      </c>
      <c r="BS236" s="140">
        <f>IF(ISNA(VLOOKUP($B236,'[1]1718  Prog Access'!$F$7:$BF$318,46,FALSE)),"",VLOOKUP($B236,'[1]1718  Prog Access'!$F$7:$BF$318,46,FALSE))</f>
        <v>0</v>
      </c>
      <c r="BT236" s="135">
        <f>IF(ISNA(VLOOKUP($B236,'[1]1718  Prog Access'!$F$7:$BF$318,47,FALSE)),"",VLOOKUP($B236,'[1]1718  Prog Access'!$F$7:$BF$318,47,FALSE))</f>
        <v>0</v>
      </c>
      <c r="BU236" s="135">
        <f>IF(ISNA(VLOOKUP($B236,'[1]1718  Prog Access'!$F$7:$BF$318,48,FALSE)),"",VLOOKUP($B236,'[1]1718  Prog Access'!$F$7:$BF$318,48,FALSE))</f>
        <v>0</v>
      </c>
      <c r="BV236" s="135">
        <f>IF(ISNA(VLOOKUP($B236,'[1]1718  Prog Access'!$F$7:$BF$318,49,FALSE)),"",VLOOKUP($B236,'[1]1718  Prog Access'!$F$7:$BF$318,49,FALSE))</f>
        <v>112947.94</v>
      </c>
      <c r="BW236" s="137">
        <f t="shared" si="344"/>
        <v>112947.94</v>
      </c>
      <c r="BX236" s="133">
        <f t="shared" si="345"/>
        <v>1.042828098789998E-2</v>
      </c>
      <c r="BY236" s="134">
        <f t="shared" si="346"/>
        <v>145.31177953890491</v>
      </c>
      <c r="BZ236" s="135">
        <f>IF(ISNA(VLOOKUP($B236,'[1]1718  Prog Access'!$F$7:$BF$318,50,FALSE)),"",VLOOKUP($B236,'[1]1718  Prog Access'!$F$7:$BF$318,50,FALSE))</f>
        <v>1858010.15</v>
      </c>
      <c r="CA236" s="133">
        <f t="shared" si="347"/>
        <v>0.17154674908254358</v>
      </c>
      <c r="CB236" s="134">
        <f t="shared" si="348"/>
        <v>2390.4000488884312</v>
      </c>
      <c r="CC236" s="135">
        <f>IF(ISNA(VLOOKUP($B236,'[1]1718  Prog Access'!$F$7:$BF$318,51,FALSE)),"",VLOOKUP($B236,'[1]1718  Prog Access'!$F$7:$BF$318,51,FALSE))</f>
        <v>347933.95999999996</v>
      </c>
      <c r="CD236" s="133">
        <f t="shared" si="349"/>
        <v>3.2124119307645201E-2</v>
      </c>
      <c r="CE236" s="134">
        <f t="shared" si="350"/>
        <v>447.63014615067925</v>
      </c>
      <c r="CF236" s="141">
        <f>IF(ISNA(VLOOKUP($B236,'[1]1718  Prog Access'!$F$7:$BF$318,52,FALSE)),"",VLOOKUP($B236,'[1]1718  Prog Access'!$F$7:$BF$318,52,FALSE))</f>
        <v>613257.12</v>
      </c>
      <c r="CG236" s="88">
        <f t="shared" si="351"/>
        <v>5.6620931423718719E-2</v>
      </c>
      <c r="CH236" s="89">
        <f t="shared" si="352"/>
        <v>788.97838616714705</v>
      </c>
      <c r="CI236" s="90">
        <f t="shared" si="374"/>
        <v>10830926.029999999</v>
      </c>
      <c r="CJ236" s="73">
        <f t="shared" si="375"/>
        <v>0</v>
      </c>
    </row>
    <row r="237" spans="1:88" x14ac:dyDescent="0.3">
      <c r="A237" s="21"/>
      <c r="B237" s="84" t="s">
        <v>394</v>
      </c>
      <c r="C237" s="117" t="s">
        <v>395</v>
      </c>
      <c r="D237" s="85">
        <f>IF(ISNA(VLOOKUP($B237,'[1]1718 enrollment_Rev_Exp by size'!$A$6:$C$339,3,FALSE)),"",VLOOKUP($B237,'[1]1718 enrollment_Rev_Exp by size'!$A$6:$C$339,3,FALSE))</f>
        <v>2242.52</v>
      </c>
      <c r="E237" s="86">
        <f>IF(ISNA(VLOOKUP($B237,'[1]1718 Enroll_Rev_Exp Access'!$A$6:$D$316,4,FALSE)),"",VLOOKUP($B237,'[1]1718 Enroll_Rev_Exp Access'!$A$6:$D$316,4,FALSE))</f>
        <v>28318796.699999999</v>
      </c>
      <c r="F237" s="87">
        <f>IF(ISNA(VLOOKUP($B237,'[1]1718  Prog Access'!$F$7:$BF$318,2,FALSE)),"",VLOOKUP($B237,'[1]1718  Prog Access'!$F$7:$BF$318,2,FALSE))</f>
        <v>13518733.550000006</v>
      </c>
      <c r="G237" s="87">
        <f>IF(ISNA(VLOOKUP($B237,'[1]1718  Prog Access'!$F$7:$BF$318,3,FALSE)),"",VLOOKUP($B237,'[1]1718  Prog Access'!$F$7:$BF$318,3,FALSE))</f>
        <v>535035.24999999988</v>
      </c>
      <c r="H237" s="87">
        <f>IF(ISNA(VLOOKUP($B237,'[1]1718  Prog Access'!$F$7:$BF$318,4,FALSE)),"",VLOOKUP($B237,'[1]1718  Prog Access'!$F$7:$BF$318,4,FALSE))</f>
        <v>0</v>
      </c>
      <c r="I237" s="130">
        <f t="shared" si="353"/>
        <v>14053768.800000006</v>
      </c>
      <c r="J237" s="151">
        <f t="shared" si="354"/>
        <v>0.4962699845223299</v>
      </c>
      <c r="K237" s="152">
        <f t="shared" si="355"/>
        <v>6266.9536057649457</v>
      </c>
      <c r="L237" s="135">
        <f>IF(ISNA(VLOOKUP($B237,'[1]1718  Prog Access'!$F$7:$BF$318,5,FALSE)),"",VLOOKUP($B237,'[1]1718  Prog Access'!$F$7:$BF$318,5,FALSE))</f>
        <v>0</v>
      </c>
      <c r="M237" s="135">
        <f>IF(ISNA(VLOOKUP($B237,'[1]1718  Prog Access'!$F$7:$BF$318,6,FALSE)),"",VLOOKUP($B237,'[1]1718  Prog Access'!$F$7:$BF$318,6,FALSE))</f>
        <v>0</v>
      </c>
      <c r="N237" s="135">
        <f>IF(ISNA(VLOOKUP($B237,'[1]1718  Prog Access'!$F$7:$BF$318,7,FALSE)),"",VLOOKUP($B237,'[1]1718  Prog Access'!$F$7:$BF$318,7,FALSE))</f>
        <v>0</v>
      </c>
      <c r="O237" s="135">
        <f>IF(ISNA(VLOOKUP($B237,'[1]1718  Prog Access'!$F$7:$BF$318,8,FALSE)),"",VLOOKUP($B237,'[1]1718  Prog Access'!$F$7:$BF$318,8,FALSE))</f>
        <v>0</v>
      </c>
      <c r="P237" s="135">
        <f>IF(ISNA(VLOOKUP($B237,'[1]1718  Prog Access'!$F$7:$BF$318,9,FALSE)),"",VLOOKUP($B237,'[1]1718  Prog Access'!$F$7:$BF$318,9,FALSE))</f>
        <v>0</v>
      </c>
      <c r="Q237" s="135">
        <f>IF(ISNA(VLOOKUP($B237,'[1]1718  Prog Access'!$F$7:$BF$318,10,FALSE)),"",VLOOKUP($B237,'[1]1718  Prog Access'!$F$7:$BF$318,10,FALSE))</f>
        <v>0</v>
      </c>
      <c r="R237" s="128">
        <f t="shared" si="321"/>
        <v>0</v>
      </c>
      <c r="S237" s="136">
        <f t="shared" si="322"/>
        <v>0</v>
      </c>
      <c r="T237" s="137">
        <f t="shared" si="323"/>
        <v>0</v>
      </c>
      <c r="U237" s="135">
        <f>IF(ISNA(VLOOKUP($B237,'[1]1718  Prog Access'!$F$7:$BF$318,11,FALSE)),"",VLOOKUP($B237,'[1]1718  Prog Access'!$F$7:$BF$318,11,FALSE))</f>
        <v>2682208.2599999993</v>
      </c>
      <c r="V237" s="135">
        <f>IF(ISNA(VLOOKUP($B237,'[1]1718  Prog Access'!$F$7:$BF$318,12,FALSE)),"",VLOOKUP($B237,'[1]1718  Prog Access'!$F$7:$BF$318,12,FALSE))</f>
        <v>116982.88</v>
      </c>
      <c r="W237" s="135">
        <f>IF(ISNA(VLOOKUP($B237,'[1]1718  Prog Access'!$F$7:$BF$318,13,FALSE)),"",VLOOKUP($B237,'[1]1718  Prog Access'!$F$7:$BF$318,13,FALSE))</f>
        <v>443671.68</v>
      </c>
      <c r="X237" s="135">
        <f>IF(ISNA(VLOOKUP($B237,'[1]1718  Prog Access'!$F$7:$BF$318,14,FALSE)),"",VLOOKUP($B237,'[1]1718  Prog Access'!$F$7:$BF$318,14,FALSE))</f>
        <v>0</v>
      </c>
      <c r="Y237" s="135">
        <f>IF(ISNA(VLOOKUP($B237,'[1]1718  Prog Access'!$F$7:$BF$318,15,FALSE)),"",VLOOKUP($B237,'[1]1718  Prog Access'!$F$7:$BF$318,15,FALSE))</f>
        <v>0</v>
      </c>
      <c r="Z237" s="135">
        <f>IF(ISNA(VLOOKUP($B237,'[1]1718  Prog Access'!$F$7:$BF$318,16,FALSE)),"",VLOOKUP($B237,'[1]1718  Prog Access'!$F$7:$BF$318,16,FALSE))</f>
        <v>0</v>
      </c>
      <c r="AA237" s="138">
        <f t="shared" si="325"/>
        <v>3242862.8199999994</v>
      </c>
      <c r="AB237" s="133">
        <f t="shared" si="326"/>
        <v>0.1145127335159689</v>
      </c>
      <c r="AC237" s="134">
        <f t="shared" si="327"/>
        <v>1446.0797763230648</v>
      </c>
      <c r="AD237" s="135">
        <f>IF(ISNA(VLOOKUP($B237,'[1]1718  Prog Access'!$F$7:$BF$318,17,FALSE)),"",VLOOKUP($B237,'[1]1718  Prog Access'!$F$7:$BF$318,17,FALSE))</f>
        <v>799493.28</v>
      </c>
      <c r="AE237" s="135">
        <f>IF(ISNA(VLOOKUP($B237,'[1]1718  Prog Access'!$F$7:$BF$318,18,FALSE)),"",VLOOKUP($B237,'[1]1718  Prog Access'!$F$7:$BF$318,18,FALSE))</f>
        <v>390985.02000000008</v>
      </c>
      <c r="AF237" s="135">
        <f>IF(ISNA(VLOOKUP($B237,'[1]1718  Prog Access'!$F$7:$BF$318,19,FALSE)),"",VLOOKUP($B237,'[1]1718  Prog Access'!$F$7:$BF$318,19,FALSE))</f>
        <v>9431.5499999999993</v>
      </c>
      <c r="AG237" s="135">
        <f>IF(ISNA(VLOOKUP($B237,'[1]1718  Prog Access'!$F$7:$BF$318,20,FALSE)),"",VLOOKUP($B237,'[1]1718  Prog Access'!$F$7:$BF$318,20,FALSE))</f>
        <v>0</v>
      </c>
      <c r="AH237" s="134">
        <f t="shared" si="329"/>
        <v>1199909.8500000001</v>
      </c>
      <c r="AI237" s="133">
        <f t="shared" si="330"/>
        <v>4.2371498433053129E-2</v>
      </c>
      <c r="AJ237" s="134">
        <f t="shared" si="331"/>
        <v>535.07208408397696</v>
      </c>
      <c r="AK237" s="135">
        <f>IF(ISNA(VLOOKUP($B237,'[1]1718  Prog Access'!$F$7:$BF$318,21,FALSE)),"",VLOOKUP($B237,'[1]1718  Prog Access'!$F$7:$BF$318,21,FALSE))</f>
        <v>0</v>
      </c>
      <c r="AL237" s="135">
        <f>IF(ISNA(VLOOKUP($B237,'[1]1718  Prog Access'!$F$7:$BF$318,22,FALSE)),"",VLOOKUP($B237,'[1]1718  Prog Access'!$F$7:$BF$318,22,FALSE))</f>
        <v>0</v>
      </c>
      <c r="AM237" s="138">
        <f t="shared" si="332"/>
        <v>0</v>
      </c>
      <c r="AN237" s="133">
        <f t="shared" si="333"/>
        <v>0</v>
      </c>
      <c r="AO237" s="139">
        <f t="shared" si="334"/>
        <v>0</v>
      </c>
      <c r="AP237" s="135">
        <f>IF(ISNA(VLOOKUP($B237,'[1]1718  Prog Access'!$F$7:$BF$318,23,FALSE)),"",VLOOKUP($B237,'[1]1718  Prog Access'!$F$7:$BF$318,23,FALSE))</f>
        <v>502055.99</v>
      </c>
      <c r="AQ237" s="135">
        <f>IF(ISNA(VLOOKUP($B237,'[1]1718  Prog Access'!$F$7:$BF$318,24,FALSE)),"",VLOOKUP($B237,'[1]1718  Prog Access'!$F$7:$BF$318,24,FALSE))</f>
        <v>109589.38999999998</v>
      </c>
      <c r="AR237" s="135">
        <f>IF(ISNA(VLOOKUP($B237,'[1]1718  Prog Access'!$F$7:$BF$318,25,FALSE)),"",VLOOKUP($B237,'[1]1718  Prog Access'!$F$7:$BF$318,25,FALSE))</f>
        <v>0</v>
      </c>
      <c r="AS237" s="135">
        <f>IF(ISNA(VLOOKUP($B237,'[1]1718  Prog Access'!$F$7:$BF$318,26,FALSE)),"",VLOOKUP($B237,'[1]1718  Prog Access'!$F$7:$BF$318,26,FALSE))</f>
        <v>0</v>
      </c>
      <c r="AT237" s="135">
        <f>IF(ISNA(VLOOKUP($B237,'[1]1718  Prog Access'!$F$7:$BF$318,27,FALSE)),"",VLOOKUP($B237,'[1]1718  Prog Access'!$F$7:$BF$318,27,FALSE))</f>
        <v>805169.54999999993</v>
      </c>
      <c r="AU237" s="135">
        <f>IF(ISNA(VLOOKUP($B237,'[1]1718  Prog Access'!$F$7:$BF$318,28,FALSE)),"",VLOOKUP($B237,'[1]1718  Prog Access'!$F$7:$BF$318,28,FALSE))</f>
        <v>0</v>
      </c>
      <c r="AV237" s="135">
        <f>IF(ISNA(VLOOKUP($B237,'[1]1718  Prog Access'!$F$7:$BF$318,29,FALSE)),"",VLOOKUP($B237,'[1]1718  Prog Access'!$F$7:$BF$318,29,FALSE))</f>
        <v>0</v>
      </c>
      <c r="AW237" s="135">
        <f>IF(ISNA(VLOOKUP($B237,'[1]1718  Prog Access'!$F$7:$BF$318,30,FALSE)),"",VLOOKUP($B237,'[1]1718  Prog Access'!$F$7:$BF$318,30,FALSE))</f>
        <v>106801.64</v>
      </c>
      <c r="AX237" s="135">
        <f>IF(ISNA(VLOOKUP($B237,'[1]1718  Prog Access'!$F$7:$BF$318,31,FALSE)),"",VLOOKUP($B237,'[1]1718  Prog Access'!$F$7:$BF$318,31,FALSE))</f>
        <v>0</v>
      </c>
      <c r="AY237" s="135">
        <f>IF(ISNA(VLOOKUP($B237,'[1]1718  Prog Access'!$F$7:$BF$318,32,FALSE)),"",VLOOKUP($B237,'[1]1718  Prog Access'!$F$7:$BF$318,32,FALSE))</f>
        <v>0</v>
      </c>
      <c r="AZ237" s="135">
        <f>IF(ISNA(VLOOKUP($B237,'[1]1718  Prog Access'!$F$7:$BF$318,33,FALSE)),"",VLOOKUP($B237,'[1]1718  Prog Access'!$F$7:$BF$318,33,FALSE))</f>
        <v>0</v>
      </c>
      <c r="BA237" s="135">
        <f>IF(ISNA(VLOOKUP($B237,'[1]1718  Prog Access'!$F$7:$BF$318,34,FALSE)),"",VLOOKUP($B237,'[1]1718  Prog Access'!$F$7:$BF$318,34,FALSE))</f>
        <v>23872.67</v>
      </c>
      <c r="BB237" s="135">
        <f>IF(ISNA(VLOOKUP($B237,'[1]1718  Prog Access'!$F$7:$BF$318,35,FALSE)),"",VLOOKUP($B237,'[1]1718  Prog Access'!$F$7:$BF$318,35,FALSE))</f>
        <v>258219.75000000006</v>
      </c>
      <c r="BC237" s="135">
        <f>IF(ISNA(VLOOKUP($B237,'[1]1718  Prog Access'!$F$7:$BF$318,36,FALSE)),"",VLOOKUP($B237,'[1]1718  Prog Access'!$F$7:$BF$318,36,FALSE))</f>
        <v>0</v>
      </c>
      <c r="BD237" s="135">
        <f>IF(ISNA(VLOOKUP($B237,'[1]1718  Prog Access'!$F$7:$BF$318,37,FALSE)),"",VLOOKUP($B237,'[1]1718  Prog Access'!$F$7:$BF$318,37,FALSE))</f>
        <v>0</v>
      </c>
      <c r="BE237" s="135">
        <f>IF(ISNA(VLOOKUP($B237,'[1]1718  Prog Access'!$F$7:$BF$318,38,FALSE)),"",VLOOKUP($B237,'[1]1718  Prog Access'!$F$7:$BF$318,38,FALSE))</f>
        <v>0</v>
      </c>
      <c r="BF237" s="134">
        <f t="shared" si="336"/>
        <v>1805708.9899999998</v>
      </c>
      <c r="BG237" s="133">
        <f t="shared" si="337"/>
        <v>6.3763619942227276E-2</v>
      </c>
      <c r="BH237" s="137">
        <f t="shared" si="338"/>
        <v>805.2142188252501</v>
      </c>
      <c r="BI237" s="140">
        <f>IF(ISNA(VLOOKUP($B237,'[1]1718  Prog Access'!$F$7:$BF$318,39,FALSE)),"",VLOOKUP($B237,'[1]1718  Prog Access'!$F$7:$BF$318,39,FALSE))</f>
        <v>0</v>
      </c>
      <c r="BJ237" s="135">
        <f>IF(ISNA(VLOOKUP($B237,'[1]1718  Prog Access'!$F$7:$BF$318,40,FALSE)),"",VLOOKUP($B237,'[1]1718  Prog Access'!$F$7:$BF$318,40,FALSE))</f>
        <v>0</v>
      </c>
      <c r="BK237" s="135">
        <f>IF(ISNA(VLOOKUP($B237,'[1]1718  Prog Access'!$F$7:$BF$318,41,FALSE)),"",VLOOKUP($B237,'[1]1718  Prog Access'!$F$7:$BF$318,41,FALSE))</f>
        <v>43891.59</v>
      </c>
      <c r="BL237" s="135">
        <f>IF(ISNA(VLOOKUP($B237,'[1]1718  Prog Access'!$F$7:$BF$318,42,FALSE)),"",VLOOKUP($B237,'[1]1718  Prog Access'!$F$7:$BF$318,42,FALSE))</f>
        <v>0</v>
      </c>
      <c r="BM237" s="135">
        <f>IF(ISNA(VLOOKUP($B237,'[1]1718  Prog Access'!$F$7:$BF$318,43,FALSE)),"",VLOOKUP($B237,'[1]1718  Prog Access'!$F$7:$BF$318,43,FALSE))</f>
        <v>0</v>
      </c>
      <c r="BN237" s="135">
        <f>IF(ISNA(VLOOKUP($B237,'[1]1718  Prog Access'!$F$7:$BF$318,44,FALSE)),"",VLOOKUP($B237,'[1]1718  Prog Access'!$F$7:$BF$318,44,FALSE))</f>
        <v>0</v>
      </c>
      <c r="BO237" s="135">
        <f>IF(ISNA(VLOOKUP($B237,'[1]1718  Prog Access'!$F$7:$BF$318,45,FALSE)),"",VLOOKUP($B237,'[1]1718  Prog Access'!$F$7:$BF$318,45,FALSE))</f>
        <v>7119.3700000000008</v>
      </c>
      <c r="BP237" s="137">
        <f t="shared" si="340"/>
        <v>51010.96</v>
      </c>
      <c r="BQ237" s="133">
        <f t="shared" si="341"/>
        <v>1.8013109999126481E-3</v>
      </c>
      <c r="BR237" s="134">
        <f t="shared" si="342"/>
        <v>22.747159445623673</v>
      </c>
      <c r="BS237" s="140">
        <f>IF(ISNA(VLOOKUP($B237,'[1]1718  Prog Access'!$F$7:$BF$318,46,FALSE)),"",VLOOKUP($B237,'[1]1718  Prog Access'!$F$7:$BF$318,46,FALSE))</f>
        <v>0</v>
      </c>
      <c r="BT237" s="135">
        <f>IF(ISNA(VLOOKUP($B237,'[1]1718  Prog Access'!$F$7:$BF$318,47,FALSE)),"",VLOOKUP($B237,'[1]1718  Prog Access'!$F$7:$BF$318,47,FALSE))</f>
        <v>0</v>
      </c>
      <c r="BU237" s="135">
        <f>IF(ISNA(VLOOKUP($B237,'[1]1718  Prog Access'!$F$7:$BF$318,48,FALSE)),"",VLOOKUP($B237,'[1]1718  Prog Access'!$F$7:$BF$318,48,FALSE))</f>
        <v>0</v>
      </c>
      <c r="BV237" s="135">
        <f>IF(ISNA(VLOOKUP($B237,'[1]1718  Prog Access'!$F$7:$BF$318,49,FALSE)),"",VLOOKUP($B237,'[1]1718  Prog Access'!$F$7:$BF$318,49,FALSE))</f>
        <v>32100.41</v>
      </c>
      <c r="BW237" s="137">
        <f t="shared" si="344"/>
        <v>32100.41</v>
      </c>
      <c r="BX237" s="133">
        <f t="shared" si="345"/>
        <v>1.1335372169962291E-3</v>
      </c>
      <c r="BY237" s="134">
        <f t="shared" si="346"/>
        <v>14.314436437579152</v>
      </c>
      <c r="BZ237" s="135">
        <f>IF(ISNA(VLOOKUP($B237,'[1]1718  Prog Access'!$F$7:$BF$318,50,FALSE)),"",VLOOKUP($B237,'[1]1718  Prog Access'!$F$7:$BF$318,50,FALSE))</f>
        <v>5154438.9399999985</v>
      </c>
      <c r="CA237" s="133">
        <f t="shared" si="347"/>
        <v>0.18201475841662434</v>
      </c>
      <c r="CB237" s="134">
        <f t="shared" si="348"/>
        <v>2298.5029966287921</v>
      </c>
      <c r="CC237" s="135">
        <f>IF(ISNA(VLOOKUP($B237,'[1]1718  Prog Access'!$F$7:$BF$318,51,FALSE)),"",VLOOKUP($B237,'[1]1718  Prog Access'!$F$7:$BF$318,51,FALSE))</f>
        <v>1029052.4800000002</v>
      </c>
      <c r="CD237" s="133">
        <f t="shared" si="349"/>
        <v>3.6338142856189942E-2</v>
      </c>
      <c r="CE237" s="134">
        <f t="shared" si="350"/>
        <v>458.88218611205264</v>
      </c>
      <c r="CF237" s="141">
        <f>IF(ISNA(VLOOKUP($B237,'[1]1718  Prog Access'!$F$7:$BF$318,52,FALSE)),"",VLOOKUP($B237,'[1]1718  Prog Access'!$F$7:$BF$318,52,FALSE))</f>
        <v>1749943.4500000002</v>
      </c>
      <c r="CG237" s="88">
        <f t="shared" si="351"/>
        <v>6.1794414096697836E-2</v>
      </c>
      <c r="CH237" s="89">
        <f t="shared" si="352"/>
        <v>780.34686424201357</v>
      </c>
      <c r="CI237" s="90">
        <f t="shared" si="374"/>
        <v>28318796.700000003</v>
      </c>
      <c r="CJ237" s="73">
        <f t="shared" si="375"/>
        <v>0</v>
      </c>
    </row>
    <row r="238" spans="1:88" s="64" customFormat="1" x14ac:dyDescent="0.3">
      <c r="A238" s="21"/>
      <c r="B238" s="84" t="s">
        <v>396</v>
      </c>
      <c r="C238" s="117" t="s">
        <v>397</v>
      </c>
      <c r="D238" s="85">
        <f>IF(ISNA(VLOOKUP($B238,'[1]1718 enrollment_Rev_Exp by size'!$A$6:$C$339,3,FALSE)),"",VLOOKUP($B238,'[1]1718 enrollment_Rev_Exp by size'!$A$6:$C$339,3,FALSE))</f>
        <v>311.38</v>
      </c>
      <c r="E238" s="86">
        <f>IF(ISNA(VLOOKUP($B238,'[1]1718 Enroll_Rev_Exp Access'!$A$6:$D$316,4,FALSE)),"",VLOOKUP($B238,'[1]1718 Enroll_Rev_Exp Access'!$A$6:$D$316,4,FALSE))</f>
        <v>6205358.8899999997</v>
      </c>
      <c r="F238" s="87">
        <f>IF(ISNA(VLOOKUP($B238,'[1]1718  Prog Access'!$F$7:$BF$318,2,FALSE)),"",VLOOKUP($B238,'[1]1718  Prog Access'!$F$7:$BF$318,2,FALSE))</f>
        <v>2980848.2100000004</v>
      </c>
      <c r="G238" s="87">
        <f>IF(ISNA(VLOOKUP($B238,'[1]1718  Prog Access'!$F$7:$BF$318,3,FALSE)),"",VLOOKUP($B238,'[1]1718  Prog Access'!$F$7:$BF$318,3,FALSE))</f>
        <v>0</v>
      </c>
      <c r="H238" s="87">
        <f>IF(ISNA(VLOOKUP($B238,'[1]1718  Prog Access'!$F$7:$BF$318,4,FALSE)),"",VLOOKUP($B238,'[1]1718  Prog Access'!$F$7:$BF$318,4,FALSE))</f>
        <v>0</v>
      </c>
      <c r="I238" s="130">
        <f t="shared" si="353"/>
        <v>2980848.2100000004</v>
      </c>
      <c r="J238" s="151">
        <f t="shared" si="354"/>
        <v>0.48036677053500776</v>
      </c>
      <c r="K238" s="152">
        <f t="shared" si="355"/>
        <v>9573.0239899800908</v>
      </c>
      <c r="L238" s="135">
        <f>IF(ISNA(VLOOKUP($B238,'[1]1718  Prog Access'!$F$7:$BF$318,5,FALSE)),"",VLOOKUP($B238,'[1]1718  Prog Access'!$F$7:$BF$318,5,FALSE))</f>
        <v>0</v>
      </c>
      <c r="M238" s="135">
        <f>IF(ISNA(VLOOKUP($B238,'[1]1718  Prog Access'!$F$7:$BF$318,6,FALSE)),"",VLOOKUP($B238,'[1]1718  Prog Access'!$F$7:$BF$318,6,FALSE))</f>
        <v>0</v>
      </c>
      <c r="N238" s="135">
        <f>IF(ISNA(VLOOKUP($B238,'[1]1718  Prog Access'!$F$7:$BF$318,7,FALSE)),"",VLOOKUP($B238,'[1]1718  Prog Access'!$F$7:$BF$318,7,FALSE))</f>
        <v>0</v>
      </c>
      <c r="O238" s="135">
        <f>IF(ISNA(VLOOKUP($B238,'[1]1718  Prog Access'!$F$7:$BF$318,8,FALSE)),"",VLOOKUP($B238,'[1]1718  Prog Access'!$F$7:$BF$318,8,FALSE))</f>
        <v>0</v>
      </c>
      <c r="P238" s="135">
        <f>IF(ISNA(VLOOKUP($B238,'[1]1718  Prog Access'!$F$7:$BF$318,9,FALSE)),"",VLOOKUP($B238,'[1]1718  Prog Access'!$F$7:$BF$318,9,FALSE))</f>
        <v>0</v>
      </c>
      <c r="Q238" s="135">
        <f>IF(ISNA(VLOOKUP($B238,'[1]1718  Prog Access'!$F$7:$BF$318,10,FALSE)),"",VLOOKUP($B238,'[1]1718  Prog Access'!$F$7:$BF$318,10,FALSE))</f>
        <v>0</v>
      </c>
      <c r="R238" s="128">
        <f t="shared" si="321"/>
        <v>0</v>
      </c>
      <c r="S238" s="136">
        <f t="shared" si="322"/>
        <v>0</v>
      </c>
      <c r="T238" s="137">
        <f t="shared" si="323"/>
        <v>0</v>
      </c>
      <c r="U238" s="135">
        <f>IF(ISNA(VLOOKUP($B238,'[1]1718  Prog Access'!$F$7:$BF$318,11,FALSE)),"",VLOOKUP($B238,'[1]1718  Prog Access'!$F$7:$BF$318,11,FALSE))</f>
        <v>726933.36999999988</v>
      </c>
      <c r="V238" s="135">
        <f>IF(ISNA(VLOOKUP($B238,'[1]1718  Prog Access'!$F$7:$BF$318,12,FALSE)),"",VLOOKUP($B238,'[1]1718  Prog Access'!$F$7:$BF$318,12,FALSE))</f>
        <v>11425.1</v>
      </c>
      <c r="W238" s="135">
        <f>IF(ISNA(VLOOKUP($B238,'[1]1718  Prog Access'!$F$7:$BF$318,13,FALSE)),"",VLOOKUP($B238,'[1]1718  Prog Access'!$F$7:$BF$318,13,FALSE))</f>
        <v>75895</v>
      </c>
      <c r="X238" s="135">
        <f>IF(ISNA(VLOOKUP($B238,'[1]1718  Prog Access'!$F$7:$BF$318,14,FALSE)),"",VLOOKUP($B238,'[1]1718  Prog Access'!$F$7:$BF$318,14,FALSE))</f>
        <v>0</v>
      </c>
      <c r="Y238" s="135">
        <f>IF(ISNA(VLOOKUP($B238,'[1]1718  Prog Access'!$F$7:$BF$318,15,FALSE)),"",VLOOKUP($B238,'[1]1718  Prog Access'!$F$7:$BF$318,15,FALSE))</f>
        <v>0</v>
      </c>
      <c r="Z238" s="135">
        <f>IF(ISNA(VLOOKUP($B238,'[1]1718  Prog Access'!$F$7:$BF$318,16,FALSE)),"",VLOOKUP($B238,'[1]1718  Prog Access'!$F$7:$BF$318,16,FALSE))</f>
        <v>10791.5</v>
      </c>
      <c r="AA238" s="138">
        <f t="shared" si="325"/>
        <v>825044.96999999986</v>
      </c>
      <c r="AB238" s="133">
        <f t="shared" si="326"/>
        <v>0.13295684981727138</v>
      </c>
      <c r="AC238" s="134">
        <f t="shared" si="327"/>
        <v>2649.6402145288712</v>
      </c>
      <c r="AD238" s="135">
        <f>IF(ISNA(VLOOKUP($B238,'[1]1718  Prog Access'!$F$7:$BF$318,17,FALSE)),"",VLOOKUP($B238,'[1]1718  Prog Access'!$F$7:$BF$318,17,FALSE))</f>
        <v>0</v>
      </c>
      <c r="AE238" s="135">
        <f>IF(ISNA(VLOOKUP($B238,'[1]1718  Prog Access'!$F$7:$BF$318,18,FALSE)),"",VLOOKUP($B238,'[1]1718  Prog Access'!$F$7:$BF$318,18,FALSE))</f>
        <v>0</v>
      </c>
      <c r="AF238" s="135">
        <f>IF(ISNA(VLOOKUP($B238,'[1]1718  Prog Access'!$F$7:$BF$318,19,FALSE)),"",VLOOKUP($B238,'[1]1718  Prog Access'!$F$7:$BF$318,19,FALSE))</f>
        <v>0</v>
      </c>
      <c r="AG238" s="135">
        <f>IF(ISNA(VLOOKUP($B238,'[1]1718  Prog Access'!$F$7:$BF$318,20,FALSE)),"",VLOOKUP($B238,'[1]1718  Prog Access'!$F$7:$BF$318,20,FALSE))</f>
        <v>0</v>
      </c>
      <c r="AH238" s="134">
        <f t="shared" si="329"/>
        <v>0</v>
      </c>
      <c r="AI238" s="133">
        <f t="shared" si="330"/>
        <v>0</v>
      </c>
      <c r="AJ238" s="134">
        <f t="shared" si="331"/>
        <v>0</v>
      </c>
      <c r="AK238" s="135">
        <f>IF(ISNA(VLOOKUP($B238,'[1]1718  Prog Access'!$F$7:$BF$318,21,FALSE)),"",VLOOKUP($B238,'[1]1718  Prog Access'!$F$7:$BF$318,21,FALSE))</f>
        <v>0</v>
      </c>
      <c r="AL238" s="135">
        <f>IF(ISNA(VLOOKUP($B238,'[1]1718  Prog Access'!$F$7:$BF$318,22,FALSE)),"",VLOOKUP($B238,'[1]1718  Prog Access'!$F$7:$BF$318,22,FALSE))</f>
        <v>0</v>
      </c>
      <c r="AM238" s="138">
        <f t="shared" si="332"/>
        <v>0</v>
      </c>
      <c r="AN238" s="133">
        <f t="shared" si="333"/>
        <v>0</v>
      </c>
      <c r="AO238" s="139">
        <f t="shared" si="334"/>
        <v>0</v>
      </c>
      <c r="AP238" s="135">
        <f>IF(ISNA(VLOOKUP($B238,'[1]1718  Prog Access'!$F$7:$BF$318,23,FALSE)),"",VLOOKUP($B238,'[1]1718  Prog Access'!$F$7:$BF$318,23,FALSE))</f>
        <v>264843.52000000002</v>
      </c>
      <c r="AQ238" s="135">
        <f>IF(ISNA(VLOOKUP($B238,'[1]1718  Prog Access'!$F$7:$BF$318,24,FALSE)),"",VLOOKUP($B238,'[1]1718  Prog Access'!$F$7:$BF$318,24,FALSE))</f>
        <v>37659.25</v>
      </c>
      <c r="AR238" s="135">
        <f>IF(ISNA(VLOOKUP($B238,'[1]1718  Prog Access'!$F$7:$BF$318,25,FALSE)),"",VLOOKUP($B238,'[1]1718  Prog Access'!$F$7:$BF$318,25,FALSE))</f>
        <v>0</v>
      </c>
      <c r="AS238" s="135">
        <f>IF(ISNA(VLOOKUP($B238,'[1]1718  Prog Access'!$F$7:$BF$318,26,FALSE)),"",VLOOKUP($B238,'[1]1718  Prog Access'!$F$7:$BF$318,26,FALSE))</f>
        <v>0</v>
      </c>
      <c r="AT238" s="135">
        <f>IF(ISNA(VLOOKUP($B238,'[1]1718  Prog Access'!$F$7:$BF$318,27,FALSE)),"",VLOOKUP($B238,'[1]1718  Prog Access'!$F$7:$BF$318,27,FALSE))</f>
        <v>129494.71999999999</v>
      </c>
      <c r="AU238" s="135">
        <f>IF(ISNA(VLOOKUP($B238,'[1]1718  Prog Access'!$F$7:$BF$318,28,FALSE)),"",VLOOKUP($B238,'[1]1718  Prog Access'!$F$7:$BF$318,28,FALSE))</f>
        <v>0</v>
      </c>
      <c r="AV238" s="135">
        <f>IF(ISNA(VLOOKUP($B238,'[1]1718  Prog Access'!$F$7:$BF$318,29,FALSE)),"",VLOOKUP($B238,'[1]1718  Prog Access'!$F$7:$BF$318,29,FALSE))</f>
        <v>0</v>
      </c>
      <c r="AW238" s="135">
        <f>IF(ISNA(VLOOKUP($B238,'[1]1718  Prog Access'!$F$7:$BF$318,30,FALSE)),"",VLOOKUP($B238,'[1]1718  Prog Access'!$F$7:$BF$318,30,FALSE))</f>
        <v>15529.09</v>
      </c>
      <c r="AX238" s="135">
        <f>IF(ISNA(VLOOKUP($B238,'[1]1718  Prog Access'!$F$7:$BF$318,31,FALSE)),"",VLOOKUP($B238,'[1]1718  Prog Access'!$F$7:$BF$318,31,FALSE))</f>
        <v>0</v>
      </c>
      <c r="AY238" s="135">
        <f>IF(ISNA(VLOOKUP($B238,'[1]1718  Prog Access'!$F$7:$BF$318,32,FALSE)),"",VLOOKUP($B238,'[1]1718  Prog Access'!$F$7:$BF$318,32,FALSE))</f>
        <v>0</v>
      </c>
      <c r="AZ238" s="135">
        <f>IF(ISNA(VLOOKUP($B238,'[1]1718  Prog Access'!$F$7:$BF$318,33,FALSE)),"",VLOOKUP($B238,'[1]1718  Prog Access'!$F$7:$BF$318,33,FALSE))</f>
        <v>0</v>
      </c>
      <c r="BA238" s="135">
        <f>IF(ISNA(VLOOKUP($B238,'[1]1718  Prog Access'!$F$7:$BF$318,34,FALSE)),"",VLOOKUP($B238,'[1]1718  Prog Access'!$F$7:$BF$318,34,FALSE))</f>
        <v>0</v>
      </c>
      <c r="BB238" s="135">
        <f>IF(ISNA(VLOOKUP($B238,'[1]1718  Prog Access'!$F$7:$BF$318,35,FALSE)),"",VLOOKUP($B238,'[1]1718  Prog Access'!$F$7:$BF$318,35,FALSE))</f>
        <v>0</v>
      </c>
      <c r="BC238" s="135">
        <f>IF(ISNA(VLOOKUP($B238,'[1]1718  Prog Access'!$F$7:$BF$318,36,FALSE)),"",VLOOKUP($B238,'[1]1718  Prog Access'!$F$7:$BF$318,36,FALSE))</f>
        <v>0</v>
      </c>
      <c r="BD238" s="135">
        <f>IF(ISNA(VLOOKUP($B238,'[1]1718  Prog Access'!$F$7:$BF$318,37,FALSE)),"",VLOOKUP($B238,'[1]1718  Prog Access'!$F$7:$BF$318,37,FALSE))</f>
        <v>26102.800000000003</v>
      </c>
      <c r="BE238" s="135">
        <f>IF(ISNA(VLOOKUP($B238,'[1]1718  Prog Access'!$F$7:$BF$318,38,FALSE)),"",VLOOKUP($B238,'[1]1718  Prog Access'!$F$7:$BF$318,38,FALSE))</f>
        <v>0</v>
      </c>
      <c r="BF238" s="134">
        <f t="shared" si="336"/>
        <v>473629.38</v>
      </c>
      <c r="BG238" s="133">
        <f t="shared" si="337"/>
        <v>7.6325864207992658E-2</v>
      </c>
      <c r="BH238" s="137">
        <f t="shared" si="338"/>
        <v>1521.0655148050614</v>
      </c>
      <c r="BI238" s="140">
        <f>IF(ISNA(VLOOKUP($B238,'[1]1718  Prog Access'!$F$7:$BF$318,39,FALSE)),"",VLOOKUP($B238,'[1]1718  Prog Access'!$F$7:$BF$318,39,FALSE))</f>
        <v>0</v>
      </c>
      <c r="BJ238" s="135">
        <f>IF(ISNA(VLOOKUP($B238,'[1]1718  Prog Access'!$F$7:$BF$318,40,FALSE)),"",VLOOKUP($B238,'[1]1718  Prog Access'!$F$7:$BF$318,40,FALSE))</f>
        <v>0</v>
      </c>
      <c r="BK238" s="135">
        <f>IF(ISNA(VLOOKUP($B238,'[1]1718  Prog Access'!$F$7:$BF$318,41,FALSE)),"",VLOOKUP($B238,'[1]1718  Prog Access'!$F$7:$BF$318,41,FALSE))</f>
        <v>624.29999999999995</v>
      </c>
      <c r="BL238" s="135">
        <f>IF(ISNA(VLOOKUP($B238,'[1]1718  Prog Access'!$F$7:$BF$318,42,FALSE)),"",VLOOKUP($B238,'[1]1718  Prog Access'!$F$7:$BF$318,42,FALSE))</f>
        <v>0</v>
      </c>
      <c r="BM238" s="135">
        <f>IF(ISNA(VLOOKUP($B238,'[1]1718  Prog Access'!$F$7:$BF$318,43,FALSE)),"",VLOOKUP($B238,'[1]1718  Prog Access'!$F$7:$BF$318,43,FALSE))</f>
        <v>0</v>
      </c>
      <c r="BN238" s="135">
        <f>IF(ISNA(VLOOKUP($B238,'[1]1718  Prog Access'!$F$7:$BF$318,44,FALSE)),"",VLOOKUP($B238,'[1]1718  Prog Access'!$F$7:$BF$318,44,FALSE))</f>
        <v>0</v>
      </c>
      <c r="BO238" s="135">
        <f>IF(ISNA(VLOOKUP($B238,'[1]1718  Prog Access'!$F$7:$BF$318,45,FALSE)),"",VLOOKUP($B238,'[1]1718  Prog Access'!$F$7:$BF$318,45,FALSE))</f>
        <v>33184.049999999996</v>
      </c>
      <c r="BP238" s="137">
        <f t="shared" si="340"/>
        <v>33808.35</v>
      </c>
      <c r="BQ238" s="133">
        <f t="shared" si="341"/>
        <v>5.4482505523544347E-3</v>
      </c>
      <c r="BR238" s="134">
        <f t="shared" si="342"/>
        <v>108.57585586742886</v>
      </c>
      <c r="BS238" s="140">
        <f>IF(ISNA(VLOOKUP($B238,'[1]1718  Prog Access'!$F$7:$BF$318,46,FALSE)),"",VLOOKUP($B238,'[1]1718  Prog Access'!$F$7:$BF$318,46,FALSE))</f>
        <v>0</v>
      </c>
      <c r="BT238" s="135">
        <f>IF(ISNA(VLOOKUP($B238,'[1]1718  Prog Access'!$F$7:$BF$318,47,FALSE)),"",VLOOKUP($B238,'[1]1718  Prog Access'!$F$7:$BF$318,47,FALSE))</f>
        <v>0</v>
      </c>
      <c r="BU238" s="135">
        <f>IF(ISNA(VLOOKUP($B238,'[1]1718  Prog Access'!$F$7:$BF$318,48,FALSE)),"",VLOOKUP($B238,'[1]1718  Prog Access'!$F$7:$BF$318,48,FALSE))</f>
        <v>0</v>
      </c>
      <c r="BV238" s="135">
        <f>IF(ISNA(VLOOKUP($B238,'[1]1718  Prog Access'!$F$7:$BF$318,49,FALSE)),"",VLOOKUP($B238,'[1]1718  Prog Access'!$F$7:$BF$318,49,FALSE))</f>
        <v>0</v>
      </c>
      <c r="BW238" s="137">
        <f t="shared" si="344"/>
        <v>0</v>
      </c>
      <c r="BX238" s="133">
        <f t="shared" si="345"/>
        <v>0</v>
      </c>
      <c r="BY238" s="134">
        <f t="shared" si="346"/>
        <v>0</v>
      </c>
      <c r="BZ238" s="135">
        <f>IF(ISNA(VLOOKUP($B238,'[1]1718  Prog Access'!$F$7:$BF$318,50,FALSE)),"",VLOOKUP($B238,'[1]1718  Prog Access'!$F$7:$BF$318,50,FALSE))</f>
        <v>1125636.42</v>
      </c>
      <c r="CA238" s="133">
        <f t="shared" si="347"/>
        <v>0.18139747272538495</v>
      </c>
      <c r="CB238" s="134">
        <f t="shared" si="348"/>
        <v>3614.9926777570813</v>
      </c>
      <c r="CC238" s="135">
        <f>IF(ISNA(VLOOKUP($B238,'[1]1718  Prog Access'!$F$7:$BF$318,51,FALSE)),"",VLOOKUP($B238,'[1]1718  Prog Access'!$F$7:$BF$318,51,FALSE))</f>
        <v>256222.76000000004</v>
      </c>
      <c r="CD238" s="133">
        <f t="shared" si="349"/>
        <v>4.1290562647860012E-2</v>
      </c>
      <c r="CE238" s="134">
        <f t="shared" si="350"/>
        <v>822.86196929796404</v>
      </c>
      <c r="CF238" s="141">
        <f>IF(ISNA(VLOOKUP($B238,'[1]1718  Prog Access'!$F$7:$BF$318,52,FALSE)),"",VLOOKUP($B238,'[1]1718  Prog Access'!$F$7:$BF$318,52,FALSE))</f>
        <v>510168.8000000001</v>
      </c>
      <c r="CG238" s="88">
        <f t="shared" si="351"/>
        <v>8.2214229514128892E-2</v>
      </c>
      <c r="CH238" s="89">
        <f t="shared" si="352"/>
        <v>1638.4122294302786</v>
      </c>
    </row>
    <row r="239" spans="1:88" s="100" customFormat="1" x14ac:dyDescent="0.3">
      <c r="A239" s="91"/>
      <c r="B239" s="92"/>
      <c r="C239" s="119" t="s">
        <v>56</v>
      </c>
      <c r="D239" s="93">
        <f>SUM(D232:D238)</f>
        <v>9394.1099999999988</v>
      </c>
      <c r="E239" s="94">
        <f>SUM(E232:E238)</f>
        <v>121562934.61000001</v>
      </c>
      <c r="F239" s="95">
        <f>SUM(F232:F238)</f>
        <v>56995696.81000001</v>
      </c>
      <c r="G239" s="95">
        <f t="shared" ref="G239:H239" si="376">SUM(G232:G238)</f>
        <v>6991247.6000000006</v>
      </c>
      <c r="H239" s="95">
        <f t="shared" si="376"/>
        <v>306762.78000000003</v>
      </c>
      <c r="I239" s="131">
        <f t="shared" si="353"/>
        <v>64293707.190000013</v>
      </c>
      <c r="J239" s="153">
        <f t="shared" si="354"/>
        <v>0.52889235848301974</v>
      </c>
      <c r="K239" s="132">
        <f t="shared" si="355"/>
        <v>6844.0445332234794</v>
      </c>
      <c r="L239" s="144">
        <f>SUM(L232:L238)</f>
        <v>0</v>
      </c>
      <c r="M239" s="144">
        <f t="shared" ref="M239:Q239" si="377">SUM(M232:M238)</f>
        <v>0</v>
      </c>
      <c r="N239" s="144">
        <f t="shared" si="377"/>
        <v>0</v>
      </c>
      <c r="O239" s="144">
        <f t="shared" si="377"/>
        <v>0</v>
      </c>
      <c r="P239" s="144">
        <f t="shared" si="377"/>
        <v>0</v>
      </c>
      <c r="Q239" s="144">
        <f t="shared" si="377"/>
        <v>0</v>
      </c>
      <c r="R239" s="129">
        <f t="shared" si="321"/>
        <v>0</v>
      </c>
      <c r="S239" s="145">
        <f t="shared" si="322"/>
        <v>0</v>
      </c>
      <c r="T239" s="146">
        <f t="shared" si="323"/>
        <v>0</v>
      </c>
      <c r="U239" s="144">
        <f>SUM(U232:U238)</f>
        <v>12513080.15</v>
      </c>
      <c r="V239" s="144">
        <f t="shared" ref="V239:Z239" si="378">SUM(V232:V238)</f>
        <v>417978.76999999996</v>
      </c>
      <c r="W239" s="144">
        <f t="shared" si="378"/>
        <v>1675029.1099999999</v>
      </c>
      <c r="X239" s="144">
        <f t="shared" si="378"/>
        <v>0</v>
      </c>
      <c r="Y239" s="144">
        <f t="shared" si="378"/>
        <v>0</v>
      </c>
      <c r="Z239" s="144">
        <f t="shared" si="378"/>
        <v>10791.5</v>
      </c>
      <c r="AA239" s="147">
        <f t="shared" si="325"/>
        <v>14616879.529999999</v>
      </c>
      <c r="AB239" s="142">
        <f t="shared" si="326"/>
        <v>0.12024125262271831</v>
      </c>
      <c r="AC239" s="143">
        <f t="shared" si="327"/>
        <v>1555.9621433004299</v>
      </c>
      <c r="AD239" s="144">
        <f>SUM(AD232:AD238)</f>
        <v>3571909.3100000005</v>
      </c>
      <c r="AE239" s="144">
        <f t="shared" ref="AE239:AG239" si="379">SUM(AE232:AE238)</f>
        <v>954602.33000000007</v>
      </c>
      <c r="AF239" s="144">
        <f t="shared" si="379"/>
        <v>57678.509999999995</v>
      </c>
      <c r="AG239" s="144">
        <f t="shared" si="379"/>
        <v>0</v>
      </c>
      <c r="AH239" s="143">
        <f t="shared" si="329"/>
        <v>4584190.1500000004</v>
      </c>
      <c r="AI239" s="142">
        <f t="shared" si="330"/>
        <v>3.7710426823003788E-2</v>
      </c>
      <c r="AJ239" s="143">
        <f t="shared" si="331"/>
        <v>487.98557287491855</v>
      </c>
      <c r="AK239" s="144">
        <f>SUM(AK232:AK238)</f>
        <v>0</v>
      </c>
      <c r="AL239" s="144">
        <f>SUM(AL232:AL238)</f>
        <v>0</v>
      </c>
      <c r="AM239" s="147">
        <f t="shared" si="332"/>
        <v>0</v>
      </c>
      <c r="AN239" s="142">
        <f t="shared" si="333"/>
        <v>0</v>
      </c>
      <c r="AO239" s="148">
        <f t="shared" si="334"/>
        <v>0</v>
      </c>
      <c r="AP239" s="144">
        <f>SUM(AP232:AP238)</f>
        <v>2353793.42</v>
      </c>
      <c r="AQ239" s="144">
        <f t="shared" ref="AQ239:BE239" si="380">SUM(AQ232:AQ238)</f>
        <v>538237.43999999994</v>
      </c>
      <c r="AR239" s="144">
        <f t="shared" si="380"/>
        <v>0</v>
      </c>
      <c r="AS239" s="144">
        <f t="shared" si="380"/>
        <v>0</v>
      </c>
      <c r="AT239" s="144">
        <f t="shared" si="380"/>
        <v>3480937.95</v>
      </c>
      <c r="AU239" s="144">
        <f t="shared" si="380"/>
        <v>114126.28999999998</v>
      </c>
      <c r="AV239" s="144">
        <f t="shared" si="380"/>
        <v>0</v>
      </c>
      <c r="AW239" s="144">
        <f t="shared" si="380"/>
        <v>585971.22</v>
      </c>
      <c r="AX239" s="144">
        <f t="shared" si="380"/>
        <v>0</v>
      </c>
      <c r="AY239" s="144">
        <f t="shared" si="380"/>
        <v>0</v>
      </c>
      <c r="AZ239" s="144">
        <f t="shared" si="380"/>
        <v>0</v>
      </c>
      <c r="BA239" s="144">
        <f t="shared" si="380"/>
        <v>90397.53</v>
      </c>
      <c r="BB239" s="144">
        <f t="shared" si="380"/>
        <v>1001190.7600000002</v>
      </c>
      <c r="BC239" s="144">
        <f t="shared" si="380"/>
        <v>0</v>
      </c>
      <c r="BD239" s="144">
        <f t="shared" si="380"/>
        <v>97831.8</v>
      </c>
      <c r="BE239" s="144">
        <f t="shared" si="380"/>
        <v>0</v>
      </c>
      <c r="BF239" s="143">
        <f t="shared" si="336"/>
        <v>8262486.4100000011</v>
      </c>
      <c r="BG239" s="142">
        <f t="shared" si="337"/>
        <v>6.7968796874703877E-2</v>
      </c>
      <c r="BH239" s="146">
        <f t="shared" si="338"/>
        <v>879.53903137178531</v>
      </c>
      <c r="BI239" s="149">
        <f>SUM(BI232:BI238)</f>
        <v>0</v>
      </c>
      <c r="BJ239" s="149">
        <f t="shared" ref="BJ239:BO239" si="381">SUM(BJ232:BJ238)</f>
        <v>668.38</v>
      </c>
      <c r="BK239" s="149">
        <f t="shared" si="381"/>
        <v>168761.44999999998</v>
      </c>
      <c r="BL239" s="149">
        <f t="shared" si="381"/>
        <v>0</v>
      </c>
      <c r="BM239" s="149">
        <f t="shared" si="381"/>
        <v>0</v>
      </c>
      <c r="BN239" s="149">
        <f t="shared" si="381"/>
        <v>0</v>
      </c>
      <c r="BO239" s="149">
        <f t="shared" si="381"/>
        <v>911113.92999999982</v>
      </c>
      <c r="BP239" s="146">
        <f t="shared" si="340"/>
        <v>1080543.7599999998</v>
      </c>
      <c r="BQ239" s="142">
        <f t="shared" si="341"/>
        <v>8.8887600769643818E-3</v>
      </c>
      <c r="BR239" s="143">
        <f t="shared" si="342"/>
        <v>115.02353708866512</v>
      </c>
      <c r="BS239" s="149">
        <f>SUM(BS232:BS238)</f>
        <v>0</v>
      </c>
      <c r="BT239" s="149">
        <f t="shared" ref="BT239:BV239" si="382">SUM(BT232:BT238)</f>
        <v>0</v>
      </c>
      <c r="BU239" s="149">
        <f t="shared" si="382"/>
        <v>0</v>
      </c>
      <c r="BV239" s="149">
        <f t="shared" si="382"/>
        <v>738531.22000000009</v>
      </c>
      <c r="BW239" s="146">
        <f t="shared" si="344"/>
        <v>738531.22000000009</v>
      </c>
      <c r="BX239" s="142">
        <f t="shared" si="345"/>
        <v>6.0752993695764815E-3</v>
      </c>
      <c r="BY239" s="143">
        <f t="shared" si="346"/>
        <v>78.616411772908791</v>
      </c>
      <c r="BZ239" s="144">
        <f>SUM(BZ232:BZ238)</f>
        <v>18455698.479999997</v>
      </c>
      <c r="CA239" s="142">
        <f t="shared" si="347"/>
        <v>0.15182011308965054</v>
      </c>
      <c r="CB239" s="143">
        <f t="shared" si="348"/>
        <v>1964.6031907226975</v>
      </c>
      <c r="CC239" s="144">
        <f>SUM(CC232:CC238)</f>
        <v>3599654.7800000007</v>
      </c>
      <c r="CD239" s="142">
        <f t="shared" si="349"/>
        <v>2.9611450164052602E-2</v>
      </c>
      <c r="CE239" s="143">
        <f t="shared" si="350"/>
        <v>383.18209814447579</v>
      </c>
      <c r="CF239" s="150">
        <f>SUM(CF232:CF238)</f>
        <v>5931243.0899999999</v>
      </c>
      <c r="CG239" s="96">
        <f t="shared" si="351"/>
        <v>4.879154249631025E-2</v>
      </c>
      <c r="CH239" s="97">
        <f t="shared" si="352"/>
        <v>631.37892679561992</v>
      </c>
    </row>
    <row r="240" spans="1:88" x14ac:dyDescent="0.3">
      <c r="A240" s="21"/>
      <c r="B240" s="84"/>
      <c r="C240" s="117"/>
      <c r="D240" s="85"/>
      <c r="E240" s="86"/>
      <c r="F240" s="87"/>
      <c r="G240" s="87"/>
      <c r="H240" s="87"/>
      <c r="I240" s="130"/>
      <c r="J240" s="151"/>
      <c r="K240" s="152"/>
      <c r="L240" s="135"/>
      <c r="M240" s="135"/>
      <c r="N240" s="135"/>
      <c r="O240" s="135"/>
      <c r="P240" s="135"/>
      <c r="Q240" s="135"/>
      <c r="R240" s="128"/>
      <c r="S240" s="136"/>
      <c r="T240" s="137"/>
      <c r="U240" s="135"/>
      <c r="V240" s="135"/>
      <c r="W240" s="135"/>
      <c r="X240" s="135"/>
      <c r="Y240" s="135"/>
      <c r="Z240" s="135"/>
      <c r="AA240" s="138"/>
      <c r="AB240" s="133"/>
      <c r="AC240" s="134"/>
      <c r="AD240" s="135"/>
      <c r="AE240" s="135"/>
      <c r="AF240" s="135"/>
      <c r="AG240" s="135"/>
      <c r="AH240" s="134"/>
      <c r="AI240" s="133"/>
      <c r="AJ240" s="134"/>
      <c r="AK240" s="135"/>
      <c r="AL240" s="135"/>
      <c r="AM240" s="138"/>
      <c r="AN240" s="133"/>
      <c r="AO240" s="139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4"/>
      <c r="BG240" s="133"/>
      <c r="BH240" s="137"/>
      <c r="BI240" s="140"/>
      <c r="BJ240" s="135"/>
      <c r="BK240" s="135"/>
      <c r="BL240" s="135"/>
      <c r="BM240" s="135"/>
      <c r="BN240" s="135"/>
      <c r="BO240" s="135"/>
      <c r="BP240" s="137"/>
      <c r="BQ240" s="133"/>
      <c r="BR240" s="134"/>
      <c r="BS240" s="140"/>
      <c r="BT240" s="135"/>
      <c r="BU240" s="135"/>
      <c r="BV240" s="135"/>
      <c r="BW240" s="137"/>
      <c r="BX240" s="133"/>
      <c r="BY240" s="134"/>
      <c r="BZ240" s="135"/>
      <c r="CA240" s="133"/>
      <c r="CB240" s="134"/>
      <c r="CC240" s="135"/>
      <c r="CD240" s="133"/>
      <c r="CE240" s="134"/>
      <c r="CF240" s="141" t="str">
        <f>IF(ISNA(VLOOKUP($B240,'[1]1718  Prog Access'!$F$7:$BF$318,52,FALSE)),"",VLOOKUP($B240,'[1]1718  Prog Access'!$F$7:$BF$318,52,FALSE))</f>
        <v/>
      </c>
      <c r="CG240" s="88"/>
      <c r="CH240" s="89"/>
    </row>
    <row r="241" spans="1:88" x14ac:dyDescent="0.3">
      <c r="A241" s="91" t="s">
        <v>398</v>
      </c>
      <c r="B241" s="84"/>
      <c r="C241" s="117"/>
      <c r="D241" s="85"/>
      <c r="E241" s="86"/>
      <c r="F241" s="87"/>
      <c r="G241" s="87"/>
      <c r="H241" s="87"/>
      <c r="I241" s="130"/>
      <c r="J241" s="151"/>
      <c r="K241" s="152"/>
      <c r="L241" s="135"/>
      <c r="M241" s="135"/>
      <c r="N241" s="135"/>
      <c r="O241" s="135"/>
      <c r="P241" s="135"/>
      <c r="Q241" s="135"/>
      <c r="R241" s="128"/>
      <c r="S241" s="136"/>
      <c r="T241" s="137"/>
      <c r="U241" s="135"/>
      <c r="V241" s="135"/>
      <c r="W241" s="135"/>
      <c r="X241" s="135"/>
      <c r="Y241" s="135"/>
      <c r="Z241" s="135"/>
      <c r="AA241" s="138"/>
      <c r="AB241" s="133"/>
      <c r="AC241" s="134"/>
      <c r="AD241" s="135"/>
      <c r="AE241" s="135"/>
      <c r="AF241" s="135"/>
      <c r="AG241" s="135"/>
      <c r="AH241" s="134"/>
      <c r="AI241" s="133"/>
      <c r="AJ241" s="134"/>
      <c r="AK241" s="135"/>
      <c r="AL241" s="135"/>
      <c r="AM241" s="138"/>
      <c r="AN241" s="133"/>
      <c r="AO241" s="139"/>
      <c r="AP241" s="135"/>
      <c r="AQ241" s="135"/>
      <c r="AR241" s="135"/>
      <c r="AS241" s="135"/>
      <c r="AT241" s="135"/>
      <c r="AU241" s="135"/>
      <c r="AV241" s="135"/>
      <c r="AW241" s="135"/>
      <c r="AX241" s="135"/>
      <c r="AY241" s="135"/>
      <c r="AZ241" s="135"/>
      <c r="BA241" s="135"/>
      <c r="BB241" s="135"/>
      <c r="BC241" s="135"/>
      <c r="BD241" s="135"/>
      <c r="BE241" s="135"/>
      <c r="BF241" s="134"/>
      <c r="BG241" s="133"/>
      <c r="BH241" s="137"/>
      <c r="BI241" s="140"/>
      <c r="BJ241" s="135"/>
      <c r="BK241" s="135"/>
      <c r="BL241" s="135"/>
      <c r="BM241" s="135"/>
      <c r="BN241" s="135"/>
      <c r="BO241" s="135"/>
      <c r="BP241" s="137"/>
      <c r="BQ241" s="133"/>
      <c r="BR241" s="134"/>
      <c r="BS241" s="140"/>
      <c r="BT241" s="135"/>
      <c r="BU241" s="135"/>
      <c r="BV241" s="135"/>
      <c r="BW241" s="137"/>
      <c r="BX241" s="133"/>
      <c r="BY241" s="134"/>
      <c r="BZ241" s="135"/>
      <c r="CA241" s="133"/>
      <c r="CB241" s="134"/>
      <c r="CC241" s="135"/>
      <c r="CD241" s="133"/>
      <c r="CE241" s="134"/>
      <c r="CF241" s="141" t="str">
        <f>IF(ISNA(VLOOKUP($B241,'[1]1718  Prog Access'!$F$7:$BF$318,52,FALSE)),"",VLOOKUP($B241,'[1]1718  Prog Access'!$F$7:$BF$318,52,FALSE))</f>
        <v/>
      </c>
      <c r="CG241" s="88"/>
      <c r="CH241" s="89"/>
      <c r="CI241" s="90"/>
      <c r="CJ241" s="73"/>
    </row>
    <row r="242" spans="1:88" x14ac:dyDescent="0.3">
      <c r="A242" s="91"/>
      <c r="B242" s="84" t="s">
        <v>399</v>
      </c>
      <c r="C242" s="117" t="s">
        <v>400</v>
      </c>
      <c r="D242" s="85">
        <f>IF(ISNA(VLOOKUP($B242,'[1]1718 enrollment_Rev_Exp by size'!$A$6:$C$339,3,FALSE)),"",VLOOKUP($B242,'[1]1718 enrollment_Rev_Exp by size'!$A$6:$C$339,3,FALSE))</f>
        <v>137.47999999999999</v>
      </c>
      <c r="E242" s="86">
        <f>IF(ISNA(VLOOKUP($B242,'[1]1718 Enroll_Rev_Exp Access'!$A$6:$D$316,4,FALSE)),"",VLOOKUP($B242,'[1]1718 Enroll_Rev_Exp Access'!$A$6:$D$316,4,FALSE))</f>
        <v>3676866.77</v>
      </c>
      <c r="F242" s="87">
        <f>IF(ISNA(VLOOKUP($B242,'[1]1718  Prog Access'!$F$7:$BF$318,2,FALSE)),"",VLOOKUP($B242,'[1]1718  Prog Access'!$F$7:$BF$318,2,FALSE))</f>
        <v>2009679.81</v>
      </c>
      <c r="G242" s="87">
        <f>IF(ISNA(VLOOKUP($B242,'[1]1718  Prog Access'!$F$7:$BF$318,3,FALSE)),"",VLOOKUP($B242,'[1]1718  Prog Access'!$F$7:$BF$318,3,FALSE))</f>
        <v>0</v>
      </c>
      <c r="H242" s="87">
        <f>IF(ISNA(VLOOKUP($B242,'[1]1718  Prog Access'!$F$7:$BF$318,4,FALSE)),"",VLOOKUP($B242,'[1]1718  Prog Access'!$F$7:$BF$318,4,FALSE))</f>
        <v>0</v>
      </c>
      <c r="I242" s="130">
        <f t="shared" si="353"/>
        <v>2009679.81</v>
      </c>
      <c r="J242" s="151">
        <f t="shared" si="354"/>
        <v>0.54657400871775397</v>
      </c>
      <c r="K242" s="152">
        <f t="shared" si="355"/>
        <v>14617.979415187665</v>
      </c>
      <c r="L242" s="135">
        <f>IF(ISNA(VLOOKUP($B242,'[1]1718  Prog Access'!$F$7:$BF$318,5,FALSE)),"",VLOOKUP($B242,'[1]1718  Prog Access'!$F$7:$BF$318,5,FALSE))</f>
        <v>0</v>
      </c>
      <c r="M242" s="135">
        <f>IF(ISNA(VLOOKUP($B242,'[1]1718  Prog Access'!$F$7:$BF$318,6,FALSE)),"",VLOOKUP($B242,'[1]1718  Prog Access'!$F$7:$BF$318,6,FALSE))</f>
        <v>0</v>
      </c>
      <c r="N242" s="135">
        <f>IF(ISNA(VLOOKUP($B242,'[1]1718  Prog Access'!$F$7:$BF$318,7,FALSE)),"",VLOOKUP($B242,'[1]1718  Prog Access'!$F$7:$BF$318,7,FALSE))</f>
        <v>0</v>
      </c>
      <c r="O242" s="135">
        <f>IF(ISNA(VLOOKUP($B242,'[1]1718  Prog Access'!$F$7:$BF$318,8,FALSE)),"",VLOOKUP($B242,'[1]1718  Prog Access'!$F$7:$BF$318,8,FALSE))</f>
        <v>0</v>
      </c>
      <c r="P242" s="135">
        <f>IF(ISNA(VLOOKUP($B242,'[1]1718  Prog Access'!$F$7:$BF$318,9,FALSE)),"",VLOOKUP($B242,'[1]1718  Prog Access'!$F$7:$BF$318,9,FALSE))</f>
        <v>0</v>
      </c>
      <c r="Q242" s="135">
        <f>IF(ISNA(VLOOKUP($B242,'[1]1718  Prog Access'!$F$7:$BF$318,10,FALSE)),"",VLOOKUP($B242,'[1]1718  Prog Access'!$F$7:$BF$318,10,FALSE))</f>
        <v>0</v>
      </c>
      <c r="R242" s="128">
        <f t="shared" si="321"/>
        <v>0</v>
      </c>
      <c r="S242" s="136">
        <f t="shared" si="322"/>
        <v>0</v>
      </c>
      <c r="T242" s="137">
        <f t="shared" si="323"/>
        <v>0</v>
      </c>
      <c r="U242" s="135">
        <f>IF(ISNA(VLOOKUP($B242,'[1]1718  Prog Access'!$F$7:$BF$318,11,FALSE)),"",VLOOKUP($B242,'[1]1718  Prog Access'!$F$7:$BF$318,11,FALSE))</f>
        <v>130758.95999999999</v>
      </c>
      <c r="V242" s="135">
        <f>IF(ISNA(VLOOKUP($B242,'[1]1718  Prog Access'!$F$7:$BF$318,12,FALSE)),"",VLOOKUP($B242,'[1]1718  Prog Access'!$F$7:$BF$318,12,FALSE))</f>
        <v>10745.9</v>
      </c>
      <c r="W242" s="135">
        <f>IF(ISNA(VLOOKUP($B242,'[1]1718  Prog Access'!$F$7:$BF$318,13,FALSE)),"",VLOOKUP($B242,'[1]1718  Prog Access'!$F$7:$BF$318,13,FALSE))</f>
        <v>47009.289999999994</v>
      </c>
      <c r="X242" s="135">
        <f>IF(ISNA(VLOOKUP($B242,'[1]1718  Prog Access'!$F$7:$BF$318,14,FALSE)),"",VLOOKUP($B242,'[1]1718  Prog Access'!$F$7:$BF$318,14,FALSE))</f>
        <v>0</v>
      </c>
      <c r="Y242" s="135">
        <f>IF(ISNA(VLOOKUP($B242,'[1]1718  Prog Access'!$F$7:$BF$318,15,FALSE)),"",VLOOKUP($B242,'[1]1718  Prog Access'!$F$7:$BF$318,15,FALSE))</f>
        <v>0</v>
      </c>
      <c r="Z242" s="135">
        <f>IF(ISNA(VLOOKUP($B242,'[1]1718  Prog Access'!$F$7:$BF$318,16,FALSE)),"",VLOOKUP($B242,'[1]1718  Prog Access'!$F$7:$BF$318,16,FALSE))</f>
        <v>38349</v>
      </c>
      <c r="AA242" s="138">
        <f t="shared" si="325"/>
        <v>226863.14999999997</v>
      </c>
      <c r="AB242" s="133">
        <f t="shared" si="326"/>
        <v>6.1700127905368725E-2</v>
      </c>
      <c r="AC242" s="134">
        <f t="shared" si="327"/>
        <v>1650.1538405586266</v>
      </c>
      <c r="AD242" s="135">
        <f>IF(ISNA(VLOOKUP($B242,'[1]1718  Prog Access'!$F$7:$BF$318,17,FALSE)),"",VLOOKUP($B242,'[1]1718  Prog Access'!$F$7:$BF$318,17,FALSE))</f>
        <v>0</v>
      </c>
      <c r="AE242" s="135">
        <f>IF(ISNA(VLOOKUP($B242,'[1]1718  Prog Access'!$F$7:$BF$318,18,FALSE)),"",VLOOKUP($B242,'[1]1718  Prog Access'!$F$7:$BF$318,18,FALSE))</f>
        <v>0</v>
      </c>
      <c r="AF242" s="135">
        <f>IF(ISNA(VLOOKUP($B242,'[1]1718  Prog Access'!$F$7:$BF$318,19,FALSE)),"",VLOOKUP($B242,'[1]1718  Prog Access'!$F$7:$BF$318,19,FALSE))</f>
        <v>0</v>
      </c>
      <c r="AG242" s="135">
        <f>IF(ISNA(VLOOKUP($B242,'[1]1718  Prog Access'!$F$7:$BF$318,20,FALSE)),"",VLOOKUP($B242,'[1]1718  Prog Access'!$F$7:$BF$318,20,FALSE))</f>
        <v>0</v>
      </c>
      <c r="AH242" s="134">
        <f t="shared" si="329"/>
        <v>0</v>
      </c>
      <c r="AI242" s="133">
        <f t="shared" si="330"/>
        <v>0</v>
      </c>
      <c r="AJ242" s="134">
        <f t="shared" si="331"/>
        <v>0</v>
      </c>
      <c r="AK242" s="135">
        <f>IF(ISNA(VLOOKUP($B242,'[1]1718  Prog Access'!$F$7:$BF$318,21,FALSE)),"",VLOOKUP($B242,'[1]1718  Prog Access'!$F$7:$BF$318,21,FALSE))</f>
        <v>0</v>
      </c>
      <c r="AL242" s="135">
        <f>IF(ISNA(VLOOKUP($B242,'[1]1718  Prog Access'!$F$7:$BF$318,22,FALSE)),"",VLOOKUP($B242,'[1]1718  Prog Access'!$F$7:$BF$318,22,FALSE))</f>
        <v>0</v>
      </c>
      <c r="AM242" s="138">
        <f t="shared" si="332"/>
        <v>0</v>
      </c>
      <c r="AN242" s="133">
        <f t="shared" si="333"/>
        <v>0</v>
      </c>
      <c r="AO242" s="139">
        <f t="shared" si="334"/>
        <v>0</v>
      </c>
      <c r="AP242" s="135">
        <f>IF(ISNA(VLOOKUP($B242,'[1]1718  Prog Access'!$F$7:$BF$318,23,FALSE)),"",VLOOKUP($B242,'[1]1718  Prog Access'!$F$7:$BF$318,23,FALSE))</f>
        <v>192036.35999999996</v>
      </c>
      <c r="AQ242" s="135">
        <f>IF(ISNA(VLOOKUP($B242,'[1]1718  Prog Access'!$F$7:$BF$318,24,FALSE)),"",VLOOKUP($B242,'[1]1718  Prog Access'!$F$7:$BF$318,24,FALSE))</f>
        <v>15509.569999999998</v>
      </c>
      <c r="AR242" s="135">
        <f>IF(ISNA(VLOOKUP($B242,'[1]1718  Prog Access'!$F$7:$BF$318,25,FALSE)),"",VLOOKUP($B242,'[1]1718  Prog Access'!$F$7:$BF$318,25,FALSE))</f>
        <v>0</v>
      </c>
      <c r="AS242" s="135">
        <f>IF(ISNA(VLOOKUP($B242,'[1]1718  Prog Access'!$F$7:$BF$318,26,FALSE)),"",VLOOKUP($B242,'[1]1718  Prog Access'!$F$7:$BF$318,26,FALSE))</f>
        <v>0</v>
      </c>
      <c r="AT242" s="135">
        <f>IF(ISNA(VLOOKUP($B242,'[1]1718  Prog Access'!$F$7:$BF$318,27,FALSE)),"",VLOOKUP($B242,'[1]1718  Prog Access'!$F$7:$BF$318,27,FALSE))</f>
        <v>63571.93</v>
      </c>
      <c r="AU242" s="135">
        <f>IF(ISNA(VLOOKUP($B242,'[1]1718  Prog Access'!$F$7:$BF$318,28,FALSE)),"",VLOOKUP($B242,'[1]1718  Prog Access'!$F$7:$BF$318,28,FALSE))</f>
        <v>0</v>
      </c>
      <c r="AV242" s="135">
        <f>IF(ISNA(VLOOKUP($B242,'[1]1718  Prog Access'!$F$7:$BF$318,29,FALSE)),"",VLOOKUP($B242,'[1]1718  Prog Access'!$F$7:$BF$318,29,FALSE))</f>
        <v>0</v>
      </c>
      <c r="AW242" s="135">
        <f>IF(ISNA(VLOOKUP($B242,'[1]1718  Prog Access'!$F$7:$BF$318,30,FALSE)),"",VLOOKUP($B242,'[1]1718  Prog Access'!$F$7:$BF$318,30,FALSE))</f>
        <v>23758.55</v>
      </c>
      <c r="AX242" s="135">
        <f>IF(ISNA(VLOOKUP($B242,'[1]1718  Prog Access'!$F$7:$BF$318,31,FALSE)),"",VLOOKUP($B242,'[1]1718  Prog Access'!$F$7:$BF$318,31,FALSE))</f>
        <v>0</v>
      </c>
      <c r="AY242" s="135">
        <f>IF(ISNA(VLOOKUP($B242,'[1]1718  Prog Access'!$F$7:$BF$318,32,FALSE)),"",VLOOKUP($B242,'[1]1718  Prog Access'!$F$7:$BF$318,32,FALSE))</f>
        <v>0</v>
      </c>
      <c r="AZ242" s="135">
        <f>IF(ISNA(VLOOKUP($B242,'[1]1718  Prog Access'!$F$7:$BF$318,33,FALSE)),"",VLOOKUP($B242,'[1]1718  Prog Access'!$F$7:$BF$318,33,FALSE))</f>
        <v>0</v>
      </c>
      <c r="BA242" s="135">
        <f>IF(ISNA(VLOOKUP($B242,'[1]1718  Prog Access'!$F$7:$BF$318,34,FALSE)),"",VLOOKUP($B242,'[1]1718  Prog Access'!$F$7:$BF$318,34,FALSE))</f>
        <v>5770.74</v>
      </c>
      <c r="BB242" s="135">
        <f>IF(ISNA(VLOOKUP($B242,'[1]1718  Prog Access'!$F$7:$BF$318,35,FALSE)),"",VLOOKUP($B242,'[1]1718  Prog Access'!$F$7:$BF$318,35,FALSE))</f>
        <v>0</v>
      </c>
      <c r="BC242" s="135">
        <f>IF(ISNA(VLOOKUP($B242,'[1]1718  Prog Access'!$F$7:$BF$318,36,FALSE)),"",VLOOKUP($B242,'[1]1718  Prog Access'!$F$7:$BF$318,36,FALSE))</f>
        <v>4318.3100000000004</v>
      </c>
      <c r="BD242" s="135">
        <f>IF(ISNA(VLOOKUP($B242,'[1]1718  Prog Access'!$F$7:$BF$318,37,FALSE)),"",VLOOKUP($B242,'[1]1718  Prog Access'!$F$7:$BF$318,37,FALSE))</f>
        <v>30448.29</v>
      </c>
      <c r="BE242" s="135">
        <f>IF(ISNA(VLOOKUP($B242,'[1]1718  Prog Access'!$F$7:$BF$318,38,FALSE)),"",VLOOKUP($B242,'[1]1718  Prog Access'!$F$7:$BF$318,38,FALSE))</f>
        <v>0</v>
      </c>
      <c r="BF242" s="134">
        <f t="shared" si="336"/>
        <v>335413.74999999994</v>
      </c>
      <c r="BG242" s="133">
        <f t="shared" si="337"/>
        <v>9.1222709709440991E-2</v>
      </c>
      <c r="BH242" s="137">
        <f t="shared" si="338"/>
        <v>2439.7275967413439</v>
      </c>
      <c r="BI242" s="140">
        <f>IF(ISNA(VLOOKUP($B242,'[1]1718  Prog Access'!$F$7:$BF$318,39,FALSE)),"",VLOOKUP($B242,'[1]1718  Prog Access'!$F$7:$BF$318,39,FALSE))</f>
        <v>0</v>
      </c>
      <c r="BJ242" s="135">
        <f>IF(ISNA(VLOOKUP($B242,'[1]1718  Prog Access'!$F$7:$BF$318,40,FALSE)),"",VLOOKUP($B242,'[1]1718  Prog Access'!$F$7:$BF$318,40,FALSE))</f>
        <v>0</v>
      </c>
      <c r="BK242" s="135">
        <f>IF(ISNA(VLOOKUP($B242,'[1]1718  Prog Access'!$F$7:$BF$318,41,FALSE)),"",VLOOKUP($B242,'[1]1718  Prog Access'!$F$7:$BF$318,41,FALSE))</f>
        <v>1350</v>
      </c>
      <c r="BL242" s="135">
        <f>IF(ISNA(VLOOKUP($B242,'[1]1718  Prog Access'!$F$7:$BF$318,42,FALSE)),"",VLOOKUP($B242,'[1]1718  Prog Access'!$F$7:$BF$318,42,FALSE))</f>
        <v>0</v>
      </c>
      <c r="BM242" s="135">
        <f>IF(ISNA(VLOOKUP($B242,'[1]1718  Prog Access'!$F$7:$BF$318,43,FALSE)),"",VLOOKUP($B242,'[1]1718  Prog Access'!$F$7:$BF$318,43,FALSE))</f>
        <v>0</v>
      </c>
      <c r="BN242" s="135">
        <f>IF(ISNA(VLOOKUP($B242,'[1]1718  Prog Access'!$F$7:$BF$318,44,FALSE)),"",VLOOKUP($B242,'[1]1718  Prog Access'!$F$7:$BF$318,44,FALSE))</f>
        <v>0</v>
      </c>
      <c r="BO242" s="135">
        <f>IF(ISNA(VLOOKUP($B242,'[1]1718  Prog Access'!$F$7:$BF$318,45,FALSE)),"",VLOOKUP($B242,'[1]1718  Prog Access'!$F$7:$BF$318,45,FALSE))</f>
        <v>0</v>
      </c>
      <c r="BP242" s="137">
        <f t="shared" si="340"/>
        <v>1350</v>
      </c>
      <c r="BQ242" s="133">
        <f t="shared" si="341"/>
        <v>3.6716043426289279E-4</v>
      </c>
      <c r="BR242" s="134">
        <f t="shared" si="342"/>
        <v>9.8196101251091079</v>
      </c>
      <c r="BS242" s="140">
        <f>IF(ISNA(VLOOKUP($B242,'[1]1718  Prog Access'!$F$7:$BF$318,46,FALSE)),"",VLOOKUP($B242,'[1]1718  Prog Access'!$F$7:$BF$318,46,FALSE))</f>
        <v>0</v>
      </c>
      <c r="BT242" s="135">
        <f>IF(ISNA(VLOOKUP($B242,'[1]1718  Prog Access'!$F$7:$BF$318,47,FALSE)),"",VLOOKUP($B242,'[1]1718  Prog Access'!$F$7:$BF$318,47,FALSE))</f>
        <v>0</v>
      </c>
      <c r="BU242" s="135">
        <f>IF(ISNA(VLOOKUP($B242,'[1]1718  Prog Access'!$F$7:$BF$318,48,FALSE)),"",VLOOKUP($B242,'[1]1718  Prog Access'!$F$7:$BF$318,48,FALSE))</f>
        <v>0</v>
      </c>
      <c r="BV242" s="135">
        <f>IF(ISNA(VLOOKUP($B242,'[1]1718  Prog Access'!$F$7:$BF$318,49,FALSE)),"",VLOOKUP($B242,'[1]1718  Prog Access'!$F$7:$BF$318,49,FALSE))</f>
        <v>0</v>
      </c>
      <c r="BW242" s="137">
        <f t="shared" si="344"/>
        <v>0</v>
      </c>
      <c r="BX242" s="133">
        <f t="shared" si="345"/>
        <v>0</v>
      </c>
      <c r="BY242" s="134">
        <f t="shared" si="346"/>
        <v>0</v>
      </c>
      <c r="BZ242" s="135">
        <f>IF(ISNA(VLOOKUP($B242,'[1]1718  Prog Access'!$F$7:$BF$318,50,FALSE)),"",VLOOKUP($B242,'[1]1718  Prog Access'!$F$7:$BF$318,50,FALSE))</f>
        <v>729045.87</v>
      </c>
      <c r="CA242" s="133">
        <f t="shared" si="347"/>
        <v>0.1982791097976063</v>
      </c>
      <c r="CB242" s="134">
        <f t="shared" si="348"/>
        <v>5302.9231160896134</v>
      </c>
      <c r="CC242" s="135">
        <f>IF(ISNA(VLOOKUP($B242,'[1]1718  Prog Access'!$F$7:$BF$318,51,FALSE)),"",VLOOKUP($B242,'[1]1718  Prog Access'!$F$7:$BF$318,51,FALSE))</f>
        <v>188965.98</v>
      </c>
      <c r="CD242" s="133">
        <f t="shared" si="349"/>
        <v>5.1393208353861568E-2</v>
      </c>
      <c r="CE242" s="134">
        <f t="shared" si="350"/>
        <v>1374.4979633401224</v>
      </c>
      <c r="CF242" s="141">
        <f>IF(ISNA(VLOOKUP($B242,'[1]1718  Prog Access'!$F$7:$BF$318,52,FALSE)),"",VLOOKUP($B242,'[1]1718  Prog Access'!$F$7:$BF$318,52,FALSE))</f>
        <v>185548.21000000002</v>
      </c>
      <c r="CG242" s="88">
        <f t="shared" si="351"/>
        <v>5.046367508170551E-2</v>
      </c>
      <c r="CH242" s="89">
        <f t="shared" si="352"/>
        <v>1349.6378382310156</v>
      </c>
      <c r="CI242" s="90">
        <f t="shared" ref="CI242:CI249" si="383">CF242+CC242+BZ242+BW242+BP242+BF242+AM242+AH242+AA242+R242+I242</f>
        <v>3676866.77</v>
      </c>
      <c r="CJ242" s="73">
        <f t="shared" ref="CJ242:CJ249" si="384">CI242-E242</f>
        <v>0</v>
      </c>
    </row>
    <row r="243" spans="1:88" x14ac:dyDescent="0.3">
      <c r="A243" s="21"/>
      <c r="B243" s="84" t="s">
        <v>401</v>
      </c>
      <c r="C243" s="117" t="s">
        <v>402</v>
      </c>
      <c r="D243" s="85">
        <f>IF(ISNA(VLOOKUP($B243,'[1]1718 enrollment_Rev_Exp by size'!$A$6:$C$339,3,FALSE)),"",VLOOKUP($B243,'[1]1718 enrollment_Rev_Exp by size'!$A$6:$C$339,3,FALSE))</f>
        <v>5107.8599999999997</v>
      </c>
      <c r="E243" s="86">
        <f>IF(ISNA(VLOOKUP($B243,'[1]1718 Enroll_Rev_Exp Access'!$A$6:$D$316,4,FALSE)),"",VLOOKUP($B243,'[1]1718 Enroll_Rev_Exp Access'!$A$6:$D$316,4,FALSE))</f>
        <v>51535224.920000002</v>
      </c>
      <c r="F243" s="87">
        <f>IF(ISNA(VLOOKUP($B243,'[1]1718  Prog Access'!$F$7:$BF$318,2,FALSE)),"",VLOOKUP($B243,'[1]1718  Prog Access'!$F$7:$BF$318,2,FALSE))</f>
        <v>13227173.729999999</v>
      </c>
      <c r="G243" s="87">
        <f>IF(ISNA(VLOOKUP($B243,'[1]1718  Prog Access'!$F$7:$BF$318,3,FALSE)),"",VLOOKUP($B243,'[1]1718  Prog Access'!$F$7:$BF$318,3,FALSE))</f>
        <v>20533566.150000002</v>
      </c>
      <c r="H243" s="87">
        <f>IF(ISNA(VLOOKUP($B243,'[1]1718  Prog Access'!$F$7:$BF$318,4,FALSE)),"",VLOOKUP($B243,'[1]1718  Prog Access'!$F$7:$BF$318,4,FALSE))</f>
        <v>0</v>
      </c>
      <c r="I243" s="130">
        <f t="shared" si="353"/>
        <v>33760739.880000003</v>
      </c>
      <c r="J243" s="151">
        <f t="shared" si="354"/>
        <v>0.65510027233621326</v>
      </c>
      <c r="K243" s="152">
        <f t="shared" si="355"/>
        <v>6609.5664094160775</v>
      </c>
      <c r="L243" s="135">
        <f>IF(ISNA(VLOOKUP($B243,'[1]1718  Prog Access'!$F$7:$BF$318,5,FALSE)),"",VLOOKUP($B243,'[1]1718  Prog Access'!$F$7:$BF$318,5,FALSE))</f>
        <v>0</v>
      </c>
      <c r="M243" s="135">
        <f>IF(ISNA(VLOOKUP($B243,'[1]1718  Prog Access'!$F$7:$BF$318,6,FALSE)),"",VLOOKUP($B243,'[1]1718  Prog Access'!$F$7:$BF$318,6,FALSE))</f>
        <v>0</v>
      </c>
      <c r="N243" s="135">
        <f>IF(ISNA(VLOOKUP($B243,'[1]1718  Prog Access'!$F$7:$BF$318,7,FALSE)),"",VLOOKUP($B243,'[1]1718  Prog Access'!$F$7:$BF$318,7,FALSE))</f>
        <v>0</v>
      </c>
      <c r="O243" s="135">
        <f>IF(ISNA(VLOOKUP($B243,'[1]1718  Prog Access'!$F$7:$BF$318,8,FALSE)),"",VLOOKUP($B243,'[1]1718  Prog Access'!$F$7:$BF$318,8,FALSE))</f>
        <v>0</v>
      </c>
      <c r="P243" s="135">
        <f>IF(ISNA(VLOOKUP($B243,'[1]1718  Prog Access'!$F$7:$BF$318,9,FALSE)),"",VLOOKUP($B243,'[1]1718  Prog Access'!$F$7:$BF$318,9,FALSE))</f>
        <v>0</v>
      </c>
      <c r="Q243" s="135">
        <f>IF(ISNA(VLOOKUP($B243,'[1]1718  Prog Access'!$F$7:$BF$318,10,FALSE)),"",VLOOKUP($B243,'[1]1718  Prog Access'!$F$7:$BF$318,10,FALSE))</f>
        <v>0</v>
      </c>
      <c r="R243" s="128">
        <f t="shared" si="321"/>
        <v>0</v>
      </c>
      <c r="S243" s="136">
        <f t="shared" si="322"/>
        <v>0</v>
      </c>
      <c r="T243" s="137">
        <f t="shared" si="323"/>
        <v>0</v>
      </c>
      <c r="U243" s="135">
        <f>IF(ISNA(VLOOKUP($B243,'[1]1718  Prog Access'!$F$7:$BF$318,11,FALSE)),"",VLOOKUP($B243,'[1]1718  Prog Access'!$F$7:$BF$318,11,FALSE))</f>
        <v>5102547.7600000007</v>
      </c>
      <c r="V243" s="135">
        <f>IF(ISNA(VLOOKUP($B243,'[1]1718  Prog Access'!$F$7:$BF$318,12,FALSE)),"",VLOOKUP($B243,'[1]1718  Prog Access'!$F$7:$BF$318,12,FALSE))</f>
        <v>168351.04</v>
      </c>
      <c r="W243" s="135">
        <f>IF(ISNA(VLOOKUP($B243,'[1]1718  Prog Access'!$F$7:$BF$318,13,FALSE)),"",VLOOKUP($B243,'[1]1718  Prog Access'!$F$7:$BF$318,13,FALSE))</f>
        <v>1011861.19</v>
      </c>
      <c r="X243" s="135">
        <f>IF(ISNA(VLOOKUP($B243,'[1]1718  Prog Access'!$F$7:$BF$318,14,FALSE)),"",VLOOKUP($B243,'[1]1718  Prog Access'!$F$7:$BF$318,14,FALSE))</f>
        <v>0</v>
      </c>
      <c r="Y243" s="135">
        <f>IF(ISNA(VLOOKUP($B243,'[1]1718  Prog Access'!$F$7:$BF$318,15,FALSE)),"",VLOOKUP($B243,'[1]1718  Prog Access'!$F$7:$BF$318,15,FALSE))</f>
        <v>0</v>
      </c>
      <c r="Z243" s="135">
        <f>IF(ISNA(VLOOKUP($B243,'[1]1718  Prog Access'!$F$7:$BF$318,16,FALSE)),"",VLOOKUP($B243,'[1]1718  Prog Access'!$F$7:$BF$318,16,FALSE))</f>
        <v>41769.910000000003</v>
      </c>
      <c r="AA243" s="138">
        <f t="shared" si="325"/>
        <v>6324529.9000000004</v>
      </c>
      <c r="AB243" s="133">
        <f t="shared" si="326"/>
        <v>0.12272246623193743</v>
      </c>
      <c r="AC243" s="134">
        <f t="shared" si="327"/>
        <v>1238.1956239990918</v>
      </c>
      <c r="AD243" s="135">
        <f>IF(ISNA(VLOOKUP($B243,'[1]1718  Prog Access'!$F$7:$BF$318,17,FALSE)),"",VLOOKUP($B243,'[1]1718  Prog Access'!$F$7:$BF$318,17,FALSE))</f>
        <v>754352.57000000007</v>
      </c>
      <c r="AE243" s="135">
        <f>IF(ISNA(VLOOKUP($B243,'[1]1718  Prog Access'!$F$7:$BF$318,18,FALSE)),"",VLOOKUP($B243,'[1]1718  Prog Access'!$F$7:$BF$318,18,FALSE))</f>
        <v>73751.140000000014</v>
      </c>
      <c r="AF243" s="135">
        <f>IF(ISNA(VLOOKUP($B243,'[1]1718  Prog Access'!$F$7:$BF$318,19,FALSE)),"",VLOOKUP($B243,'[1]1718  Prog Access'!$F$7:$BF$318,19,FALSE))</f>
        <v>14364.07</v>
      </c>
      <c r="AG243" s="135">
        <f>IF(ISNA(VLOOKUP($B243,'[1]1718  Prog Access'!$F$7:$BF$318,20,FALSE)),"",VLOOKUP($B243,'[1]1718  Prog Access'!$F$7:$BF$318,20,FALSE))</f>
        <v>0</v>
      </c>
      <c r="AH243" s="134">
        <f t="shared" si="329"/>
        <v>842467.78</v>
      </c>
      <c r="AI243" s="133">
        <f t="shared" si="330"/>
        <v>1.6347416379918656E-2</v>
      </c>
      <c r="AJ243" s="134">
        <f t="shared" si="331"/>
        <v>164.93556597087627</v>
      </c>
      <c r="AK243" s="135">
        <f>IF(ISNA(VLOOKUP($B243,'[1]1718  Prog Access'!$F$7:$BF$318,21,FALSE)),"",VLOOKUP($B243,'[1]1718  Prog Access'!$F$7:$BF$318,21,FALSE))</f>
        <v>0</v>
      </c>
      <c r="AL243" s="135">
        <f>IF(ISNA(VLOOKUP($B243,'[1]1718  Prog Access'!$F$7:$BF$318,22,FALSE)),"",VLOOKUP($B243,'[1]1718  Prog Access'!$F$7:$BF$318,22,FALSE))</f>
        <v>0</v>
      </c>
      <c r="AM243" s="138">
        <f t="shared" si="332"/>
        <v>0</v>
      </c>
      <c r="AN243" s="133">
        <f t="shared" si="333"/>
        <v>0</v>
      </c>
      <c r="AO243" s="139">
        <f t="shared" si="334"/>
        <v>0</v>
      </c>
      <c r="AP243" s="135">
        <f>IF(ISNA(VLOOKUP($B243,'[1]1718  Prog Access'!$F$7:$BF$318,23,FALSE)),"",VLOOKUP($B243,'[1]1718  Prog Access'!$F$7:$BF$318,23,FALSE))</f>
        <v>527870.99</v>
      </c>
      <c r="AQ243" s="135">
        <f>IF(ISNA(VLOOKUP($B243,'[1]1718  Prog Access'!$F$7:$BF$318,24,FALSE)),"",VLOOKUP($B243,'[1]1718  Prog Access'!$F$7:$BF$318,24,FALSE))</f>
        <v>619480.24000000011</v>
      </c>
      <c r="AR243" s="135">
        <f>IF(ISNA(VLOOKUP($B243,'[1]1718  Prog Access'!$F$7:$BF$318,25,FALSE)),"",VLOOKUP($B243,'[1]1718  Prog Access'!$F$7:$BF$318,25,FALSE))</f>
        <v>0</v>
      </c>
      <c r="AS243" s="135">
        <f>IF(ISNA(VLOOKUP($B243,'[1]1718  Prog Access'!$F$7:$BF$318,26,FALSE)),"",VLOOKUP($B243,'[1]1718  Prog Access'!$F$7:$BF$318,26,FALSE))</f>
        <v>0</v>
      </c>
      <c r="AT243" s="135">
        <f>IF(ISNA(VLOOKUP($B243,'[1]1718  Prog Access'!$F$7:$BF$318,27,FALSE)),"",VLOOKUP($B243,'[1]1718  Prog Access'!$F$7:$BF$318,27,FALSE))</f>
        <v>997228.25000000012</v>
      </c>
      <c r="AU243" s="135">
        <f>IF(ISNA(VLOOKUP($B243,'[1]1718  Prog Access'!$F$7:$BF$318,28,FALSE)),"",VLOOKUP($B243,'[1]1718  Prog Access'!$F$7:$BF$318,28,FALSE))</f>
        <v>0</v>
      </c>
      <c r="AV243" s="135">
        <f>IF(ISNA(VLOOKUP($B243,'[1]1718  Prog Access'!$F$7:$BF$318,29,FALSE)),"",VLOOKUP($B243,'[1]1718  Prog Access'!$F$7:$BF$318,29,FALSE))</f>
        <v>0</v>
      </c>
      <c r="AW243" s="135">
        <f>IF(ISNA(VLOOKUP($B243,'[1]1718  Prog Access'!$F$7:$BF$318,30,FALSE)),"",VLOOKUP($B243,'[1]1718  Prog Access'!$F$7:$BF$318,30,FALSE))</f>
        <v>47785.350000000006</v>
      </c>
      <c r="AX243" s="135">
        <f>IF(ISNA(VLOOKUP($B243,'[1]1718  Prog Access'!$F$7:$BF$318,31,FALSE)),"",VLOOKUP($B243,'[1]1718  Prog Access'!$F$7:$BF$318,31,FALSE))</f>
        <v>0</v>
      </c>
      <c r="AY243" s="135">
        <f>IF(ISNA(VLOOKUP($B243,'[1]1718  Prog Access'!$F$7:$BF$318,32,FALSE)),"",VLOOKUP($B243,'[1]1718  Prog Access'!$F$7:$BF$318,32,FALSE))</f>
        <v>0</v>
      </c>
      <c r="AZ243" s="135">
        <f>IF(ISNA(VLOOKUP($B243,'[1]1718  Prog Access'!$F$7:$BF$318,33,FALSE)),"",VLOOKUP($B243,'[1]1718  Prog Access'!$F$7:$BF$318,33,FALSE))</f>
        <v>0</v>
      </c>
      <c r="BA243" s="135">
        <f>IF(ISNA(VLOOKUP($B243,'[1]1718  Prog Access'!$F$7:$BF$318,34,FALSE)),"",VLOOKUP($B243,'[1]1718  Prog Access'!$F$7:$BF$318,34,FALSE))</f>
        <v>35106.259999999995</v>
      </c>
      <c r="BB243" s="135">
        <f>IF(ISNA(VLOOKUP($B243,'[1]1718  Prog Access'!$F$7:$BF$318,35,FALSE)),"",VLOOKUP($B243,'[1]1718  Prog Access'!$F$7:$BF$318,35,FALSE))</f>
        <v>206380.49999999997</v>
      </c>
      <c r="BC243" s="135">
        <f>IF(ISNA(VLOOKUP($B243,'[1]1718  Prog Access'!$F$7:$BF$318,36,FALSE)),"",VLOOKUP($B243,'[1]1718  Prog Access'!$F$7:$BF$318,36,FALSE))</f>
        <v>23275.290000000005</v>
      </c>
      <c r="BD243" s="135">
        <f>IF(ISNA(VLOOKUP($B243,'[1]1718  Prog Access'!$F$7:$BF$318,37,FALSE)),"",VLOOKUP($B243,'[1]1718  Prog Access'!$F$7:$BF$318,37,FALSE))</f>
        <v>98781.829999999987</v>
      </c>
      <c r="BE243" s="135">
        <f>IF(ISNA(VLOOKUP($B243,'[1]1718  Prog Access'!$F$7:$BF$318,38,FALSE)),"",VLOOKUP($B243,'[1]1718  Prog Access'!$F$7:$BF$318,38,FALSE))</f>
        <v>0</v>
      </c>
      <c r="BF243" s="134">
        <f t="shared" si="336"/>
        <v>2555908.71</v>
      </c>
      <c r="BG243" s="133">
        <f t="shared" si="337"/>
        <v>4.9595373144633206E-2</v>
      </c>
      <c r="BH243" s="137">
        <f t="shared" si="338"/>
        <v>500.38738532379512</v>
      </c>
      <c r="BI243" s="140">
        <f>IF(ISNA(VLOOKUP($B243,'[1]1718  Prog Access'!$F$7:$BF$318,39,FALSE)),"",VLOOKUP($B243,'[1]1718  Prog Access'!$F$7:$BF$318,39,FALSE))</f>
        <v>0</v>
      </c>
      <c r="BJ243" s="135">
        <f>IF(ISNA(VLOOKUP($B243,'[1]1718  Prog Access'!$F$7:$BF$318,40,FALSE)),"",VLOOKUP($B243,'[1]1718  Prog Access'!$F$7:$BF$318,40,FALSE))</f>
        <v>0</v>
      </c>
      <c r="BK243" s="135">
        <f>IF(ISNA(VLOOKUP($B243,'[1]1718  Prog Access'!$F$7:$BF$318,41,FALSE)),"",VLOOKUP($B243,'[1]1718  Prog Access'!$F$7:$BF$318,41,FALSE))</f>
        <v>63662.66</v>
      </c>
      <c r="BL243" s="135">
        <f>IF(ISNA(VLOOKUP($B243,'[1]1718  Prog Access'!$F$7:$BF$318,42,FALSE)),"",VLOOKUP($B243,'[1]1718  Prog Access'!$F$7:$BF$318,42,FALSE))</f>
        <v>0</v>
      </c>
      <c r="BM243" s="135">
        <f>IF(ISNA(VLOOKUP($B243,'[1]1718  Prog Access'!$F$7:$BF$318,43,FALSE)),"",VLOOKUP($B243,'[1]1718  Prog Access'!$F$7:$BF$318,43,FALSE))</f>
        <v>0</v>
      </c>
      <c r="BN243" s="135">
        <f>IF(ISNA(VLOOKUP($B243,'[1]1718  Prog Access'!$F$7:$BF$318,44,FALSE)),"",VLOOKUP($B243,'[1]1718  Prog Access'!$F$7:$BF$318,44,FALSE))</f>
        <v>0</v>
      </c>
      <c r="BO243" s="135">
        <f>IF(ISNA(VLOOKUP($B243,'[1]1718  Prog Access'!$F$7:$BF$318,45,FALSE)),"",VLOOKUP($B243,'[1]1718  Prog Access'!$F$7:$BF$318,45,FALSE))</f>
        <v>26170.02</v>
      </c>
      <c r="BP243" s="137">
        <f t="shared" si="340"/>
        <v>89832.680000000008</v>
      </c>
      <c r="BQ243" s="133">
        <f t="shared" si="341"/>
        <v>1.7431316180234109E-3</v>
      </c>
      <c r="BR243" s="134">
        <f t="shared" si="342"/>
        <v>17.587146084661679</v>
      </c>
      <c r="BS243" s="140">
        <f>IF(ISNA(VLOOKUP($B243,'[1]1718  Prog Access'!$F$7:$BF$318,46,FALSE)),"",VLOOKUP($B243,'[1]1718  Prog Access'!$F$7:$BF$318,46,FALSE))</f>
        <v>0</v>
      </c>
      <c r="BT243" s="135">
        <f>IF(ISNA(VLOOKUP($B243,'[1]1718  Prog Access'!$F$7:$BF$318,47,FALSE)),"",VLOOKUP($B243,'[1]1718  Prog Access'!$F$7:$BF$318,47,FALSE))</f>
        <v>0</v>
      </c>
      <c r="BU243" s="135">
        <f>IF(ISNA(VLOOKUP($B243,'[1]1718  Prog Access'!$F$7:$BF$318,48,FALSE)),"",VLOOKUP($B243,'[1]1718  Prog Access'!$F$7:$BF$318,48,FALSE))</f>
        <v>339120.56</v>
      </c>
      <c r="BV243" s="135">
        <f>IF(ISNA(VLOOKUP($B243,'[1]1718  Prog Access'!$F$7:$BF$318,49,FALSE)),"",VLOOKUP($B243,'[1]1718  Prog Access'!$F$7:$BF$318,49,FALSE))</f>
        <v>25.94</v>
      </c>
      <c r="BW243" s="137">
        <f t="shared" si="344"/>
        <v>339146.5</v>
      </c>
      <c r="BX243" s="133">
        <f t="shared" si="345"/>
        <v>6.5808677564999363E-3</v>
      </c>
      <c r="BY243" s="134">
        <f t="shared" si="346"/>
        <v>66.396984255637392</v>
      </c>
      <c r="BZ243" s="135">
        <f>IF(ISNA(VLOOKUP($B243,'[1]1718  Prog Access'!$F$7:$BF$318,50,FALSE)),"",VLOOKUP($B243,'[1]1718  Prog Access'!$F$7:$BF$318,50,FALSE))</f>
        <v>5938823.5599999996</v>
      </c>
      <c r="CA243" s="133">
        <f t="shared" si="347"/>
        <v>0.11523814185771093</v>
      </c>
      <c r="CB243" s="134">
        <f t="shared" si="348"/>
        <v>1162.6833076865851</v>
      </c>
      <c r="CC243" s="135">
        <f>IF(ISNA(VLOOKUP($B243,'[1]1718  Prog Access'!$F$7:$BF$318,51,FALSE)),"",VLOOKUP($B243,'[1]1718  Prog Access'!$F$7:$BF$318,51,FALSE))</f>
        <v>883490.75</v>
      </c>
      <c r="CD243" s="133">
        <f t="shared" si="349"/>
        <v>1.7143434444527501E-2</v>
      </c>
      <c r="CE243" s="134">
        <f t="shared" si="350"/>
        <v>172.96690786356714</v>
      </c>
      <c r="CF243" s="141">
        <f>IF(ISNA(VLOOKUP($B243,'[1]1718  Prog Access'!$F$7:$BF$318,52,FALSE)),"",VLOOKUP($B243,'[1]1718  Prog Access'!$F$7:$BF$318,52,FALSE))</f>
        <v>800285.15999999992</v>
      </c>
      <c r="CG243" s="88">
        <f t="shared" si="351"/>
        <v>1.5528896230535747E-2</v>
      </c>
      <c r="CH243" s="89">
        <f t="shared" si="352"/>
        <v>156.67719162232325</v>
      </c>
      <c r="CI243" s="90">
        <f t="shared" si="383"/>
        <v>51535224.920000002</v>
      </c>
      <c r="CJ243" s="73">
        <f t="shared" si="384"/>
        <v>0</v>
      </c>
    </row>
    <row r="244" spans="1:88" x14ac:dyDescent="0.3">
      <c r="A244" s="104"/>
      <c r="B244" s="84" t="s">
        <v>403</v>
      </c>
      <c r="C244" s="117" t="s">
        <v>404</v>
      </c>
      <c r="D244" s="85">
        <f>IF(ISNA(VLOOKUP($B244,'[1]1718 enrollment_Rev_Exp by size'!$A$6:$C$339,3,FALSE)),"",VLOOKUP($B244,'[1]1718 enrollment_Rev_Exp by size'!$A$6:$C$339,3,FALSE))</f>
        <v>1140.6100000000001</v>
      </c>
      <c r="E244" s="86">
        <f>IF(ISNA(VLOOKUP($B244,'[1]1718 Enroll_Rev_Exp Access'!$A$6:$D$316,4,FALSE)),"",VLOOKUP($B244,'[1]1718 Enroll_Rev_Exp Access'!$A$6:$D$316,4,FALSE))</f>
        <v>13498448.59</v>
      </c>
      <c r="F244" s="87">
        <f>IF(ISNA(VLOOKUP($B244,'[1]1718  Prog Access'!$F$7:$BF$318,2,FALSE)),"",VLOOKUP($B244,'[1]1718  Prog Access'!$F$7:$BF$318,2,FALSE))</f>
        <v>6929919.0300000021</v>
      </c>
      <c r="G244" s="87">
        <f>IF(ISNA(VLOOKUP($B244,'[1]1718  Prog Access'!$F$7:$BF$318,3,FALSE)),"",VLOOKUP($B244,'[1]1718  Prog Access'!$F$7:$BF$318,3,FALSE))</f>
        <v>400058.67000000004</v>
      </c>
      <c r="H244" s="87">
        <f>IF(ISNA(VLOOKUP($B244,'[1]1718  Prog Access'!$F$7:$BF$318,4,FALSE)),"",VLOOKUP($B244,'[1]1718  Prog Access'!$F$7:$BF$318,4,FALSE))</f>
        <v>0</v>
      </c>
      <c r="I244" s="130">
        <f t="shared" si="353"/>
        <v>7329977.700000002</v>
      </c>
      <c r="J244" s="151">
        <f t="shared" si="354"/>
        <v>0.54302371499419866</v>
      </c>
      <c r="K244" s="152">
        <f t="shared" si="355"/>
        <v>6426.3663302969471</v>
      </c>
      <c r="L244" s="135">
        <f>IF(ISNA(VLOOKUP($B244,'[1]1718  Prog Access'!$F$7:$BF$318,5,FALSE)),"",VLOOKUP($B244,'[1]1718  Prog Access'!$F$7:$BF$318,5,FALSE))</f>
        <v>0</v>
      </c>
      <c r="M244" s="135">
        <f>IF(ISNA(VLOOKUP($B244,'[1]1718  Prog Access'!$F$7:$BF$318,6,FALSE)),"",VLOOKUP($B244,'[1]1718  Prog Access'!$F$7:$BF$318,6,FALSE))</f>
        <v>0</v>
      </c>
      <c r="N244" s="135">
        <f>IF(ISNA(VLOOKUP($B244,'[1]1718  Prog Access'!$F$7:$BF$318,7,FALSE)),"",VLOOKUP($B244,'[1]1718  Prog Access'!$F$7:$BF$318,7,FALSE))</f>
        <v>0</v>
      </c>
      <c r="O244" s="135">
        <f>IF(ISNA(VLOOKUP($B244,'[1]1718  Prog Access'!$F$7:$BF$318,8,FALSE)),"",VLOOKUP($B244,'[1]1718  Prog Access'!$F$7:$BF$318,8,FALSE))</f>
        <v>0</v>
      </c>
      <c r="P244" s="135">
        <f>IF(ISNA(VLOOKUP($B244,'[1]1718  Prog Access'!$F$7:$BF$318,9,FALSE)),"",VLOOKUP($B244,'[1]1718  Prog Access'!$F$7:$BF$318,9,FALSE))</f>
        <v>0</v>
      </c>
      <c r="Q244" s="135">
        <f>IF(ISNA(VLOOKUP($B244,'[1]1718  Prog Access'!$F$7:$BF$318,10,FALSE)),"",VLOOKUP($B244,'[1]1718  Prog Access'!$F$7:$BF$318,10,FALSE))</f>
        <v>0</v>
      </c>
      <c r="R244" s="128">
        <f t="shared" si="321"/>
        <v>0</v>
      </c>
      <c r="S244" s="136">
        <f t="shared" si="322"/>
        <v>0</v>
      </c>
      <c r="T244" s="137">
        <f t="shared" si="323"/>
        <v>0</v>
      </c>
      <c r="U244" s="135">
        <f>IF(ISNA(VLOOKUP($B244,'[1]1718  Prog Access'!$F$7:$BF$318,11,FALSE)),"",VLOOKUP($B244,'[1]1718  Prog Access'!$F$7:$BF$318,11,FALSE))</f>
        <v>1021561.83</v>
      </c>
      <c r="V244" s="135">
        <f>IF(ISNA(VLOOKUP($B244,'[1]1718  Prog Access'!$F$7:$BF$318,12,FALSE)),"",VLOOKUP($B244,'[1]1718  Prog Access'!$F$7:$BF$318,12,FALSE))</f>
        <v>80558.39</v>
      </c>
      <c r="W244" s="135">
        <f>IF(ISNA(VLOOKUP($B244,'[1]1718  Prog Access'!$F$7:$BF$318,13,FALSE)),"",VLOOKUP($B244,'[1]1718  Prog Access'!$F$7:$BF$318,13,FALSE))</f>
        <v>213002.51</v>
      </c>
      <c r="X244" s="135">
        <f>IF(ISNA(VLOOKUP($B244,'[1]1718  Prog Access'!$F$7:$BF$318,14,FALSE)),"",VLOOKUP($B244,'[1]1718  Prog Access'!$F$7:$BF$318,14,FALSE))</f>
        <v>0</v>
      </c>
      <c r="Y244" s="135">
        <f>IF(ISNA(VLOOKUP($B244,'[1]1718  Prog Access'!$F$7:$BF$318,15,FALSE)),"",VLOOKUP($B244,'[1]1718  Prog Access'!$F$7:$BF$318,15,FALSE))</f>
        <v>0</v>
      </c>
      <c r="Z244" s="135">
        <f>IF(ISNA(VLOOKUP($B244,'[1]1718  Prog Access'!$F$7:$BF$318,16,FALSE)),"",VLOOKUP($B244,'[1]1718  Prog Access'!$F$7:$BF$318,16,FALSE))</f>
        <v>0</v>
      </c>
      <c r="AA244" s="138">
        <f t="shared" si="325"/>
        <v>1315122.73</v>
      </c>
      <c r="AB244" s="133">
        <f t="shared" si="326"/>
        <v>9.7427694837040529E-2</v>
      </c>
      <c r="AC244" s="134">
        <f t="shared" si="327"/>
        <v>1152.999473965685</v>
      </c>
      <c r="AD244" s="135">
        <f>IF(ISNA(VLOOKUP($B244,'[1]1718  Prog Access'!$F$7:$BF$318,17,FALSE)),"",VLOOKUP($B244,'[1]1718  Prog Access'!$F$7:$BF$318,17,FALSE))</f>
        <v>470696.94999999995</v>
      </c>
      <c r="AE244" s="135">
        <f>IF(ISNA(VLOOKUP($B244,'[1]1718  Prog Access'!$F$7:$BF$318,18,FALSE)),"",VLOOKUP($B244,'[1]1718  Prog Access'!$F$7:$BF$318,18,FALSE))</f>
        <v>64842.419999999991</v>
      </c>
      <c r="AF244" s="135">
        <f>IF(ISNA(VLOOKUP($B244,'[1]1718  Prog Access'!$F$7:$BF$318,19,FALSE)),"",VLOOKUP($B244,'[1]1718  Prog Access'!$F$7:$BF$318,19,FALSE))</f>
        <v>9034.130000000001</v>
      </c>
      <c r="AG244" s="135">
        <f>IF(ISNA(VLOOKUP($B244,'[1]1718  Prog Access'!$F$7:$BF$318,20,FALSE)),"",VLOOKUP($B244,'[1]1718  Prog Access'!$F$7:$BF$318,20,FALSE))</f>
        <v>0</v>
      </c>
      <c r="AH244" s="134">
        <f t="shared" si="329"/>
        <v>544573.5</v>
      </c>
      <c r="AI244" s="133">
        <f t="shared" si="330"/>
        <v>4.0343414013032146E-2</v>
      </c>
      <c r="AJ244" s="134">
        <f t="shared" si="331"/>
        <v>477.44058004050459</v>
      </c>
      <c r="AK244" s="135">
        <f>IF(ISNA(VLOOKUP($B244,'[1]1718  Prog Access'!$F$7:$BF$318,21,FALSE)),"",VLOOKUP($B244,'[1]1718  Prog Access'!$F$7:$BF$318,21,FALSE))</f>
        <v>0</v>
      </c>
      <c r="AL244" s="135">
        <f>IF(ISNA(VLOOKUP($B244,'[1]1718  Prog Access'!$F$7:$BF$318,22,FALSE)),"",VLOOKUP($B244,'[1]1718  Prog Access'!$F$7:$BF$318,22,FALSE))</f>
        <v>0</v>
      </c>
      <c r="AM244" s="138">
        <f t="shared" si="332"/>
        <v>0</v>
      </c>
      <c r="AN244" s="133">
        <f t="shared" si="333"/>
        <v>0</v>
      </c>
      <c r="AO244" s="139">
        <f t="shared" si="334"/>
        <v>0</v>
      </c>
      <c r="AP244" s="135">
        <f>IF(ISNA(VLOOKUP($B244,'[1]1718  Prog Access'!$F$7:$BF$318,23,FALSE)),"",VLOOKUP($B244,'[1]1718  Prog Access'!$F$7:$BF$318,23,FALSE))</f>
        <v>361287.65000000008</v>
      </c>
      <c r="AQ244" s="135">
        <f>IF(ISNA(VLOOKUP($B244,'[1]1718  Prog Access'!$F$7:$BF$318,24,FALSE)),"",VLOOKUP($B244,'[1]1718  Prog Access'!$F$7:$BF$318,24,FALSE))</f>
        <v>71760.290000000008</v>
      </c>
      <c r="AR244" s="135">
        <f>IF(ISNA(VLOOKUP($B244,'[1]1718  Prog Access'!$F$7:$BF$318,25,FALSE)),"",VLOOKUP($B244,'[1]1718  Prog Access'!$F$7:$BF$318,25,FALSE))</f>
        <v>0</v>
      </c>
      <c r="AS244" s="135">
        <f>IF(ISNA(VLOOKUP($B244,'[1]1718  Prog Access'!$F$7:$BF$318,26,FALSE)),"",VLOOKUP($B244,'[1]1718  Prog Access'!$F$7:$BF$318,26,FALSE))</f>
        <v>0</v>
      </c>
      <c r="AT244" s="135">
        <f>IF(ISNA(VLOOKUP($B244,'[1]1718  Prog Access'!$F$7:$BF$318,27,FALSE)),"",VLOOKUP($B244,'[1]1718  Prog Access'!$F$7:$BF$318,27,FALSE))</f>
        <v>392675.16</v>
      </c>
      <c r="AU244" s="135">
        <f>IF(ISNA(VLOOKUP($B244,'[1]1718  Prog Access'!$F$7:$BF$318,28,FALSE)),"",VLOOKUP($B244,'[1]1718  Prog Access'!$F$7:$BF$318,28,FALSE))</f>
        <v>153629.71</v>
      </c>
      <c r="AV244" s="135">
        <f>IF(ISNA(VLOOKUP($B244,'[1]1718  Prog Access'!$F$7:$BF$318,29,FALSE)),"",VLOOKUP($B244,'[1]1718  Prog Access'!$F$7:$BF$318,29,FALSE))</f>
        <v>0</v>
      </c>
      <c r="AW244" s="135">
        <f>IF(ISNA(VLOOKUP($B244,'[1]1718  Prog Access'!$F$7:$BF$318,30,FALSE)),"",VLOOKUP($B244,'[1]1718  Prog Access'!$F$7:$BF$318,30,FALSE))</f>
        <v>37766.960000000006</v>
      </c>
      <c r="AX244" s="135">
        <f>IF(ISNA(VLOOKUP($B244,'[1]1718  Prog Access'!$F$7:$BF$318,31,FALSE)),"",VLOOKUP($B244,'[1]1718  Prog Access'!$F$7:$BF$318,31,FALSE))</f>
        <v>0</v>
      </c>
      <c r="AY244" s="135">
        <f>IF(ISNA(VLOOKUP($B244,'[1]1718  Prog Access'!$F$7:$BF$318,32,FALSE)),"",VLOOKUP($B244,'[1]1718  Prog Access'!$F$7:$BF$318,32,FALSE))</f>
        <v>0</v>
      </c>
      <c r="AZ244" s="135">
        <f>IF(ISNA(VLOOKUP($B244,'[1]1718  Prog Access'!$F$7:$BF$318,33,FALSE)),"",VLOOKUP($B244,'[1]1718  Prog Access'!$F$7:$BF$318,33,FALSE))</f>
        <v>0</v>
      </c>
      <c r="BA244" s="135">
        <f>IF(ISNA(VLOOKUP($B244,'[1]1718  Prog Access'!$F$7:$BF$318,34,FALSE)),"",VLOOKUP($B244,'[1]1718  Prog Access'!$F$7:$BF$318,34,FALSE))</f>
        <v>8801.36</v>
      </c>
      <c r="BB244" s="135">
        <f>IF(ISNA(VLOOKUP($B244,'[1]1718  Prog Access'!$F$7:$BF$318,35,FALSE)),"",VLOOKUP($B244,'[1]1718  Prog Access'!$F$7:$BF$318,35,FALSE))</f>
        <v>125065.63999999998</v>
      </c>
      <c r="BC244" s="135">
        <f>IF(ISNA(VLOOKUP($B244,'[1]1718  Prog Access'!$F$7:$BF$318,36,FALSE)),"",VLOOKUP($B244,'[1]1718  Prog Access'!$F$7:$BF$318,36,FALSE))</f>
        <v>2443.77</v>
      </c>
      <c r="BD244" s="135">
        <f>IF(ISNA(VLOOKUP($B244,'[1]1718  Prog Access'!$F$7:$BF$318,37,FALSE)),"",VLOOKUP($B244,'[1]1718  Prog Access'!$F$7:$BF$318,37,FALSE))</f>
        <v>26828.75</v>
      </c>
      <c r="BE244" s="135">
        <f>IF(ISNA(VLOOKUP($B244,'[1]1718  Prog Access'!$F$7:$BF$318,38,FALSE)),"",VLOOKUP($B244,'[1]1718  Prog Access'!$F$7:$BF$318,38,FALSE))</f>
        <v>0</v>
      </c>
      <c r="BF244" s="134">
        <f t="shared" si="336"/>
        <v>1180259.29</v>
      </c>
      <c r="BG244" s="133">
        <f t="shared" si="337"/>
        <v>8.7436662230529719E-2</v>
      </c>
      <c r="BH244" s="137">
        <f t="shared" si="338"/>
        <v>1034.7614785071146</v>
      </c>
      <c r="BI244" s="140">
        <f>IF(ISNA(VLOOKUP($B244,'[1]1718  Prog Access'!$F$7:$BF$318,39,FALSE)),"",VLOOKUP($B244,'[1]1718  Prog Access'!$F$7:$BF$318,39,FALSE))</f>
        <v>0</v>
      </c>
      <c r="BJ244" s="135">
        <f>IF(ISNA(VLOOKUP($B244,'[1]1718  Prog Access'!$F$7:$BF$318,40,FALSE)),"",VLOOKUP($B244,'[1]1718  Prog Access'!$F$7:$BF$318,40,FALSE))</f>
        <v>0</v>
      </c>
      <c r="BK244" s="135">
        <f>IF(ISNA(VLOOKUP($B244,'[1]1718  Prog Access'!$F$7:$BF$318,41,FALSE)),"",VLOOKUP($B244,'[1]1718  Prog Access'!$F$7:$BF$318,41,FALSE))</f>
        <v>13048.419999999998</v>
      </c>
      <c r="BL244" s="135">
        <f>IF(ISNA(VLOOKUP($B244,'[1]1718  Prog Access'!$F$7:$BF$318,42,FALSE)),"",VLOOKUP($B244,'[1]1718  Prog Access'!$F$7:$BF$318,42,FALSE))</f>
        <v>0</v>
      </c>
      <c r="BM244" s="135">
        <f>IF(ISNA(VLOOKUP($B244,'[1]1718  Prog Access'!$F$7:$BF$318,43,FALSE)),"",VLOOKUP($B244,'[1]1718  Prog Access'!$F$7:$BF$318,43,FALSE))</f>
        <v>0</v>
      </c>
      <c r="BN244" s="135">
        <f>IF(ISNA(VLOOKUP($B244,'[1]1718  Prog Access'!$F$7:$BF$318,44,FALSE)),"",VLOOKUP($B244,'[1]1718  Prog Access'!$F$7:$BF$318,44,FALSE))</f>
        <v>0</v>
      </c>
      <c r="BO244" s="135">
        <f>IF(ISNA(VLOOKUP($B244,'[1]1718  Prog Access'!$F$7:$BF$318,45,FALSE)),"",VLOOKUP($B244,'[1]1718  Prog Access'!$F$7:$BF$318,45,FALSE))</f>
        <v>684.36</v>
      </c>
      <c r="BP244" s="137">
        <f t="shared" si="340"/>
        <v>13732.779999999999</v>
      </c>
      <c r="BQ244" s="133">
        <f t="shared" si="341"/>
        <v>1.0173598772064516E-3</v>
      </c>
      <c r="BR244" s="134">
        <f t="shared" si="342"/>
        <v>12.039855866597696</v>
      </c>
      <c r="BS244" s="140">
        <f>IF(ISNA(VLOOKUP($B244,'[1]1718  Prog Access'!$F$7:$BF$318,46,FALSE)),"",VLOOKUP($B244,'[1]1718  Prog Access'!$F$7:$BF$318,46,FALSE))</f>
        <v>0</v>
      </c>
      <c r="BT244" s="135">
        <f>IF(ISNA(VLOOKUP($B244,'[1]1718  Prog Access'!$F$7:$BF$318,47,FALSE)),"",VLOOKUP($B244,'[1]1718  Prog Access'!$F$7:$BF$318,47,FALSE))</f>
        <v>0</v>
      </c>
      <c r="BU244" s="135">
        <f>IF(ISNA(VLOOKUP($B244,'[1]1718  Prog Access'!$F$7:$BF$318,48,FALSE)),"",VLOOKUP($B244,'[1]1718  Prog Access'!$F$7:$BF$318,48,FALSE))</f>
        <v>0</v>
      </c>
      <c r="BV244" s="135">
        <f>IF(ISNA(VLOOKUP($B244,'[1]1718  Prog Access'!$F$7:$BF$318,49,FALSE)),"",VLOOKUP($B244,'[1]1718  Prog Access'!$F$7:$BF$318,49,FALSE))</f>
        <v>5996.55</v>
      </c>
      <c r="BW244" s="137">
        <f t="shared" si="344"/>
        <v>5996.55</v>
      </c>
      <c r="BX244" s="133">
        <f t="shared" si="345"/>
        <v>4.442399406137976E-4</v>
      </c>
      <c r="BY244" s="134">
        <f t="shared" si="346"/>
        <v>5.2573184524070449</v>
      </c>
      <c r="BZ244" s="135">
        <f>IF(ISNA(VLOOKUP($B244,'[1]1718  Prog Access'!$F$7:$BF$318,50,FALSE)),"",VLOOKUP($B244,'[1]1718  Prog Access'!$F$7:$BF$318,50,FALSE))</f>
        <v>2180958.6</v>
      </c>
      <c r="CA244" s="133">
        <f t="shared" si="347"/>
        <v>0.16157105651502135</v>
      </c>
      <c r="CB244" s="134">
        <f t="shared" si="348"/>
        <v>1912.0984385548084</v>
      </c>
      <c r="CC244" s="135">
        <f>IF(ISNA(VLOOKUP($B244,'[1]1718  Prog Access'!$F$7:$BF$318,51,FALSE)),"",VLOOKUP($B244,'[1]1718  Prog Access'!$F$7:$BF$318,51,FALSE))</f>
        <v>455218.70999999996</v>
      </c>
      <c r="CD244" s="133">
        <f t="shared" si="349"/>
        <v>3.3723779956256437E-2</v>
      </c>
      <c r="CE244" s="134">
        <f t="shared" si="350"/>
        <v>399.10110379533751</v>
      </c>
      <c r="CF244" s="141">
        <f>IF(ISNA(VLOOKUP($B244,'[1]1718  Prog Access'!$F$7:$BF$318,52,FALSE)),"",VLOOKUP($B244,'[1]1718  Prog Access'!$F$7:$BF$318,52,FALSE))</f>
        <v>472608.73000000004</v>
      </c>
      <c r="CG244" s="88">
        <f t="shared" si="351"/>
        <v>3.5012077636101147E-2</v>
      </c>
      <c r="CH244" s="89">
        <f t="shared" si="352"/>
        <v>414.34734922541446</v>
      </c>
      <c r="CI244" s="90">
        <f t="shared" si="383"/>
        <v>13498448.590000004</v>
      </c>
      <c r="CJ244" s="73">
        <f t="shared" si="384"/>
        <v>0</v>
      </c>
    </row>
    <row r="245" spans="1:88" x14ac:dyDescent="0.3">
      <c r="A245" s="21"/>
      <c r="B245" s="84" t="s">
        <v>405</v>
      </c>
      <c r="C245" s="117" t="s">
        <v>406</v>
      </c>
      <c r="D245" s="85">
        <f>IF(ISNA(VLOOKUP($B245,'[1]1718 enrollment_Rev_Exp by size'!$A$6:$C$339,3,FALSE)),"",VLOOKUP($B245,'[1]1718 enrollment_Rev_Exp by size'!$A$6:$C$339,3,FALSE))</f>
        <v>986.62000000000012</v>
      </c>
      <c r="E245" s="86">
        <f>IF(ISNA(VLOOKUP($B245,'[1]1718 Enroll_Rev_Exp Access'!$A$6:$D$316,4,FALSE)),"",VLOOKUP($B245,'[1]1718 Enroll_Rev_Exp Access'!$A$6:$D$316,4,FALSE))</f>
        <v>12060808.140000001</v>
      </c>
      <c r="F245" s="87">
        <f>IF(ISNA(VLOOKUP($B245,'[1]1718  Prog Access'!$F$7:$BF$318,2,FALSE)),"",VLOOKUP($B245,'[1]1718  Prog Access'!$F$7:$BF$318,2,FALSE))</f>
        <v>5245002.8699999992</v>
      </c>
      <c r="G245" s="87">
        <f>IF(ISNA(VLOOKUP($B245,'[1]1718  Prog Access'!$F$7:$BF$318,3,FALSE)),"",VLOOKUP($B245,'[1]1718  Prog Access'!$F$7:$BF$318,3,FALSE))</f>
        <v>59217.319999999992</v>
      </c>
      <c r="H245" s="87">
        <f>IF(ISNA(VLOOKUP($B245,'[1]1718  Prog Access'!$F$7:$BF$318,4,FALSE)),"",VLOOKUP($B245,'[1]1718  Prog Access'!$F$7:$BF$318,4,FALSE))</f>
        <v>0</v>
      </c>
      <c r="I245" s="130">
        <f t="shared" si="353"/>
        <v>5304220.1899999995</v>
      </c>
      <c r="J245" s="151">
        <f t="shared" si="354"/>
        <v>0.43978978261070317</v>
      </c>
      <c r="K245" s="152">
        <f t="shared" si="355"/>
        <v>5376.1531187285873</v>
      </c>
      <c r="L245" s="135">
        <f>IF(ISNA(VLOOKUP($B245,'[1]1718  Prog Access'!$F$7:$BF$318,5,FALSE)),"",VLOOKUP($B245,'[1]1718  Prog Access'!$F$7:$BF$318,5,FALSE))</f>
        <v>0</v>
      </c>
      <c r="M245" s="135">
        <f>IF(ISNA(VLOOKUP($B245,'[1]1718  Prog Access'!$F$7:$BF$318,6,FALSE)),"",VLOOKUP($B245,'[1]1718  Prog Access'!$F$7:$BF$318,6,FALSE))</f>
        <v>0</v>
      </c>
      <c r="N245" s="135">
        <f>IF(ISNA(VLOOKUP($B245,'[1]1718  Prog Access'!$F$7:$BF$318,7,FALSE)),"",VLOOKUP($B245,'[1]1718  Prog Access'!$F$7:$BF$318,7,FALSE))</f>
        <v>0</v>
      </c>
      <c r="O245" s="135">
        <f>IF(ISNA(VLOOKUP($B245,'[1]1718  Prog Access'!$F$7:$BF$318,8,FALSE)),"",VLOOKUP($B245,'[1]1718  Prog Access'!$F$7:$BF$318,8,FALSE))</f>
        <v>0</v>
      </c>
      <c r="P245" s="135">
        <f>IF(ISNA(VLOOKUP($B245,'[1]1718  Prog Access'!$F$7:$BF$318,9,FALSE)),"",VLOOKUP($B245,'[1]1718  Prog Access'!$F$7:$BF$318,9,FALSE))</f>
        <v>0</v>
      </c>
      <c r="Q245" s="135">
        <f>IF(ISNA(VLOOKUP($B245,'[1]1718  Prog Access'!$F$7:$BF$318,10,FALSE)),"",VLOOKUP($B245,'[1]1718  Prog Access'!$F$7:$BF$318,10,FALSE))</f>
        <v>0</v>
      </c>
      <c r="R245" s="128">
        <f t="shared" si="321"/>
        <v>0</v>
      </c>
      <c r="S245" s="136">
        <f t="shared" si="322"/>
        <v>0</v>
      </c>
      <c r="T245" s="137">
        <f t="shared" si="323"/>
        <v>0</v>
      </c>
      <c r="U245" s="135">
        <f>IF(ISNA(VLOOKUP($B245,'[1]1718  Prog Access'!$F$7:$BF$318,11,FALSE)),"",VLOOKUP($B245,'[1]1718  Prog Access'!$F$7:$BF$318,11,FALSE))</f>
        <v>1112847.8</v>
      </c>
      <c r="V245" s="135">
        <f>IF(ISNA(VLOOKUP($B245,'[1]1718  Prog Access'!$F$7:$BF$318,12,FALSE)),"",VLOOKUP($B245,'[1]1718  Prog Access'!$F$7:$BF$318,12,FALSE))</f>
        <v>120466.37</v>
      </c>
      <c r="W245" s="135">
        <f>IF(ISNA(VLOOKUP($B245,'[1]1718  Prog Access'!$F$7:$BF$318,13,FALSE)),"",VLOOKUP($B245,'[1]1718  Prog Access'!$F$7:$BF$318,13,FALSE))</f>
        <v>189925.95</v>
      </c>
      <c r="X245" s="135">
        <f>IF(ISNA(VLOOKUP($B245,'[1]1718  Prog Access'!$F$7:$BF$318,14,FALSE)),"",VLOOKUP($B245,'[1]1718  Prog Access'!$F$7:$BF$318,14,FALSE))</f>
        <v>0</v>
      </c>
      <c r="Y245" s="135">
        <f>IF(ISNA(VLOOKUP($B245,'[1]1718  Prog Access'!$F$7:$BF$318,15,FALSE)),"",VLOOKUP($B245,'[1]1718  Prog Access'!$F$7:$BF$318,15,FALSE))</f>
        <v>0</v>
      </c>
      <c r="Z245" s="135">
        <f>IF(ISNA(VLOOKUP($B245,'[1]1718  Prog Access'!$F$7:$BF$318,16,FALSE)),"",VLOOKUP($B245,'[1]1718  Prog Access'!$F$7:$BF$318,16,FALSE))</f>
        <v>0</v>
      </c>
      <c r="AA245" s="138">
        <f t="shared" si="325"/>
        <v>1423240.1199999999</v>
      </c>
      <c r="AB245" s="133">
        <f t="shared" si="326"/>
        <v>0.11800536941465681</v>
      </c>
      <c r="AC245" s="134">
        <f t="shared" si="327"/>
        <v>1442.5413229004071</v>
      </c>
      <c r="AD245" s="135">
        <f>IF(ISNA(VLOOKUP($B245,'[1]1718  Prog Access'!$F$7:$BF$318,17,FALSE)),"",VLOOKUP($B245,'[1]1718  Prog Access'!$F$7:$BF$318,17,FALSE))</f>
        <v>512153.25000000006</v>
      </c>
      <c r="AE245" s="135">
        <f>IF(ISNA(VLOOKUP($B245,'[1]1718  Prog Access'!$F$7:$BF$318,18,FALSE)),"",VLOOKUP($B245,'[1]1718  Prog Access'!$F$7:$BF$318,18,FALSE))</f>
        <v>0</v>
      </c>
      <c r="AF245" s="135">
        <f>IF(ISNA(VLOOKUP($B245,'[1]1718  Prog Access'!$F$7:$BF$318,19,FALSE)),"",VLOOKUP($B245,'[1]1718  Prog Access'!$F$7:$BF$318,19,FALSE))</f>
        <v>8613.92</v>
      </c>
      <c r="AG245" s="135">
        <f>IF(ISNA(VLOOKUP($B245,'[1]1718  Prog Access'!$F$7:$BF$318,20,FALSE)),"",VLOOKUP($B245,'[1]1718  Prog Access'!$F$7:$BF$318,20,FALSE))</f>
        <v>0</v>
      </c>
      <c r="AH245" s="134">
        <f t="shared" si="329"/>
        <v>520767.17000000004</v>
      </c>
      <c r="AI245" s="133">
        <f t="shared" si="330"/>
        <v>4.3178463993043835E-2</v>
      </c>
      <c r="AJ245" s="134">
        <f t="shared" si="331"/>
        <v>527.82952909934932</v>
      </c>
      <c r="AK245" s="135">
        <f>IF(ISNA(VLOOKUP($B245,'[1]1718  Prog Access'!$F$7:$BF$318,21,FALSE)),"",VLOOKUP($B245,'[1]1718  Prog Access'!$F$7:$BF$318,21,FALSE))</f>
        <v>0</v>
      </c>
      <c r="AL245" s="135">
        <f>IF(ISNA(VLOOKUP($B245,'[1]1718  Prog Access'!$F$7:$BF$318,22,FALSE)),"",VLOOKUP($B245,'[1]1718  Prog Access'!$F$7:$BF$318,22,FALSE))</f>
        <v>0</v>
      </c>
      <c r="AM245" s="138">
        <f t="shared" si="332"/>
        <v>0</v>
      </c>
      <c r="AN245" s="133">
        <f t="shared" si="333"/>
        <v>0</v>
      </c>
      <c r="AO245" s="139">
        <f t="shared" si="334"/>
        <v>0</v>
      </c>
      <c r="AP245" s="135">
        <f>IF(ISNA(VLOOKUP($B245,'[1]1718  Prog Access'!$F$7:$BF$318,23,FALSE)),"",VLOOKUP($B245,'[1]1718  Prog Access'!$F$7:$BF$318,23,FALSE))</f>
        <v>736180.64999999991</v>
      </c>
      <c r="AQ245" s="135">
        <f>IF(ISNA(VLOOKUP($B245,'[1]1718  Prog Access'!$F$7:$BF$318,24,FALSE)),"",VLOOKUP($B245,'[1]1718  Prog Access'!$F$7:$BF$318,24,FALSE))</f>
        <v>61771.149999999994</v>
      </c>
      <c r="AR245" s="135">
        <f>IF(ISNA(VLOOKUP($B245,'[1]1718  Prog Access'!$F$7:$BF$318,25,FALSE)),"",VLOOKUP($B245,'[1]1718  Prog Access'!$F$7:$BF$318,25,FALSE))</f>
        <v>134246.41999999998</v>
      </c>
      <c r="AS245" s="135">
        <f>IF(ISNA(VLOOKUP($B245,'[1]1718  Prog Access'!$F$7:$BF$318,26,FALSE)),"",VLOOKUP($B245,'[1]1718  Prog Access'!$F$7:$BF$318,26,FALSE))</f>
        <v>0</v>
      </c>
      <c r="AT245" s="135">
        <f>IF(ISNA(VLOOKUP($B245,'[1]1718  Prog Access'!$F$7:$BF$318,27,FALSE)),"",VLOOKUP($B245,'[1]1718  Prog Access'!$F$7:$BF$318,27,FALSE))</f>
        <v>619072.60999999975</v>
      </c>
      <c r="AU245" s="135">
        <f>IF(ISNA(VLOOKUP($B245,'[1]1718  Prog Access'!$F$7:$BF$318,28,FALSE)),"",VLOOKUP($B245,'[1]1718  Prog Access'!$F$7:$BF$318,28,FALSE))</f>
        <v>0</v>
      </c>
      <c r="AV245" s="135">
        <f>IF(ISNA(VLOOKUP($B245,'[1]1718  Prog Access'!$F$7:$BF$318,29,FALSE)),"",VLOOKUP($B245,'[1]1718  Prog Access'!$F$7:$BF$318,29,FALSE))</f>
        <v>0</v>
      </c>
      <c r="AW245" s="135">
        <f>IF(ISNA(VLOOKUP($B245,'[1]1718  Prog Access'!$F$7:$BF$318,30,FALSE)),"",VLOOKUP($B245,'[1]1718  Prog Access'!$F$7:$BF$318,30,FALSE))</f>
        <v>43151.990000000005</v>
      </c>
      <c r="AX245" s="135">
        <f>IF(ISNA(VLOOKUP($B245,'[1]1718  Prog Access'!$F$7:$BF$318,31,FALSE)),"",VLOOKUP($B245,'[1]1718  Prog Access'!$F$7:$BF$318,31,FALSE))</f>
        <v>0</v>
      </c>
      <c r="AY245" s="135">
        <f>IF(ISNA(VLOOKUP($B245,'[1]1718  Prog Access'!$F$7:$BF$318,32,FALSE)),"",VLOOKUP($B245,'[1]1718  Prog Access'!$F$7:$BF$318,32,FALSE))</f>
        <v>0</v>
      </c>
      <c r="AZ245" s="135">
        <f>IF(ISNA(VLOOKUP($B245,'[1]1718  Prog Access'!$F$7:$BF$318,33,FALSE)),"",VLOOKUP($B245,'[1]1718  Prog Access'!$F$7:$BF$318,33,FALSE))</f>
        <v>0</v>
      </c>
      <c r="BA245" s="135">
        <f>IF(ISNA(VLOOKUP($B245,'[1]1718  Prog Access'!$F$7:$BF$318,34,FALSE)),"",VLOOKUP($B245,'[1]1718  Prog Access'!$F$7:$BF$318,34,FALSE))</f>
        <v>61029.850000000006</v>
      </c>
      <c r="BB245" s="135">
        <f>IF(ISNA(VLOOKUP($B245,'[1]1718  Prog Access'!$F$7:$BF$318,35,FALSE)),"",VLOOKUP($B245,'[1]1718  Prog Access'!$F$7:$BF$318,35,FALSE))</f>
        <v>443282.23</v>
      </c>
      <c r="BC245" s="135">
        <f>IF(ISNA(VLOOKUP($B245,'[1]1718  Prog Access'!$F$7:$BF$318,36,FALSE)),"",VLOOKUP($B245,'[1]1718  Prog Access'!$F$7:$BF$318,36,FALSE))</f>
        <v>0</v>
      </c>
      <c r="BD245" s="135">
        <f>IF(ISNA(VLOOKUP($B245,'[1]1718  Prog Access'!$F$7:$BF$318,37,FALSE)),"",VLOOKUP($B245,'[1]1718  Prog Access'!$F$7:$BF$318,37,FALSE))</f>
        <v>0</v>
      </c>
      <c r="BE245" s="135">
        <f>IF(ISNA(VLOOKUP($B245,'[1]1718  Prog Access'!$F$7:$BF$318,38,FALSE)),"",VLOOKUP($B245,'[1]1718  Prog Access'!$F$7:$BF$318,38,FALSE))</f>
        <v>0</v>
      </c>
      <c r="BF245" s="134">
        <f t="shared" si="336"/>
        <v>2098734.8999999994</v>
      </c>
      <c r="BG245" s="133">
        <f t="shared" si="337"/>
        <v>0.17401279214777388</v>
      </c>
      <c r="BH245" s="137">
        <f t="shared" si="338"/>
        <v>2127.1967930915644</v>
      </c>
      <c r="BI245" s="140">
        <f>IF(ISNA(VLOOKUP($B245,'[1]1718  Prog Access'!$F$7:$BF$318,39,FALSE)),"",VLOOKUP($B245,'[1]1718  Prog Access'!$F$7:$BF$318,39,FALSE))</f>
        <v>0</v>
      </c>
      <c r="BJ245" s="135">
        <f>IF(ISNA(VLOOKUP($B245,'[1]1718  Prog Access'!$F$7:$BF$318,40,FALSE)),"",VLOOKUP($B245,'[1]1718  Prog Access'!$F$7:$BF$318,40,FALSE))</f>
        <v>0</v>
      </c>
      <c r="BK245" s="135">
        <f>IF(ISNA(VLOOKUP($B245,'[1]1718  Prog Access'!$F$7:$BF$318,41,FALSE)),"",VLOOKUP($B245,'[1]1718  Prog Access'!$F$7:$BF$318,41,FALSE))</f>
        <v>8900.42</v>
      </c>
      <c r="BL245" s="135">
        <f>IF(ISNA(VLOOKUP($B245,'[1]1718  Prog Access'!$F$7:$BF$318,42,FALSE)),"",VLOOKUP($B245,'[1]1718  Prog Access'!$F$7:$BF$318,42,FALSE))</f>
        <v>0</v>
      </c>
      <c r="BM245" s="135">
        <f>IF(ISNA(VLOOKUP($B245,'[1]1718  Prog Access'!$F$7:$BF$318,43,FALSE)),"",VLOOKUP($B245,'[1]1718  Prog Access'!$F$7:$BF$318,43,FALSE))</f>
        <v>0</v>
      </c>
      <c r="BN245" s="135">
        <f>IF(ISNA(VLOOKUP($B245,'[1]1718  Prog Access'!$F$7:$BF$318,44,FALSE)),"",VLOOKUP($B245,'[1]1718  Prog Access'!$F$7:$BF$318,44,FALSE))</f>
        <v>0</v>
      </c>
      <c r="BO245" s="135">
        <f>IF(ISNA(VLOOKUP($B245,'[1]1718  Prog Access'!$F$7:$BF$318,45,FALSE)),"",VLOOKUP($B245,'[1]1718  Prog Access'!$F$7:$BF$318,45,FALSE))</f>
        <v>30951.329999999998</v>
      </c>
      <c r="BP245" s="137">
        <f t="shared" si="340"/>
        <v>39851.75</v>
      </c>
      <c r="BQ245" s="133">
        <f t="shared" si="341"/>
        <v>3.3042354656012294E-3</v>
      </c>
      <c r="BR245" s="134">
        <f t="shared" si="342"/>
        <v>40.392197603940723</v>
      </c>
      <c r="BS245" s="140">
        <f>IF(ISNA(VLOOKUP($B245,'[1]1718  Prog Access'!$F$7:$BF$318,46,FALSE)),"",VLOOKUP($B245,'[1]1718  Prog Access'!$F$7:$BF$318,46,FALSE))</f>
        <v>0</v>
      </c>
      <c r="BT245" s="135">
        <f>IF(ISNA(VLOOKUP($B245,'[1]1718  Prog Access'!$F$7:$BF$318,47,FALSE)),"",VLOOKUP($B245,'[1]1718  Prog Access'!$F$7:$BF$318,47,FALSE))</f>
        <v>0</v>
      </c>
      <c r="BU245" s="135">
        <f>IF(ISNA(VLOOKUP($B245,'[1]1718  Prog Access'!$F$7:$BF$318,48,FALSE)),"",VLOOKUP($B245,'[1]1718  Prog Access'!$F$7:$BF$318,48,FALSE))</f>
        <v>0</v>
      </c>
      <c r="BV245" s="135">
        <f>IF(ISNA(VLOOKUP($B245,'[1]1718  Prog Access'!$F$7:$BF$318,49,FALSE)),"",VLOOKUP($B245,'[1]1718  Prog Access'!$F$7:$BF$318,49,FALSE))</f>
        <v>12747.63</v>
      </c>
      <c r="BW245" s="137">
        <f t="shared" si="344"/>
        <v>12747.63</v>
      </c>
      <c r="BX245" s="133">
        <f t="shared" si="345"/>
        <v>1.056946586997113E-3</v>
      </c>
      <c r="BY245" s="134">
        <f t="shared" si="346"/>
        <v>12.920506375301532</v>
      </c>
      <c r="BZ245" s="135">
        <f>IF(ISNA(VLOOKUP($B245,'[1]1718  Prog Access'!$F$7:$BF$318,50,FALSE)),"",VLOOKUP($B245,'[1]1718  Prog Access'!$F$7:$BF$318,50,FALSE))</f>
        <v>1994135.2100000007</v>
      </c>
      <c r="CA245" s="133">
        <f t="shared" si="347"/>
        <v>0.16534009884349263</v>
      </c>
      <c r="CB245" s="134">
        <f t="shared" si="348"/>
        <v>2021.1785793922691</v>
      </c>
      <c r="CC245" s="135">
        <f>IF(ISNA(VLOOKUP($B245,'[1]1718  Prog Access'!$F$7:$BF$318,51,FALSE)),"",VLOOKUP($B245,'[1]1718  Prog Access'!$F$7:$BF$318,51,FALSE))</f>
        <v>494172.61</v>
      </c>
      <c r="CD245" s="133">
        <f t="shared" si="349"/>
        <v>4.0973424356288611E-2</v>
      </c>
      <c r="CE245" s="134">
        <f t="shared" si="350"/>
        <v>500.87430824430879</v>
      </c>
      <c r="CF245" s="141">
        <f>IF(ISNA(VLOOKUP($B245,'[1]1718  Prog Access'!$F$7:$BF$318,52,FALSE)),"",VLOOKUP($B245,'[1]1718  Prog Access'!$F$7:$BF$318,52,FALSE))</f>
        <v>172938.56000000006</v>
      </c>
      <c r="CG245" s="88">
        <f t="shared" si="351"/>
        <v>1.433888658144263E-2</v>
      </c>
      <c r="CH245" s="89">
        <f t="shared" si="352"/>
        <v>175.28385802031181</v>
      </c>
      <c r="CI245" s="90">
        <f t="shared" si="383"/>
        <v>12060808.140000001</v>
      </c>
      <c r="CJ245" s="73">
        <f t="shared" si="384"/>
        <v>0</v>
      </c>
    </row>
    <row r="246" spans="1:88" x14ac:dyDescent="0.3">
      <c r="A246" s="21"/>
      <c r="B246" s="84" t="s">
        <v>407</v>
      </c>
      <c r="C246" s="117" t="s">
        <v>408</v>
      </c>
      <c r="D246" s="85">
        <f>IF(ISNA(VLOOKUP($B246,'[1]1718 enrollment_Rev_Exp by size'!$A$6:$C$339,3,FALSE)),"",VLOOKUP($B246,'[1]1718 enrollment_Rev_Exp by size'!$A$6:$C$339,3,FALSE))</f>
        <v>319.83</v>
      </c>
      <c r="E246" s="86">
        <f>IF(ISNA(VLOOKUP($B246,'[1]1718 Enroll_Rev_Exp Access'!$A$6:$D$316,4,FALSE)),"",VLOOKUP($B246,'[1]1718 Enroll_Rev_Exp Access'!$A$6:$D$316,4,FALSE))</f>
        <v>5001389.25</v>
      </c>
      <c r="F246" s="87">
        <f>IF(ISNA(VLOOKUP($B246,'[1]1718  Prog Access'!$F$7:$BF$318,2,FALSE)),"",VLOOKUP($B246,'[1]1718  Prog Access'!$F$7:$BF$318,2,FALSE))</f>
        <v>2254939.7399999998</v>
      </c>
      <c r="G246" s="87">
        <f>IF(ISNA(VLOOKUP($B246,'[1]1718  Prog Access'!$F$7:$BF$318,3,FALSE)),"",VLOOKUP($B246,'[1]1718  Prog Access'!$F$7:$BF$318,3,FALSE))</f>
        <v>0</v>
      </c>
      <c r="H246" s="87">
        <f>IF(ISNA(VLOOKUP($B246,'[1]1718  Prog Access'!$F$7:$BF$318,4,FALSE)),"",VLOOKUP($B246,'[1]1718  Prog Access'!$F$7:$BF$318,4,FALSE))</f>
        <v>0</v>
      </c>
      <c r="I246" s="130">
        <f t="shared" si="353"/>
        <v>2254939.7399999998</v>
      </c>
      <c r="J246" s="151">
        <f t="shared" si="354"/>
        <v>0.45086267580552741</v>
      </c>
      <c r="K246" s="152">
        <f t="shared" si="355"/>
        <v>7050.4322296219862</v>
      </c>
      <c r="L246" s="135">
        <f>IF(ISNA(VLOOKUP($B246,'[1]1718  Prog Access'!$F$7:$BF$318,5,FALSE)),"",VLOOKUP($B246,'[1]1718  Prog Access'!$F$7:$BF$318,5,FALSE))</f>
        <v>0</v>
      </c>
      <c r="M246" s="135">
        <f>IF(ISNA(VLOOKUP($B246,'[1]1718  Prog Access'!$F$7:$BF$318,6,FALSE)),"",VLOOKUP($B246,'[1]1718  Prog Access'!$F$7:$BF$318,6,FALSE))</f>
        <v>0</v>
      </c>
      <c r="N246" s="135">
        <f>IF(ISNA(VLOOKUP($B246,'[1]1718  Prog Access'!$F$7:$BF$318,7,FALSE)),"",VLOOKUP($B246,'[1]1718  Prog Access'!$F$7:$BF$318,7,FALSE))</f>
        <v>0</v>
      </c>
      <c r="O246" s="135">
        <f>IF(ISNA(VLOOKUP($B246,'[1]1718  Prog Access'!$F$7:$BF$318,8,FALSE)),"",VLOOKUP($B246,'[1]1718  Prog Access'!$F$7:$BF$318,8,FALSE))</f>
        <v>0</v>
      </c>
      <c r="P246" s="135">
        <f>IF(ISNA(VLOOKUP($B246,'[1]1718  Prog Access'!$F$7:$BF$318,9,FALSE)),"",VLOOKUP($B246,'[1]1718  Prog Access'!$F$7:$BF$318,9,FALSE))</f>
        <v>0</v>
      </c>
      <c r="Q246" s="135">
        <f>IF(ISNA(VLOOKUP($B246,'[1]1718  Prog Access'!$F$7:$BF$318,10,FALSE)),"",VLOOKUP($B246,'[1]1718  Prog Access'!$F$7:$BF$318,10,FALSE))</f>
        <v>0</v>
      </c>
      <c r="R246" s="128">
        <f t="shared" si="321"/>
        <v>0</v>
      </c>
      <c r="S246" s="136">
        <f t="shared" si="322"/>
        <v>0</v>
      </c>
      <c r="T246" s="137">
        <f t="shared" si="323"/>
        <v>0</v>
      </c>
      <c r="U246" s="135">
        <f>IF(ISNA(VLOOKUP($B246,'[1]1718  Prog Access'!$F$7:$BF$318,11,FALSE)),"",VLOOKUP($B246,'[1]1718  Prog Access'!$F$7:$BF$318,11,FALSE))</f>
        <v>306838.75999999995</v>
      </c>
      <c r="V246" s="135">
        <f>IF(ISNA(VLOOKUP($B246,'[1]1718  Prog Access'!$F$7:$BF$318,12,FALSE)),"",VLOOKUP($B246,'[1]1718  Prog Access'!$F$7:$BF$318,12,FALSE))</f>
        <v>14113.04</v>
      </c>
      <c r="W246" s="135">
        <f>IF(ISNA(VLOOKUP($B246,'[1]1718  Prog Access'!$F$7:$BF$318,13,FALSE)),"",VLOOKUP($B246,'[1]1718  Prog Access'!$F$7:$BF$318,13,FALSE))</f>
        <v>65319.599999999991</v>
      </c>
      <c r="X246" s="135">
        <f>IF(ISNA(VLOOKUP($B246,'[1]1718  Prog Access'!$F$7:$BF$318,14,FALSE)),"",VLOOKUP($B246,'[1]1718  Prog Access'!$F$7:$BF$318,14,FALSE))</f>
        <v>0</v>
      </c>
      <c r="Y246" s="135">
        <f>IF(ISNA(VLOOKUP($B246,'[1]1718  Prog Access'!$F$7:$BF$318,15,FALSE)),"",VLOOKUP($B246,'[1]1718  Prog Access'!$F$7:$BF$318,15,FALSE))</f>
        <v>0</v>
      </c>
      <c r="Z246" s="135">
        <f>IF(ISNA(VLOOKUP($B246,'[1]1718  Prog Access'!$F$7:$BF$318,16,FALSE)),"",VLOOKUP($B246,'[1]1718  Prog Access'!$F$7:$BF$318,16,FALSE))</f>
        <v>0</v>
      </c>
      <c r="AA246" s="138">
        <f t="shared" si="325"/>
        <v>386271.39999999991</v>
      </c>
      <c r="AB246" s="133">
        <f t="shared" si="326"/>
        <v>7.7232820860723833E-2</v>
      </c>
      <c r="AC246" s="134">
        <f t="shared" si="327"/>
        <v>1207.7397367351402</v>
      </c>
      <c r="AD246" s="135">
        <f>IF(ISNA(VLOOKUP($B246,'[1]1718  Prog Access'!$F$7:$BF$318,17,FALSE)),"",VLOOKUP($B246,'[1]1718  Prog Access'!$F$7:$BF$318,17,FALSE))</f>
        <v>179264.55</v>
      </c>
      <c r="AE246" s="135">
        <f>IF(ISNA(VLOOKUP($B246,'[1]1718  Prog Access'!$F$7:$BF$318,18,FALSE)),"",VLOOKUP($B246,'[1]1718  Prog Access'!$F$7:$BF$318,18,FALSE))</f>
        <v>0</v>
      </c>
      <c r="AF246" s="135">
        <f>IF(ISNA(VLOOKUP($B246,'[1]1718  Prog Access'!$F$7:$BF$318,19,FALSE)),"",VLOOKUP($B246,'[1]1718  Prog Access'!$F$7:$BF$318,19,FALSE))</f>
        <v>13494.11</v>
      </c>
      <c r="AG246" s="135">
        <f>IF(ISNA(VLOOKUP($B246,'[1]1718  Prog Access'!$F$7:$BF$318,20,FALSE)),"",VLOOKUP($B246,'[1]1718  Prog Access'!$F$7:$BF$318,20,FALSE))</f>
        <v>0</v>
      </c>
      <c r="AH246" s="134">
        <f t="shared" si="329"/>
        <v>192758.65999999997</v>
      </c>
      <c r="AI246" s="133">
        <f t="shared" si="330"/>
        <v>3.8541023376654791E-2</v>
      </c>
      <c r="AJ246" s="134">
        <f t="shared" si="331"/>
        <v>602.69099208954754</v>
      </c>
      <c r="AK246" s="135">
        <f>IF(ISNA(VLOOKUP($B246,'[1]1718  Prog Access'!$F$7:$BF$318,21,FALSE)),"",VLOOKUP($B246,'[1]1718  Prog Access'!$F$7:$BF$318,21,FALSE))</f>
        <v>0</v>
      </c>
      <c r="AL246" s="135">
        <f>IF(ISNA(VLOOKUP($B246,'[1]1718  Prog Access'!$F$7:$BF$318,22,FALSE)),"",VLOOKUP($B246,'[1]1718  Prog Access'!$F$7:$BF$318,22,FALSE))</f>
        <v>0</v>
      </c>
      <c r="AM246" s="138">
        <f t="shared" si="332"/>
        <v>0</v>
      </c>
      <c r="AN246" s="133">
        <f t="shared" si="333"/>
        <v>0</v>
      </c>
      <c r="AO246" s="139">
        <f t="shared" si="334"/>
        <v>0</v>
      </c>
      <c r="AP246" s="135">
        <f>IF(ISNA(VLOOKUP($B246,'[1]1718  Prog Access'!$F$7:$BF$318,23,FALSE)),"",VLOOKUP($B246,'[1]1718  Prog Access'!$F$7:$BF$318,23,FALSE))</f>
        <v>120355.73</v>
      </c>
      <c r="AQ246" s="135">
        <f>IF(ISNA(VLOOKUP($B246,'[1]1718  Prog Access'!$F$7:$BF$318,24,FALSE)),"",VLOOKUP($B246,'[1]1718  Prog Access'!$F$7:$BF$318,24,FALSE))</f>
        <v>42124.42</v>
      </c>
      <c r="AR246" s="135">
        <f>IF(ISNA(VLOOKUP($B246,'[1]1718  Prog Access'!$F$7:$BF$318,25,FALSE)),"",VLOOKUP($B246,'[1]1718  Prog Access'!$F$7:$BF$318,25,FALSE))</f>
        <v>18012.09</v>
      </c>
      <c r="AS246" s="135">
        <f>IF(ISNA(VLOOKUP($B246,'[1]1718  Prog Access'!$F$7:$BF$318,26,FALSE)),"",VLOOKUP($B246,'[1]1718  Prog Access'!$F$7:$BF$318,26,FALSE))</f>
        <v>0</v>
      </c>
      <c r="AT246" s="135">
        <f>IF(ISNA(VLOOKUP($B246,'[1]1718  Prog Access'!$F$7:$BF$318,27,FALSE)),"",VLOOKUP($B246,'[1]1718  Prog Access'!$F$7:$BF$318,27,FALSE))</f>
        <v>149895.66</v>
      </c>
      <c r="AU246" s="135">
        <f>IF(ISNA(VLOOKUP($B246,'[1]1718  Prog Access'!$F$7:$BF$318,28,FALSE)),"",VLOOKUP($B246,'[1]1718  Prog Access'!$F$7:$BF$318,28,FALSE))</f>
        <v>0</v>
      </c>
      <c r="AV246" s="135">
        <f>IF(ISNA(VLOOKUP($B246,'[1]1718  Prog Access'!$F$7:$BF$318,29,FALSE)),"",VLOOKUP($B246,'[1]1718  Prog Access'!$F$7:$BF$318,29,FALSE))</f>
        <v>0</v>
      </c>
      <c r="AW246" s="135">
        <f>IF(ISNA(VLOOKUP($B246,'[1]1718  Prog Access'!$F$7:$BF$318,30,FALSE)),"",VLOOKUP($B246,'[1]1718  Prog Access'!$F$7:$BF$318,30,FALSE))</f>
        <v>70957.039999999994</v>
      </c>
      <c r="AX246" s="135">
        <f>IF(ISNA(VLOOKUP($B246,'[1]1718  Prog Access'!$F$7:$BF$318,31,FALSE)),"",VLOOKUP($B246,'[1]1718  Prog Access'!$F$7:$BF$318,31,FALSE))</f>
        <v>0</v>
      </c>
      <c r="AY246" s="135">
        <f>IF(ISNA(VLOOKUP($B246,'[1]1718  Prog Access'!$F$7:$BF$318,32,FALSE)),"",VLOOKUP($B246,'[1]1718  Prog Access'!$F$7:$BF$318,32,FALSE))</f>
        <v>0</v>
      </c>
      <c r="AZ246" s="135">
        <f>IF(ISNA(VLOOKUP($B246,'[1]1718  Prog Access'!$F$7:$BF$318,33,FALSE)),"",VLOOKUP($B246,'[1]1718  Prog Access'!$F$7:$BF$318,33,FALSE))</f>
        <v>0</v>
      </c>
      <c r="BA246" s="135">
        <f>IF(ISNA(VLOOKUP($B246,'[1]1718  Prog Access'!$F$7:$BF$318,34,FALSE)),"",VLOOKUP($B246,'[1]1718  Prog Access'!$F$7:$BF$318,34,FALSE))</f>
        <v>0</v>
      </c>
      <c r="BB246" s="135">
        <f>IF(ISNA(VLOOKUP($B246,'[1]1718  Prog Access'!$F$7:$BF$318,35,FALSE)),"",VLOOKUP($B246,'[1]1718  Prog Access'!$F$7:$BF$318,35,FALSE))</f>
        <v>40594.070000000007</v>
      </c>
      <c r="BC246" s="135">
        <f>IF(ISNA(VLOOKUP($B246,'[1]1718  Prog Access'!$F$7:$BF$318,36,FALSE)),"",VLOOKUP($B246,'[1]1718  Prog Access'!$F$7:$BF$318,36,FALSE))</f>
        <v>0</v>
      </c>
      <c r="BD246" s="135">
        <f>IF(ISNA(VLOOKUP($B246,'[1]1718  Prog Access'!$F$7:$BF$318,37,FALSE)),"",VLOOKUP($B246,'[1]1718  Prog Access'!$F$7:$BF$318,37,FALSE))</f>
        <v>0</v>
      </c>
      <c r="BE246" s="135">
        <f>IF(ISNA(VLOOKUP($B246,'[1]1718  Prog Access'!$F$7:$BF$318,38,FALSE)),"",VLOOKUP($B246,'[1]1718  Prog Access'!$F$7:$BF$318,38,FALSE))</f>
        <v>0</v>
      </c>
      <c r="BF246" s="134">
        <f t="shared" si="336"/>
        <v>441939.01</v>
      </c>
      <c r="BG246" s="133">
        <f t="shared" si="337"/>
        <v>8.8363250270912228E-2</v>
      </c>
      <c r="BH246" s="137">
        <f t="shared" si="338"/>
        <v>1381.7934840383955</v>
      </c>
      <c r="BI246" s="140">
        <f>IF(ISNA(VLOOKUP($B246,'[1]1718  Prog Access'!$F$7:$BF$318,39,FALSE)),"",VLOOKUP($B246,'[1]1718  Prog Access'!$F$7:$BF$318,39,FALSE))</f>
        <v>0</v>
      </c>
      <c r="BJ246" s="135">
        <f>IF(ISNA(VLOOKUP($B246,'[1]1718  Prog Access'!$F$7:$BF$318,40,FALSE)),"",VLOOKUP($B246,'[1]1718  Prog Access'!$F$7:$BF$318,40,FALSE))</f>
        <v>0</v>
      </c>
      <c r="BK246" s="135">
        <f>IF(ISNA(VLOOKUP($B246,'[1]1718  Prog Access'!$F$7:$BF$318,41,FALSE)),"",VLOOKUP($B246,'[1]1718  Prog Access'!$F$7:$BF$318,41,FALSE))</f>
        <v>5294.13</v>
      </c>
      <c r="BL246" s="135">
        <f>IF(ISNA(VLOOKUP($B246,'[1]1718  Prog Access'!$F$7:$BF$318,42,FALSE)),"",VLOOKUP($B246,'[1]1718  Prog Access'!$F$7:$BF$318,42,FALSE))</f>
        <v>0</v>
      </c>
      <c r="BM246" s="135">
        <f>IF(ISNA(VLOOKUP($B246,'[1]1718  Prog Access'!$F$7:$BF$318,43,FALSE)),"",VLOOKUP($B246,'[1]1718  Prog Access'!$F$7:$BF$318,43,FALSE))</f>
        <v>0</v>
      </c>
      <c r="BN246" s="135">
        <f>IF(ISNA(VLOOKUP($B246,'[1]1718  Prog Access'!$F$7:$BF$318,44,FALSE)),"",VLOOKUP($B246,'[1]1718  Prog Access'!$F$7:$BF$318,44,FALSE))</f>
        <v>0</v>
      </c>
      <c r="BO246" s="135">
        <f>IF(ISNA(VLOOKUP($B246,'[1]1718  Prog Access'!$F$7:$BF$318,45,FALSE)),"",VLOOKUP($B246,'[1]1718  Prog Access'!$F$7:$BF$318,45,FALSE))</f>
        <v>114761.18</v>
      </c>
      <c r="BP246" s="137">
        <f t="shared" si="340"/>
        <v>120055.31</v>
      </c>
      <c r="BQ246" s="133">
        <f t="shared" si="341"/>
        <v>2.4004392379577334E-2</v>
      </c>
      <c r="BR246" s="134">
        <f t="shared" si="342"/>
        <v>375.37226026326488</v>
      </c>
      <c r="BS246" s="140">
        <f>IF(ISNA(VLOOKUP($B246,'[1]1718  Prog Access'!$F$7:$BF$318,46,FALSE)),"",VLOOKUP($B246,'[1]1718  Prog Access'!$F$7:$BF$318,46,FALSE))</f>
        <v>0</v>
      </c>
      <c r="BT246" s="135">
        <f>IF(ISNA(VLOOKUP($B246,'[1]1718  Prog Access'!$F$7:$BF$318,47,FALSE)),"",VLOOKUP($B246,'[1]1718  Prog Access'!$F$7:$BF$318,47,FALSE))</f>
        <v>0</v>
      </c>
      <c r="BU246" s="135">
        <f>IF(ISNA(VLOOKUP($B246,'[1]1718  Prog Access'!$F$7:$BF$318,48,FALSE)),"",VLOOKUP($B246,'[1]1718  Prog Access'!$F$7:$BF$318,48,FALSE))</f>
        <v>0</v>
      </c>
      <c r="BV246" s="135">
        <f>IF(ISNA(VLOOKUP($B246,'[1]1718  Prog Access'!$F$7:$BF$318,49,FALSE)),"",VLOOKUP($B246,'[1]1718  Prog Access'!$F$7:$BF$318,49,FALSE))</f>
        <v>0</v>
      </c>
      <c r="BW246" s="137">
        <f t="shared" si="344"/>
        <v>0</v>
      </c>
      <c r="BX246" s="133">
        <f t="shared" si="345"/>
        <v>0</v>
      </c>
      <c r="BY246" s="134">
        <f t="shared" si="346"/>
        <v>0</v>
      </c>
      <c r="BZ246" s="135">
        <f>IF(ISNA(VLOOKUP($B246,'[1]1718  Prog Access'!$F$7:$BF$318,50,FALSE)),"",VLOOKUP($B246,'[1]1718  Prog Access'!$F$7:$BF$318,50,FALSE))</f>
        <v>1229999.08</v>
      </c>
      <c r="CA246" s="133">
        <f t="shared" si="347"/>
        <v>0.24593148393718806</v>
      </c>
      <c r="CB246" s="134">
        <f t="shared" si="348"/>
        <v>3845.7902010443054</v>
      </c>
      <c r="CC246" s="135">
        <f>IF(ISNA(VLOOKUP($B246,'[1]1718  Prog Access'!$F$7:$BF$318,51,FALSE)),"",VLOOKUP($B246,'[1]1718  Prog Access'!$F$7:$BF$318,51,FALSE))</f>
        <v>231432.73</v>
      </c>
      <c r="CD246" s="133">
        <f t="shared" si="349"/>
        <v>4.6273688855551484E-2</v>
      </c>
      <c r="CE246" s="134">
        <f t="shared" si="350"/>
        <v>723.61169996560682</v>
      </c>
      <c r="CF246" s="141">
        <f>IF(ISNA(VLOOKUP($B246,'[1]1718  Prog Access'!$F$7:$BF$318,52,FALSE)),"",VLOOKUP($B246,'[1]1718  Prog Access'!$F$7:$BF$318,52,FALSE))</f>
        <v>143993.32</v>
      </c>
      <c r="CG246" s="88">
        <f t="shared" si="351"/>
        <v>2.8790664513864823E-2</v>
      </c>
      <c r="CH246" s="89">
        <f t="shared" si="352"/>
        <v>450.21830347372048</v>
      </c>
      <c r="CI246" s="90">
        <f t="shared" si="383"/>
        <v>5001389.25</v>
      </c>
      <c r="CJ246" s="73">
        <f t="shared" si="384"/>
        <v>0</v>
      </c>
    </row>
    <row r="247" spans="1:88" x14ac:dyDescent="0.3">
      <c r="A247" s="21"/>
      <c r="B247" s="84" t="s">
        <v>409</v>
      </c>
      <c r="C247" s="117" t="s">
        <v>410</v>
      </c>
      <c r="D247" s="85">
        <f>IF(ISNA(VLOOKUP($B247,'[1]1718 enrollment_Rev_Exp by size'!$A$6:$C$339,3,FALSE)),"",VLOOKUP($B247,'[1]1718 enrollment_Rev_Exp by size'!$A$6:$C$339,3,FALSE))</f>
        <v>643.04</v>
      </c>
      <c r="E247" s="86">
        <f>IF(ISNA(VLOOKUP($B247,'[1]1718 Enroll_Rev_Exp Access'!$A$6:$D$316,4,FALSE)),"",VLOOKUP($B247,'[1]1718 Enroll_Rev_Exp Access'!$A$6:$D$316,4,FALSE))</f>
        <v>8754834.2300000004</v>
      </c>
      <c r="F247" s="87">
        <f>IF(ISNA(VLOOKUP($B247,'[1]1718  Prog Access'!$F$7:$BF$318,2,FALSE)),"",VLOOKUP($B247,'[1]1718  Prog Access'!$F$7:$BF$318,2,FALSE))</f>
        <v>4715930.21</v>
      </c>
      <c r="G247" s="87">
        <f>IF(ISNA(VLOOKUP($B247,'[1]1718  Prog Access'!$F$7:$BF$318,3,FALSE)),"",VLOOKUP($B247,'[1]1718  Prog Access'!$F$7:$BF$318,3,FALSE))</f>
        <v>0</v>
      </c>
      <c r="H247" s="87">
        <f>IF(ISNA(VLOOKUP($B247,'[1]1718  Prog Access'!$F$7:$BF$318,4,FALSE)),"",VLOOKUP($B247,'[1]1718  Prog Access'!$F$7:$BF$318,4,FALSE))</f>
        <v>0</v>
      </c>
      <c r="I247" s="130">
        <f t="shared" si="353"/>
        <v>4715930.21</v>
      </c>
      <c r="J247" s="151">
        <f t="shared" si="354"/>
        <v>0.53866584861653055</v>
      </c>
      <c r="K247" s="152">
        <f t="shared" si="355"/>
        <v>7333.8053775814878</v>
      </c>
      <c r="L247" s="135">
        <f>IF(ISNA(VLOOKUP($B247,'[1]1718  Prog Access'!$F$7:$BF$318,5,FALSE)),"",VLOOKUP($B247,'[1]1718  Prog Access'!$F$7:$BF$318,5,FALSE))</f>
        <v>0</v>
      </c>
      <c r="M247" s="135">
        <f>IF(ISNA(VLOOKUP($B247,'[1]1718  Prog Access'!$F$7:$BF$318,6,FALSE)),"",VLOOKUP($B247,'[1]1718  Prog Access'!$F$7:$BF$318,6,FALSE))</f>
        <v>0</v>
      </c>
      <c r="N247" s="135">
        <f>IF(ISNA(VLOOKUP($B247,'[1]1718  Prog Access'!$F$7:$BF$318,7,FALSE)),"",VLOOKUP($B247,'[1]1718  Prog Access'!$F$7:$BF$318,7,FALSE))</f>
        <v>0</v>
      </c>
      <c r="O247" s="135">
        <f>IF(ISNA(VLOOKUP($B247,'[1]1718  Prog Access'!$F$7:$BF$318,8,FALSE)),"",VLOOKUP($B247,'[1]1718  Prog Access'!$F$7:$BF$318,8,FALSE))</f>
        <v>0</v>
      </c>
      <c r="P247" s="135">
        <f>IF(ISNA(VLOOKUP($B247,'[1]1718  Prog Access'!$F$7:$BF$318,9,FALSE)),"",VLOOKUP($B247,'[1]1718  Prog Access'!$F$7:$BF$318,9,FALSE))</f>
        <v>0</v>
      </c>
      <c r="Q247" s="135">
        <f>IF(ISNA(VLOOKUP($B247,'[1]1718  Prog Access'!$F$7:$BF$318,10,FALSE)),"",VLOOKUP($B247,'[1]1718  Prog Access'!$F$7:$BF$318,10,FALSE))</f>
        <v>0</v>
      </c>
      <c r="R247" s="128">
        <f t="shared" si="321"/>
        <v>0</v>
      </c>
      <c r="S247" s="136">
        <f t="shared" si="322"/>
        <v>0</v>
      </c>
      <c r="T247" s="137">
        <f t="shared" si="323"/>
        <v>0</v>
      </c>
      <c r="U247" s="135">
        <f>IF(ISNA(VLOOKUP($B247,'[1]1718  Prog Access'!$F$7:$BF$318,11,FALSE)),"",VLOOKUP($B247,'[1]1718  Prog Access'!$F$7:$BF$318,11,FALSE))</f>
        <v>629708.82999999996</v>
      </c>
      <c r="V247" s="135">
        <f>IF(ISNA(VLOOKUP($B247,'[1]1718  Prog Access'!$F$7:$BF$318,12,FALSE)),"",VLOOKUP($B247,'[1]1718  Prog Access'!$F$7:$BF$318,12,FALSE))</f>
        <v>50916.03</v>
      </c>
      <c r="W247" s="135">
        <f>IF(ISNA(VLOOKUP($B247,'[1]1718  Prog Access'!$F$7:$BF$318,13,FALSE)),"",VLOOKUP($B247,'[1]1718  Prog Access'!$F$7:$BF$318,13,FALSE))</f>
        <v>0</v>
      </c>
      <c r="X247" s="135">
        <f>IF(ISNA(VLOOKUP($B247,'[1]1718  Prog Access'!$F$7:$BF$318,14,FALSE)),"",VLOOKUP($B247,'[1]1718  Prog Access'!$F$7:$BF$318,14,FALSE))</f>
        <v>0</v>
      </c>
      <c r="Y247" s="135">
        <f>IF(ISNA(VLOOKUP($B247,'[1]1718  Prog Access'!$F$7:$BF$318,15,FALSE)),"",VLOOKUP($B247,'[1]1718  Prog Access'!$F$7:$BF$318,15,FALSE))</f>
        <v>0</v>
      </c>
      <c r="Z247" s="135">
        <f>IF(ISNA(VLOOKUP($B247,'[1]1718  Prog Access'!$F$7:$BF$318,16,FALSE)),"",VLOOKUP($B247,'[1]1718  Prog Access'!$F$7:$BF$318,16,FALSE))</f>
        <v>0</v>
      </c>
      <c r="AA247" s="138">
        <f t="shared" si="325"/>
        <v>680624.86</v>
      </c>
      <c r="AB247" s="133">
        <f t="shared" si="326"/>
        <v>7.7742746706467331E-2</v>
      </c>
      <c r="AC247" s="134">
        <f t="shared" si="327"/>
        <v>1058.4487123662602</v>
      </c>
      <c r="AD247" s="135">
        <f>IF(ISNA(VLOOKUP($B247,'[1]1718  Prog Access'!$F$7:$BF$318,17,FALSE)),"",VLOOKUP($B247,'[1]1718  Prog Access'!$F$7:$BF$318,17,FALSE))</f>
        <v>271636.69</v>
      </c>
      <c r="AE247" s="135">
        <f>IF(ISNA(VLOOKUP($B247,'[1]1718  Prog Access'!$F$7:$BF$318,18,FALSE)),"",VLOOKUP($B247,'[1]1718  Prog Access'!$F$7:$BF$318,18,FALSE))</f>
        <v>0</v>
      </c>
      <c r="AF247" s="135">
        <f>IF(ISNA(VLOOKUP($B247,'[1]1718  Prog Access'!$F$7:$BF$318,19,FALSE)),"",VLOOKUP($B247,'[1]1718  Prog Access'!$F$7:$BF$318,19,FALSE))</f>
        <v>5499</v>
      </c>
      <c r="AG247" s="135">
        <f>IF(ISNA(VLOOKUP($B247,'[1]1718  Prog Access'!$F$7:$BF$318,20,FALSE)),"",VLOOKUP($B247,'[1]1718  Prog Access'!$F$7:$BF$318,20,FALSE))</f>
        <v>0</v>
      </c>
      <c r="AH247" s="134">
        <f t="shared" si="329"/>
        <v>277135.69</v>
      </c>
      <c r="AI247" s="133">
        <f t="shared" si="330"/>
        <v>3.1655161333648686E-2</v>
      </c>
      <c r="AJ247" s="134">
        <f t="shared" si="331"/>
        <v>430.97737310276193</v>
      </c>
      <c r="AK247" s="135">
        <f>IF(ISNA(VLOOKUP($B247,'[1]1718  Prog Access'!$F$7:$BF$318,21,FALSE)),"",VLOOKUP($B247,'[1]1718  Prog Access'!$F$7:$BF$318,21,FALSE))</f>
        <v>0</v>
      </c>
      <c r="AL247" s="135">
        <f>IF(ISNA(VLOOKUP($B247,'[1]1718  Prog Access'!$F$7:$BF$318,22,FALSE)),"",VLOOKUP($B247,'[1]1718  Prog Access'!$F$7:$BF$318,22,FALSE))</f>
        <v>0</v>
      </c>
      <c r="AM247" s="138">
        <f t="shared" si="332"/>
        <v>0</v>
      </c>
      <c r="AN247" s="133">
        <f t="shared" si="333"/>
        <v>0</v>
      </c>
      <c r="AO247" s="139">
        <f t="shared" si="334"/>
        <v>0</v>
      </c>
      <c r="AP247" s="135">
        <f>IF(ISNA(VLOOKUP($B247,'[1]1718  Prog Access'!$F$7:$BF$318,23,FALSE)),"",VLOOKUP($B247,'[1]1718  Prog Access'!$F$7:$BF$318,23,FALSE))</f>
        <v>194200.83</v>
      </c>
      <c r="AQ247" s="135">
        <f>IF(ISNA(VLOOKUP($B247,'[1]1718  Prog Access'!$F$7:$BF$318,24,FALSE)),"",VLOOKUP($B247,'[1]1718  Prog Access'!$F$7:$BF$318,24,FALSE))</f>
        <v>67019.900000000009</v>
      </c>
      <c r="AR247" s="135">
        <f>IF(ISNA(VLOOKUP($B247,'[1]1718  Prog Access'!$F$7:$BF$318,25,FALSE)),"",VLOOKUP($B247,'[1]1718  Prog Access'!$F$7:$BF$318,25,FALSE))</f>
        <v>0</v>
      </c>
      <c r="AS247" s="135">
        <f>IF(ISNA(VLOOKUP($B247,'[1]1718  Prog Access'!$F$7:$BF$318,26,FALSE)),"",VLOOKUP($B247,'[1]1718  Prog Access'!$F$7:$BF$318,26,FALSE))</f>
        <v>0</v>
      </c>
      <c r="AT247" s="135">
        <f>IF(ISNA(VLOOKUP($B247,'[1]1718  Prog Access'!$F$7:$BF$318,27,FALSE)),"",VLOOKUP($B247,'[1]1718  Prog Access'!$F$7:$BF$318,27,FALSE))</f>
        <v>136407.93</v>
      </c>
      <c r="AU247" s="135">
        <f>IF(ISNA(VLOOKUP($B247,'[1]1718  Prog Access'!$F$7:$BF$318,28,FALSE)),"",VLOOKUP($B247,'[1]1718  Prog Access'!$F$7:$BF$318,28,FALSE))</f>
        <v>0</v>
      </c>
      <c r="AV247" s="135">
        <f>IF(ISNA(VLOOKUP($B247,'[1]1718  Prog Access'!$F$7:$BF$318,29,FALSE)),"",VLOOKUP($B247,'[1]1718  Prog Access'!$F$7:$BF$318,29,FALSE))</f>
        <v>0</v>
      </c>
      <c r="AW247" s="135">
        <f>IF(ISNA(VLOOKUP($B247,'[1]1718  Prog Access'!$F$7:$BF$318,30,FALSE)),"",VLOOKUP($B247,'[1]1718  Prog Access'!$F$7:$BF$318,30,FALSE))</f>
        <v>47965.82</v>
      </c>
      <c r="AX247" s="135">
        <f>IF(ISNA(VLOOKUP($B247,'[1]1718  Prog Access'!$F$7:$BF$318,31,FALSE)),"",VLOOKUP($B247,'[1]1718  Prog Access'!$F$7:$BF$318,31,FALSE))</f>
        <v>0</v>
      </c>
      <c r="AY247" s="135">
        <f>IF(ISNA(VLOOKUP($B247,'[1]1718  Prog Access'!$F$7:$BF$318,32,FALSE)),"",VLOOKUP($B247,'[1]1718  Prog Access'!$F$7:$BF$318,32,FALSE))</f>
        <v>0</v>
      </c>
      <c r="AZ247" s="135">
        <f>IF(ISNA(VLOOKUP($B247,'[1]1718  Prog Access'!$F$7:$BF$318,33,FALSE)),"",VLOOKUP($B247,'[1]1718  Prog Access'!$F$7:$BF$318,33,FALSE))</f>
        <v>0</v>
      </c>
      <c r="BA247" s="135">
        <f>IF(ISNA(VLOOKUP($B247,'[1]1718  Prog Access'!$F$7:$BF$318,34,FALSE)),"",VLOOKUP($B247,'[1]1718  Prog Access'!$F$7:$BF$318,34,FALSE))</f>
        <v>0</v>
      </c>
      <c r="BB247" s="135">
        <f>IF(ISNA(VLOOKUP($B247,'[1]1718  Prog Access'!$F$7:$BF$318,35,FALSE)),"",VLOOKUP($B247,'[1]1718  Prog Access'!$F$7:$BF$318,35,FALSE))</f>
        <v>12431.02</v>
      </c>
      <c r="BC247" s="135">
        <f>IF(ISNA(VLOOKUP($B247,'[1]1718  Prog Access'!$F$7:$BF$318,36,FALSE)),"",VLOOKUP($B247,'[1]1718  Prog Access'!$F$7:$BF$318,36,FALSE))</f>
        <v>0</v>
      </c>
      <c r="BD247" s="135">
        <f>IF(ISNA(VLOOKUP($B247,'[1]1718  Prog Access'!$F$7:$BF$318,37,FALSE)),"",VLOOKUP($B247,'[1]1718  Prog Access'!$F$7:$BF$318,37,FALSE))</f>
        <v>0</v>
      </c>
      <c r="BE247" s="135">
        <f>IF(ISNA(VLOOKUP($B247,'[1]1718  Prog Access'!$F$7:$BF$318,38,FALSE)),"",VLOOKUP($B247,'[1]1718  Prog Access'!$F$7:$BF$318,38,FALSE))</f>
        <v>0</v>
      </c>
      <c r="BF247" s="134">
        <f t="shared" si="336"/>
        <v>458025.5</v>
      </c>
      <c r="BG247" s="133">
        <f t="shared" si="337"/>
        <v>5.2316867226394073E-2</v>
      </c>
      <c r="BH247" s="137">
        <f t="shared" si="338"/>
        <v>712.28150659368009</v>
      </c>
      <c r="BI247" s="140">
        <f>IF(ISNA(VLOOKUP($B247,'[1]1718  Prog Access'!$F$7:$BF$318,39,FALSE)),"",VLOOKUP($B247,'[1]1718  Prog Access'!$F$7:$BF$318,39,FALSE))</f>
        <v>14737.68</v>
      </c>
      <c r="BJ247" s="135">
        <f>IF(ISNA(VLOOKUP($B247,'[1]1718  Prog Access'!$F$7:$BF$318,40,FALSE)),"",VLOOKUP($B247,'[1]1718  Prog Access'!$F$7:$BF$318,40,FALSE))</f>
        <v>0</v>
      </c>
      <c r="BK247" s="135">
        <f>IF(ISNA(VLOOKUP($B247,'[1]1718  Prog Access'!$F$7:$BF$318,41,FALSE)),"",VLOOKUP($B247,'[1]1718  Prog Access'!$F$7:$BF$318,41,FALSE))</f>
        <v>13876.039999999999</v>
      </c>
      <c r="BL247" s="135">
        <f>IF(ISNA(VLOOKUP($B247,'[1]1718  Prog Access'!$F$7:$BF$318,42,FALSE)),"",VLOOKUP($B247,'[1]1718  Prog Access'!$F$7:$BF$318,42,FALSE))</f>
        <v>0</v>
      </c>
      <c r="BM247" s="135">
        <f>IF(ISNA(VLOOKUP($B247,'[1]1718  Prog Access'!$F$7:$BF$318,43,FALSE)),"",VLOOKUP($B247,'[1]1718  Prog Access'!$F$7:$BF$318,43,FALSE))</f>
        <v>0</v>
      </c>
      <c r="BN247" s="135">
        <f>IF(ISNA(VLOOKUP($B247,'[1]1718  Prog Access'!$F$7:$BF$318,44,FALSE)),"",VLOOKUP($B247,'[1]1718  Prog Access'!$F$7:$BF$318,44,FALSE))</f>
        <v>0</v>
      </c>
      <c r="BO247" s="135">
        <f>IF(ISNA(VLOOKUP($B247,'[1]1718  Prog Access'!$F$7:$BF$318,45,FALSE)),"",VLOOKUP($B247,'[1]1718  Prog Access'!$F$7:$BF$318,45,FALSE))</f>
        <v>209651.39</v>
      </c>
      <c r="BP247" s="137">
        <f t="shared" si="340"/>
        <v>238265.11000000002</v>
      </c>
      <c r="BQ247" s="133">
        <f t="shared" si="341"/>
        <v>2.7215262304286943E-2</v>
      </c>
      <c r="BR247" s="134">
        <f t="shared" si="342"/>
        <v>370.52922057725806</v>
      </c>
      <c r="BS247" s="140">
        <f>IF(ISNA(VLOOKUP($B247,'[1]1718  Prog Access'!$F$7:$BF$318,46,FALSE)),"",VLOOKUP($B247,'[1]1718  Prog Access'!$F$7:$BF$318,46,FALSE))</f>
        <v>0</v>
      </c>
      <c r="BT247" s="135">
        <f>IF(ISNA(VLOOKUP($B247,'[1]1718  Prog Access'!$F$7:$BF$318,47,FALSE)),"",VLOOKUP($B247,'[1]1718  Prog Access'!$F$7:$BF$318,47,FALSE))</f>
        <v>0</v>
      </c>
      <c r="BU247" s="135">
        <f>IF(ISNA(VLOOKUP($B247,'[1]1718  Prog Access'!$F$7:$BF$318,48,FALSE)),"",VLOOKUP($B247,'[1]1718  Prog Access'!$F$7:$BF$318,48,FALSE))</f>
        <v>0</v>
      </c>
      <c r="BV247" s="135">
        <f>IF(ISNA(VLOOKUP($B247,'[1]1718  Prog Access'!$F$7:$BF$318,49,FALSE)),"",VLOOKUP($B247,'[1]1718  Prog Access'!$F$7:$BF$318,49,FALSE))</f>
        <v>16119.91</v>
      </c>
      <c r="BW247" s="137">
        <f t="shared" si="344"/>
        <v>16119.91</v>
      </c>
      <c r="BX247" s="133">
        <f t="shared" si="345"/>
        <v>1.8412581639481252E-3</v>
      </c>
      <c r="BY247" s="134">
        <f t="shared" si="346"/>
        <v>25.068285021149542</v>
      </c>
      <c r="BZ247" s="135">
        <f>IF(ISNA(VLOOKUP($B247,'[1]1718  Prog Access'!$F$7:$BF$318,50,FALSE)),"",VLOOKUP($B247,'[1]1718  Prog Access'!$F$7:$BF$318,50,FALSE))</f>
        <v>1523074.5099999995</v>
      </c>
      <c r="CA247" s="133">
        <f t="shared" si="347"/>
        <v>0.17396954299613271</v>
      </c>
      <c r="CB247" s="134">
        <f t="shared" si="348"/>
        <v>2368.553293729783</v>
      </c>
      <c r="CC247" s="135">
        <f>IF(ISNA(VLOOKUP($B247,'[1]1718  Prog Access'!$F$7:$BF$318,51,FALSE)),"",VLOOKUP($B247,'[1]1718  Prog Access'!$F$7:$BF$318,51,FALSE))</f>
        <v>328219.42999999993</v>
      </c>
      <c r="CD247" s="133">
        <f t="shared" si="349"/>
        <v>3.7490079352421948E-2</v>
      </c>
      <c r="CE247" s="134">
        <f t="shared" si="350"/>
        <v>510.41837210748935</v>
      </c>
      <c r="CF247" s="141">
        <f>IF(ISNA(VLOOKUP($B247,'[1]1718  Prog Access'!$F$7:$BF$318,52,FALSE)),"",VLOOKUP($B247,'[1]1718  Prog Access'!$F$7:$BF$318,52,FALSE))</f>
        <v>517439.00999999995</v>
      </c>
      <c r="CG247" s="88">
        <f t="shared" si="351"/>
        <v>5.9103233300169512E-2</v>
      </c>
      <c r="CH247" s="89">
        <f t="shared" si="352"/>
        <v>804.67624098034332</v>
      </c>
      <c r="CI247" s="90">
        <f t="shared" si="383"/>
        <v>8754834.2299999986</v>
      </c>
      <c r="CJ247" s="73">
        <f t="shared" si="384"/>
        <v>0</v>
      </c>
    </row>
    <row r="248" spans="1:88" x14ac:dyDescent="0.3">
      <c r="A248" s="21"/>
      <c r="B248" s="84" t="s">
        <v>411</v>
      </c>
      <c r="C248" s="117" t="s">
        <v>412</v>
      </c>
      <c r="D248" s="85">
        <f>IF(ISNA(VLOOKUP($B248,'[1]1718 enrollment_Rev_Exp by size'!$A$6:$C$339,3,FALSE)),"",VLOOKUP($B248,'[1]1718 enrollment_Rev_Exp by size'!$A$6:$C$339,3,FALSE))</f>
        <v>1154.22</v>
      </c>
      <c r="E248" s="86">
        <f>IF(ISNA(VLOOKUP($B248,'[1]1718 Enroll_Rev_Exp Access'!$A$6:$D$316,4,FALSE)),"",VLOOKUP($B248,'[1]1718 Enroll_Rev_Exp Access'!$A$6:$D$316,4,FALSE))</f>
        <v>14601981.48</v>
      </c>
      <c r="F248" s="87">
        <f>IF(ISNA(VLOOKUP($B248,'[1]1718  Prog Access'!$F$7:$BF$318,2,FALSE)),"",VLOOKUP($B248,'[1]1718  Prog Access'!$F$7:$BF$318,2,FALSE))</f>
        <v>7426372.8499999987</v>
      </c>
      <c r="G248" s="87">
        <f>IF(ISNA(VLOOKUP($B248,'[1]1718  Prog Access'!$F$7:$BF$318,3,FALSE)),"",VLOOKUP($B248,'[1]1718  Prog Access'!$F$7:$BF$318,3,FALSE))</f>
        <v>158509.38999999998</v>
      </c>
      <c r="H248" s="87">
        <f>IF(ISNA(VLOOKUP($B248,'[1]1718  Prog Access'!$F$7:$BF$318,4,FALSE)),"",VLOOKUP($B248,'[1]1718  Prog Access'!$F$7:$BF$318,4,FALSE))</f>
        <v>0</v>
      </c>
      <c r="I248" s="130">
        <f t="shared" si="353"/>
        <v>7584882.2399999984</v>
      </c>
      <c r="J248" s="151">
        <f t="shared" si="354"/>
        <v>0.51944198466412506</v>
      </c>
      <c r="K248" s="152">
        <f t="shared" si="355"/>
        <v>6571.4354629100153</v>
      </c>
      <c r="L248" s="135">
        <f>IF(ISNA(VLOOKUP($B248,'[1]1718  Prog Access'!$F$7:$BF$318,5,FALSE)),"",VLOOKUP($B248,'[1]1718  Prog Access'!$F$7:$BF$318,5,FALSE))</f>
        <v>0</v>
      </c>
      <c r="M248" s="135">
        <f>IF(ISNA(VLOOKUP($B248,'[1]1718  Prog Access'!$F$7:$BF$318,6,FALSE)),"",VLOOKUP($B248,'[1]1718  Prog Access'!$F$7:$BF$318,6,FALSE))</f>
        <v>0</v>
      </c>
      <c r="N248" s="135">
        <f>IF(ISNA(VLOOKUP($B248,'[1]1718  Prog Access'!$F$7:$BF$318,7,FALSE)),"",VLOOKUP($B248,'[1]1718  Prog Access'!$F$7:$BF$318,7,FALSE))</f>
        <v>0</v>
      </c>
      <c r="O248" s="135">
        <f>IF(ISNA(VLOOKUP($B248,'[1]1718  Prog Access'!$F$7:$BF$318,8,FALSE)),"",VLOOKUP($B248,'[1]1718  Prog Access'!$F$7:$BF$318,8,FALSE))</f>
        <v>0</v>
      </c>
      <c r="P248" s="135">
        <f>IF(ISNA(VLOOKUP($B248,'[1]1718  Prog Access'!$F$7:$BF$318,9,FALSE)),"",VLOOKUP($B248,'[1]1718  Prog Access'!$F$7:$BF$318,9,FALSE))</f>
        <v>0</v>
      </c>
      <c r="Q248" s="135">
        <f>IF(ISNA(VLOOKUP($B248,'[1]1718  Prog Access'!$F$7:$BF$318,10,FALSE)),"",VLOOKUP($B248,'[1]1718  Prog Access'!$F$7:$BF$318,10,FALSE))</f>
        <v>0</v>
      </c>
      <c r="R248" s="128">
        <f t="shared" si="321"/>
        <v>0</v>
      </c>
      <c r="S248" s="136">
        <f t="shared" si="322"/>
        <v>0</v>
      </c>
      <c r="T248" s="137">
        <f t="shared" si="323"/>
        <v>0</v>
      </c>
      <c r="U248" s="135">
        <f>IF(ISNA(VLOOKUP($B248,'[1]1718  Prog Access'!$F$7:$BF$318,11,FALSE)),"",VLOOKUP($B248,'[1]1718  Prog Access'!$F$7:$BF$318,11,FALSE))</f>
        <v>867604.88</v>
      </c>
      <c r="V248" s="135">
        <f>IF(ISNA(VLOOKUP($B248,'[1]1718  Prog Access'!$F$7:$BF$318,12,FALSE)),"",VLOOKUP($B248,'[1]1718  Prog Access'!$F$7:$BF$318,12,FALSE))</f>
        <v>96950.71</v>
      </c>
      <c r="W248" s="135">
        <f>IF(ISNA(VLOOKUP($B248,'[1]1718  Prog Access'!$F$7:$BF$318,13,FALSE)),"",VLOOKUP($B248,'[1]1718  Prog Access'!$F$7:$BF$318,13,FALSE))</f>
        <v>221542.09</v>
      </c>
      <c r="X248" s="135">
        <f>IF(ISNA(VLOOKUP($B248,'[1]1718  Prog Access'!$F$7:$BF$318,14,FALSE)),"",VLOOKUP($B248,'[1]1718  Prog Access'!$F$7:$BF$318,14,FALSE))</f>
        <v>0</v>
      </c>
      <c r="Y248" s="135">
        <f>IF(ISNA(VLOOKUP($B248,'[1]1718  Prog Access'!$F$7:$BF$318,15,FALSE)),"",VLOOKUP($B248,'[1]1718  Prog Access'!$F$7:$BF$318,15,FALSE))</f>
        <v>0</v>
      </c>
      <c r="Z248" s="135">
        <f>IF(ISNA(VLOOKUP($B248,'[1]1718  Prog Access'!$F$7:$BF$318,16,FALSE)),"",VLOOKUP($B248,'[1]1718  Prog Access'!$F$7:$BF$318,16,FALSE))</f>
        <v>0</v>
      </c>
      <c r="AA248" s="138">
        <f t="shared" si="325"/>
        <v>1186097.68</v>
      </c>
      <c r="AB248" s="133">
        <f t="shared" si="326"/>
        <v>8.1228542963471831E-2</v>
      </c>
      <c r="AC248" s="134">
        <f t="shared" si="327"/>
        <v>1027.618374313389</v>
      </c>
      <c r="AD248" s="135">
        <f>IF(ISNA(VLOOKUP($B248,'[1]1718  Prog Access'!$F$7:$BF$318,17,FALSE)),"",VLOOKUP($B248,'[1]1718  Prog Access'!$F$7:$BF$318,17,FALSE))</f>
        <v>391882.09</v>
      </c>
      <c r="AE248" s="135">
        <f>IF(ISNA(VLOOKUP($B248,'[1]1718  Prog Access'!$F$7:$BF$318,18,FALSE)),"",VLOOKUP($B248,'[1]1718  Prog Access'!$F$7:$BF$318,18,FALSE))</f>
        <v>0</v>
      </c>
      <c r="AF248" s="135">
        <f>IF(ISNA(VLOOKUP($B248,'[1]1718  Prog Access'!$F$7:$BF$318,19,FALSE)),"",VLOOKUP($B248,'[1]1718  Prog Access'!$F$7:$BF$318,19,FALSE))</f>
        <v>6485.39</v>
      </c>
      <c r="AG248" s="135">
        <f>IF(ISNA(VLOOKUP($B248,'[1]1718  Prog Access'!$F$7:$BF$318,20,FALSE)),"",VLOOKUP($B248,'[1]1718  Prog Access'!$F$7:$BF$318,20,FALSE))</f>
        <v>0</v>
      </c>
      <c r="AH248" s="134">
        <f t="shared" si="329"/>
        <v>398367.48000000004</v>
      </c>
      <c r="AI248" s="133">
        <f t="shared" si="330"/>
        <v>2.7281741217494E-2</v>
      </c>
      <c r="AJ248" s="134">
        <f t="shared" si="331"/>
        <v>345.13999064303169</v>
      </c>
      <c r="AK248" s="135">
        <f>IF(ISNA(VLOOKUP($B248,'[1]1718  Prog Access'!$F$7:$BF$318,21,FALSE)),"",VLOOKUP($B248,'[1]1718  Prog Access'!$F$7:$BF$318,21,FALSE))</f>
        <v>0</v>
      </c>
      <c r="AL248" s="135">
        <f>IF(ISNA(VLOOKUP($B248,'[1]1718  Prog Access'!$F$7:$BF$318,22,FALSE)),"",VLOOKUP($B248,'[1]1718  Prog Access'!$F$7:$BF$318,22,FALSE))</f>
        <v>0</v>
      </c>
      <c r="AM248" s="138">
        <f t="shared" si="332"/>
        <v>0</v>
      </c>
      <c r="AN248" s="133">
        <f t="shared" si="333"/>
        <v>0</v>
      </c>
      <c r="AO248" s="139">
        <f t="shared" si="334"/>
        <v>0</v>
      </c>
      <c r="AP248" s="135">
        <f>IF(ISNA(VLOOKUP($B248,'[1]1718  Prog Access'!$F$7:$BF$318,23,FALSE)),"",VLOOKUP($B248,'[1]1718  Prog Access'!$F$7:$BF$318,23,FALSE))</f>
        <v>245268.87999999998</v>
      </c>
      <c r="AQ248" s="135">
        <f>IF(ISNA(VLOOKUP($B248,'[1]1718  Prog Access'!$F$7:$BF$318,24,FALSE)),"",VLOOKUP($B248,'[1]1718  Prog Access'!$F$7:$BF$318,24,FALSE))</f>
        <v>65084.380000000005</v>
      </c>
      <c r="AR248" s="135">
        <f>IF(ISNA(VLOOKUP($B248,'[1]1718  Prog Access'!$F$7:$BF$318,25,FALSE)),"",VLOOKUP($B248,'[1]1718  Prog Access'!$F$7:$BF$318,25,FALSE))</f>
        <v>113852.91000000002</v>
      </c>
      <c r="AS248" s="135">
        <f>IF(ISNA(VLOOKUP($B248,'[1]1718  Prog Access'!$F$7:$BF$318,26,FALSE)),"",VLOOKUP($B248,'[1]1718  Prog Access'!$F$7:$BF$318,26,FALSE))</f>
        <v>0</v>
      </c>
      <c r="AT248" s="135">
        <f>IF(ISNA(VLOOKUP($B248,'[1]1718  Prog Access'!$F$7:$BF$318,27,FALSE)),"",VLOOKUP($B248,'[1]1718  Prog Access'!$F$7:$BF$318,27,FALSE))</f>
        <v>605314.9800000001</v>
      </c>
      <c r="AU248" s="135">
        <f>IF(ISNA(VLOOKUP($B248,'[1]1718  Prog Access'!$F$7:$BF$318,28,FALSE)),"",VLOOKUP($B248,'[1]1718  Prog Access'!$F$7:$BF$318,28,FALSE))</f>
        <v>0</v>
      </c>
      <c r="AV248" s="135">
        <f>IF(ISNA(VLOOKUP($B248,'[1]1718  Prog Access'!$F$7:$BF$318,29,FALSE)),"",VLOOKUP($B248,'[1]1718  Prog Access'!$F$7:$BF$318,29,FALSE))</f>
        <v>0</v>
      </c>
      <c r="AW248" s="135">
        <f>IF(ISNA(VLOOKUP($B248,'[1]1718  Prog Access'!$F$7:$BF$318,30,FALSE)),"",VLOOKUP($B248,'[1]1718  Prog Access'!$F$7:$BF$318,30,FALSE))</f>
        <v>51098.180000000008</v>
      </c>
      <c r="AX248" s="135">
        <f>IF(ISNA(VLOOKUP($B248,'[1]1718  Prog Access'!$F$7:$BF$318,31,FALSE)),"",VLOOKUP($B248,'[1]1718  Prog Access'!$F$7:$BF$318,31,FALSE))</f>
        <v>0</v>
      </c>
      <c r="AY248" s="135">
        <f>IF(ISNA(VLOOKUP($B248,'[1]1718  Prog Access'!$F$7:$BF$318,32,FALSE)),"",VLOOKUP($B248,'[1]1718  Prog Access'!$F$7:$BF$318,32,FALSE))</f>
        <v>0</v>
      </c>
      <c r="AZ248" s="135">
        <f>IF(ISNA(VLOOKUP($B248,'[1]1718  Prog Access'!$F$7:$BF$318,33,FALSE)),"",VLOOKUP($B248,'[1]1718  Prog Access'!$F$7:$BF$318,33,FALSE))</f>
        <v>0</v>
      </c>
      <c r="BA248" s="135">
        <f>IF(ISNA(VLOOKUP($B248,'[1]1718  Prog Access'!$F$7:$BF$318,34,FALSE)),"",VLOOKUP($B248,'[1]1718  Prog Access'!$F$7:$BF$318,34,FALSE))</f>
        <v>6911.1299999999992</v>
      </c>
      <c r="BB248" s="135">
        <f>IF(ISNA(VLOOKUP($B248,'[1]1718  Prog Access'!$F$7:$BF$318,35,FALSE)),"",VLOOKUP($B248,'[1]1718  Prog Access'!$F$7:$BF$318,35,FALSE))</f>
        <v>191891.34000000003</v>
      </c>
      <c r="BC248" s="135">
        <f>IF(ISNA(VLOOKUP($B248,'[1]1718  Prog Access'!$F$7:$BF$318,36,FALSE)),"",VLOOKUP($B248,'[1]1718  Prog Access'!$F$7:$BF$318,36,FALSE))</f>
        <v>0</v>
      </c>
      <c r="BD248" s="135">
        <f>IF(ISNA(VLOOKUP($B248,'[1]1718  Prog Access'!$F$7:$BF$318,37,FALSE)),"",VLOOKUP($B248,'[1]1718  Prog Access'!$F$7:$BF$318,37,FALSE))</f>
        <v>0</v>
      </c>
      <c r="BE248" s="135">
        <f>IF(ISNA(VLOOKUP($B248,'[1]1718  Prog Access'!$F$7:$BF$318,38,FALSE)),"",VLOOKUP($B248,'[1]1718  Prog Access'!$F$7:$BF$318,38,FALSE))</f>
        <v>0</v>
      </c>
      <c r="BF248" s="134">
        <f t="shared" si="336"/>
        <v>1279421.8</v>
      </c>
      <c r="BG248" s="133">
        <f t="shared" si="337"/>
        <v>8.7619738578109743E-2</v>
      </c>
      <c r="BH248" s="137">
        <f t="shared" si="338"/>
        <v>1108.4730813882968</v>
      </c>
      <c r="BI248" s="140">
        <f>IF(ISNA(VLOOKUP($B248,'[1]1718  Prog Access'!$F$7:$BF$318,39,FALSE)),"",VLOOKUP($B248,'[1]1718  Prog Access'!$F$7:$BF$318,39,FALSE))</f>
        <v>21135</v>
      </c>
      <c r="BJ248" s="135">
        <f>IF(ISNA(VLOOKUP($B248,'[1]1718  Prog Access'!$F$7:$BF$318,40,FALSE)),"",VLOOKUP($B248,'[1]1718  Prog Access'!$F$7:$BF$318,40,FALSE))</f>
        <v>0</v>
      </c>
      <c r="BK248" s="135">
        <f>IF(ISNA(VLOOKUP($B248,'[1]1718  Prog Access'!$F$7:$BF$318,41,FALSE)),"",VLOOKUP($B248,'[1]1718  Prog Access'!$F$7:$BF$318,41,FALSE))</f>
        <v>25145.079999999998</v>
      </c>
      <c r="BL248" s="135">
        <f>IF(ISNA(VLOOKUP($B248,'[1]1718  Prog Access'!$F$7:$BF$318,42,FALSE)),"",VLOOKUP($B248,'[1]1718  Prog Access'!$F$7:$BF$318,42,FALSE))</f>
        <v>0</v>
      </c>
      <c r="BM248" s="135">
        <f>IF(ISNA(VLOOKUP($B248,'[1]1718  Prog Access'!$F$7:$BF$318,43,FALSE)),"",VLOOKUP($B248,'[1]1718  Prog Access'!$F$7:$BF$318,43,FALSE))</f>
        <v>0</v>
      </c>
      <c r="BN248" s="135">
        <f>IF(ISNA(VLOOKUP($B248,'[1]1718  Prog Access'!$F$7:$BF$318,44,FALSE)),"",VLOOKUP($B248,'[1]1718  Prog Access'!$F$7:$BF$318,44,FALSE))</f>
        <v>0</v>
      </c>
      <c r="BO248" s="135">
        <f>IF(ISNA(VLOOKUP($B248,'[1]1718  Prog Access'!$F$7:$BF$318,45,FALSE)),"",VLOOKUP($B248,'[1]1718  Prog Access'!$F$7:$BF$318,45,FALSE))</f>
        <v>8523.119999999999</v>
      </c>
      <c r="BP248" s="137">
        <f t="shared" si="340"/>
        <v>54803.199999999997</v>
      </c>
      <c r="BQ248" s="133">
        <f t="shared" si="341"/>
        <v>3.7531344684324304E-3</v>
      </c>
      <c r="BR248" s="134">
        <f t="shared" si="342"/>
        <v>47.480722912443035</v>
      </c>
      <c r="BS248" s="140">
        <f>IF(ISNA(VLOOKUP($B248,'[1]1718  Prog Access'!$F$7:$BF$318,46,FALSE)),"",VLOOKUP($B248,'[1]1718  Prog Access'!$F$7:$BF$318,46,FALSE))</f>
        <v>0</v>
      </c>
      <c r="BT248" s="135">
        <f>IF(ISNA(VLOOKUP($B248,'[1]1718  Prog Access'!$F$7:$BF$318,47,FALSE)),"",VLOOKUP($B248,'[1]1718  Prog Access'!$F$7:$BF$318,47,FALSE))</f>
        <v>0</v>
      </c>
      <c r="BU248" s="135">
        <f>IF(ISNA(VLOOKUP($B248,'[1]1718  Prog Access'!$F$7:$BF$318,48,FALSE)),"",VLOOKUP($B248,'[1]1718  Prog Access'!$F$7:$BF$318,48,FALSE))</f>
        <v>0</v>
      </c>
      <c r="BV248" s="135">
        <f>IF(ISNA(VLOOKUP($B248,'[1]1718  Prog Access'!$F$7:$BF$318,49,FALSE)),"",VLOOKUP($B248,'[1]1718  Prog Access'!$F$7:$BF$318,49,FALSE))</f>
        <v>31824.87</v>
      </c>
      <c r="BW248" s="137">
        <f t="shared" si="344"/>
        <v>31824.87</v>
      </c>
      <c r="BX248" s="133">
        <f t="shared" si="345"/>
        <v>2.1794898208568332E-3</v>
      </c>
      <c r="BY248" s="134">
        <f t="shared" si="346"/>
        <v>27.572620470967404</v>
      </c>
      <c r="BZ248" s="135">
        <f>IF(ISNA(VLOOKUP($B248,'[1]1718  Prog Access'!$F$7:$BF$318,50,FALSE)),"",VLOOKUP($B248,'[1]1718  Prog Access'!$F$7:$BF$318,50,FALSE))</f>
        <v>2840424.0999999996</v>
      </c>
      <c r="CA248" s="133">
        <f t="shared" si="347"/>
        <v>0.19452319562865242</v>
      </c>
      <c r="CB248" s="134">
        <f t="shared" si="348"/>
        <v>2460.9035539151978</v>
      </c>
      <c r="CC248" s="135">
        <f>IF(ISNA(VLOOKUP($B248,'[1]1718  Prog Access'!$F$7:$BF$318,51,FALSE)),"",VLOOKUP($B248,'[1]1718  Prog Access'!$F$7:$BF$318,51,FALSE))</f>
        <v>529277.15999999992</v>
      </c>
      <c r="CD248" s="133">
        <f t="shared" si="349"/>
        <v>3.6246940918596475E-2</v>
      </c>
      <c r="CE248" s="134">
        <f t="shared" si="350"/>
        <v>458.55829911108793</v>
      </c>
      <c r="CF248" s="141">
        <f>IF(ISNA(VLOOKUP($B248,'[1]1718  Prog Access'!$F$7:$BF$318,52,FALSE)),"",VLOOKUP($B248,'[1]1718  Prog Access'!$F$7:$BF$318,52,FALSE))</f>
        <v>696882.95000000007</v>
      </c>
      <c r="CG248" s="88">
        <f t="shared" si="351"/>
        <v>4.7725231740261054E-2</v>
      </c>
      <c r="CH248" s="89">
        <f t="shared" si="352"/>
        <v>603.76960198229108</v>
      </c>
      <c r="CI248" s="90">
        <f t="shared" si="383"/>
        <v>14601981.479999999</v>
      </c>
      <c r="CJ248" s="73">
        <f t="shared" si="384"/>
        <v>0</v>
      </c>
    </row>
    <row r="249" spans="1:88" s="64" customFormat="1" x14ac:dyDescent="0.3">
      <c r="A249" s="21"/>
      <c r="B249" s="84" t="s">
        <v>413</v>
      </c>
      <c r="C249" s="117" t="s">
        <v>414</v>
      </c>
      <c r="D249" s="85">
        <f>IF(ISNA(VLOOKUP($B249,'[1]1718 enrollment_Rev_Exp by size'!$A$6:$C$339,3,FALSE)),"",VLOOKUP($B249,'[1]1718 enrollment_Rev_Exp by size'!$A$6:$C$339,3,FALSE))</f>
        <v>604.46</v>
      </c>
      <c r="E249" s="86">
        <f>IF(ISNA(VLOOKUP($B249,'[1]1718 Enroll_Rev_Exp Access'!$A$6:$D$316,4,FALSE)),"",VLOOKUP($B249,'[1]1718 Enroll_Rev_Exp Access'!$A$6:$D$316,4,FALSE))</f>
        <v>7974983.4500000002</v>
      </c>
      <c r="F249" s="87">
        <f>IF(ISNA(VLOOKUP($B249,'[1]1718  Prog Access'!$F$7:$BF$318,2,FALSE)),"",VLOOKUP($B249,'[1]1718  Prog Access'!$F$7:$BF$318,2,FALSE))</f>
        <v>3677047.5199999996</v>
      </c>
      <c r="G249" s="87">
        <f>IF(ISNA(VLOOKUP($B249,'[1]1718  Prog Access'!$F$7:$BF$318,3,FALSE)),"",VLOOKUP($B249,'[1]1718  Prog Access'!$F$7:$BF$318,3,FALSE))</f>
        <v>90969.780000000013</v>
      </c>
      <c r="H249" s="87">
        <f>IF(ISNA(VLOOKUP($B249,'[1]1718  Prog Access'!$F$7:$BF$318,4,FALSE)),"",VLOOKUP($B249,'[1]1718  Prog Access'!$F$7:$BF$318,4,FALSE))</f>
        <v>0</v>
      </c>
      <c r="I249" s="130">
        <f t="shared" si="353"/>
        <v>3768017.2999999993</v>
      </c>
      <c r="J249" s="151">
        <f t="shared" si="354"/>
        <v>0.47247963881354504</v>
      </c>
      <c r="K249" s="152">
        <f t="shared" si="355"/>
        <v>6233.6917248453146</v>
      </c>
      <c r="L249" s="135">
        <f>IF(ISNA(VLOOKUP($B249,'[1]1718  Prog Access'!$F$7:$BF$318,5,FALSE)),"",VLOOKUP($B249,'[1]1718  Prog Access'!$F$7:$BF$318,5,FALSE))</f>
        <v>0</v>
      </c>
      <c r="M249" s="135">
        <f>IF(ISNA(VLOOKUP($B249,'[1]1718  Prog Access'!$F$7:$BF$318,6,FALSE)),"",VLOOKUP($B249,'[1]1718  Prog Access'!$F$7:$BF$318,6,FALSE))</f>
        <v>0</v>
      </c>
      <c r="N249" s="135">
        <f>IF(ISNA(VLOOKUP($B249,'[1]1718  Prog Access'!$F$7:$BF$318,7,FALSE)),"",VLOOKUP($B249,'[1]1718  Prog Access'!$F$7:$BF$318,7,FALSE))</f>
        <v>0</v>
      </c>
      <c r="O249" s="135">
        <f>IF(ISNA(VLOOKUP($B249,'[1]1718  Prog Access'!$F$7:$BF$318,8,FALSE)),"",VLOOKUP($B249,'[1]1718  Prog Access'!$F$7:$BF$318,8,FALSE))</f>
        <v>0</v>
      </c>
      <c r="P249" s="135">
        <f>IF(ISNA(VLOOKUP($B249,'[1]1718  Prog Access'!$F$7:$BF$318,9,FALSE)),"",VLOOKUP($B249,'[1]1718  Prog Access'!$F$7:$BF$318,9,FALSE))</f>
        <v>0</v>
      </c>
      <c r="Q249" s="135">
        <f>IF(ISNA(VLOOKUP($B249,'[1]1718  Prog Access'!$F$7:$BF$318,10,FALSE)),"",VLOOKUP($B249,'[1]1718  Prog Access'!$F$7:$BF$318,10,FALSE))</f>
        <v>0</v>
      </c>
      <c r="R249" s="128">
        <f t="shared" si="321"/>
        <v>0</v>
      </c>
      <c r="S249" s="136">
        <f t="shared" si="322"/>
        <v>0</v>
      </c>
      <c r="T249" s="137">
        <f t="shared" si="323"/>
        <v>0</v>
      </c>
      <c r="U249" s="135">
        <f>IF(ISNA(VLOOKUP($B249,'[1]1718  Prog Access'!$F$7:$BF$318,11,FALSE)),"",VLOOKUP($B249,'[1]1718  Prog Access'!$F$7:$BF$318,11,FALSE))</f>
        <v>597286.25000000012</v>
      </c>
      <c r="V249" s="135">
        <f>IF(ISNA(VLOOKUP($B249,'[1]1718  Prog Access'!$F$7:$BF$318,12,FALSE)),"",VLOOKUP($B249,'[1]1718  Prog Access'!$F$7:$BF$318,12,FALSE))</f>
        <v>21845.769999999997</v>
      </c>
      <c r="W249" s="135">
        <f>IF(ISNA(VLOOKUP($B249,'[1]1718  Prog Access'!$F$7:$BF$318,13,FALSE)),"",VLOOKUP($B249,'[1]1718  Prog Access'!$F$7:$BF$318,13,FALSE))</f>
        <v>95070.31</v>
      </c>
      <c r="X249" s="135">
        <f>IF(ISNA(VLOOKUP($B249,'[1]1718  Prog Access'!$F$7:$BF$318,14,FALSE)),"",VLOOKUP($B249,'[1]1718  Prog Access'!$F$7:$BF$318,14,FALSE))</f>
        <v>0</v>
      </c>
      <c r="Y249" s="135">
        <f>IF(ISNA(VLOOKUP($B249,'[1]1718  Prog Access'!$F$7:$BF$318,15,FALSE)),"",VLOOKUP($B249,'[1]1718  Prog Access'!$F$7:$BF$318,15,FALSE))</f>
        <v>0</v>
      </c>
      <c r="Z249" s="135">
        <f>IF(ISNA(VLOOKUP($B249,'[1]1718  Prog Access'!$F$7:$BF$318,16,FALSE)),"",VLOOKUP($B249,'[1]1718  Prog Access'!$F$7:$BF$318,16,FALSE))</f>
        <v>0</v>
      </c>
      <c r="AA249" s="138">
        <f t="shared" si="325"/>
        <v>714202.33000000007</v>
      </c>
      <c r="AB249" s="133">
        <f t="shared" si="326"/>
        <v>8.9555336945558187E-2</v>
      </c>
      <c r="AC249" s="134">
        <f t="shared" si="327"/>
        <v>1181.5543294841677</v>
      </c>
      <c r="AD249" s="135">
        <f>IF(ISNA(VLOOKUP($B249,'[1]1718  Prog Access'!$F$7:$BF$318,17,FALSE)),"",VLOOKUP($B249,'[1]1718  Prog Access'!$F$7:$BF$318,17,FALSE))</f>
        <v>246061.62</v>
      </c>
      <c r="AE249" s="135">
        <f>IF(ISNA(VLOOKUP($B249,'[1]1718  Prog Access'!$F$7:$BF$318,18,FALSE)),"",VLOOKUP($B249,'[1]1718  Prog Access'!$F$7:$BF$318,18,FALSE))</f>
        <v>65784.7</v>
      </c>
      <c r="AF249" s="135">
        <f>IF(ISNA(VLOOKUP($B249,'[1]1718  Prog Access'!$F$7:$BF$318,19,FALSE)),"",VLOOKUP($B249,'[1]1718  Prog Access'!$F$7:$BF$318,19,FALSE))</f>
        <v>8391</v>
      </c>
      <c r="AG249" s="135">
        <f>IF(ISNA(VLOOKUP($B249,'[1]1718  Prog Access'!$F$7:$BF$318,20,FALSE)),"",VLOOKUP($B249,'[1]1718  Prog Access'!$F$7:$BF$318,20,FALSE))</f>
        <v>0</v>
      </c>
      <c r="AH249" s="134">
        <f t="shared" si="329"/>
        <v>320237.32</v>
      </c>
      <c r="AI249" s="133">
        <f t="shared" si="330"/>
        <v>4.0155233174809908E-2</v>
      </c>
      <c r="AJ249" s="134">
        <f t="shared" si="331"/>
        <v>529.7907553849717</v>
      </c>
      <c r="AK249" s="135">
        <f>IF(ISNA(VLOOKUP($B249,'[1]1718  Prog Access'!$F$7:$BF$318,21,FALSE)),"",VLOOKUP($B249,'[1]1718  Prog Access'!$F$7:$BF$318,21,FALSE))</f>
        <v>0</v>
      </c>
      <c r="AL249" s="135">
        <f>IF(ISNA(VLOOKUP($B249,'[1]1718  Prog Access'!$F$7:$BF$318,22,FALSE)),"",VLOOKUP($B249,'[1]1718  Prog Access'!$F$7:$BF$318,22,FALSE))</f>
        <v>0</v>
      </c>
      <c r="AM249" s="138">
        <f t="shared" si="332"/>
        <v>0</v>
      </c>
      <c r="AN249" s="133">
        <f t="shared" si="333"/>
        <v>0</v>
      </c>
      <c r="AO249" s="139">
        <f t="shared" si="334"/>
        <v>0</v>
      </c>
      <c r="AP249" s="135">
        <f>IF(ISNA(VLOOKUP($B249,'[1]1718  Prog Access'!$F$7:$BF$318,23,FALSE)),"",VLOOKUP($B249,'[1]1718  Prog Access'!$F$7:$BF$318,23,FALSE))</f>
        <v>363871.19999999995</v>
      </c>
      <c r="AQ249" s="135">
        <f>IF(ISNA(VLOOKUP($B249,'[1]1718  Prog Access'!$F$7:$BF$318,24,FALSE)),"",VLOOKUP($B249,'[1]1718  Prog Access'!$F$7:$BF$318,24,FALSE))</f>
        <v>38024.769999999997</v>
      </c>
      <c r="AR249" s="135">
        <f>IF(ISNA(VLOOKUP($B249,'[1]1718  Prog Access'!$F$7:$BF$318,25,FALSE)),"",VLOOKUP($B249,'[1]1718  Prog Access'!$F$7:$BF$318,25,FALSE))</f>
        <v>0</v>
      </c>
      <c r="AS249" s="135">
        <f>IF(ISNA(VLOOKUP($B249,'[1]1718  Prog Access'!$F$7:$BF$318,26,FALSE)),"",VLOOKUP($B249,'[1]1718  Prog Access'!$F$7:$BF$318,26,FALSE))</f>
        <v>0</v>
      </c>
      <c r="AT249" s="135">
        <f>IF(ISNA(VLOOKUP($B249,'[1]1718  Prog Access'!$F$7:$BF$318,27,FALSE)),"",VLOOKUP($B249,'[1]1718  Prog Access'!$F$7:$BF$318,27,FALSE))</f>
        <v>308565.14</v>
      </c>
      <c r="AU249" s="135">
        <f>IF(ISNA(VLOOKUP($B249,'[1]1718  Prog Access'!$F$7:$BF$318,28,FALSE)),"",VLOOKUP($B249,'[1]1718  Prog Access'!$F$7:$BF$318,28,FALSE))</f>
        <v>0</v>
      </c>
      <c r="AV249" s="135">
        <f>IF(ISNA(VLOOKUP($B249,'[1]1718  Prog Access'!$F$7:$BF$318,29,FALSE)),"",VLOOKUP($B249,'[1]1718  Prog Access'!$F$7:$BF$318,29,FALSE))</f>
        <v>0</v>
      </c>
      <c r="AW249" s="135">
        <f>IF(ISNA(VLOOKUP($B249,'[1]1718  Prog Access'!$F$7:$BF$318,30,FALSE)),"",VLOOKUP($B249,'[1]1718  Prog Access'!$F$7:$BF$318,30,FALSE))</f>
        <v>27250.59</v>
      </c>
      <c r="AX249" s="135">
        <f>IF(ISNA(VLOOKUP($B249,'[1]1718  Prog Access'!$F$7:$BF$318,31,FALSE)),"",VLOOKUP($B249,'[1]1718  Prog Access'!$F$7:$BF$318,31,FALSE))</f>
        <v>0</v>
      </c>
      <c r="AY249" s="135">
        <f>IF(ISNA(VLOOKUP($B249,'[1]1718  Prog Access'!$F$7:$BF$318,32,FALSE)),"",VLOOKUP($B249,'[1]1718  Prog Access'!$F$7:$BF$318,32,FALSE))</f>
        <v>0</v>
      </c>
      <c r="AZ249" s="135">
        <f>IF(ISNA(VLOOKUP($B249,'[1]1718  Prog Access'!$F$7:$BF$318,33,FALSE)),"",VLOOKUP($B249,'[1]1718  Prog Access'!$F$7:$BF$318,33,FALSE))</f>
        <v>0</v>
      </c>
      <c r="BA249" s="135">
        <f>IF(ISNA(VLOOKUP($B249,'[1]1718  Prog Access'!$F$7:$BF$318,34,FALSE)),"",VLOOKUP($B249,'[1]1718  Prog Access'!$F$7:$BF$318,34,FALSE))</f>
        <v>11932.06</v>
      </c>
      <c r="BB249" s="135">
        <f>IF(ISNA(VLOOKUP($B249,'[1]1718  Prog Access'!$F$7:$BF$318,35,FALSE)),"",VLOOKUP($B249,'[1]1718  Prog Access'!$F$7:$BF$318,35,FALSE))</f>
        <v>86101.840000000011</v>
      </c>
      <c r="BC249" s="135">
        <f>IF(ISNA(VLOOKUP($B249,'[1]1718  Prog Access'!$F$7:$BF$318,36,FALSE)),"",VLOOKUP($B249,'[1]1718  Prog Access'!$F$7:$BF$318,36,FALSE))</f>
        <v>0</v>
      </c>
      <c r="BD249" s="135">
        <f>IF(ISNA(VLOOKUP($B249,'[1]1718  Prog Access'!$F$7:$BF$318,37,FALSE)),"",VLOOKUP($B249,'[1]1718  Prog Access'!$F$7:$BF$318,37,FALSE))</f>
        <v>0</v>
      </c>
      <c r="BE249" s="135">
        <f>IF(ISNA(VLOOKUP($B249,'[1]1718  Prog Access'!$F$7:$BF$318,38,FALSE)),"",VLOOKUP($B249,'[1]1718  Prog Access'!$F$7:$BF$318,38,FALSE))</f>
        <v>131274.38</v>
      </c>
      <c r="BF249" s="134">
        <f t="shared" si="336"/>
        <v>967019.98</v>
      </c>
      <c r="BG249" s="133">
        <f t="shared" si="337"/>
        <v>0.12125667546056161</v>
      </c>
      <c r="BH249" s="137">
        <f t="shared" si="338"/>
        <v>1599.8080600866888</v>
      </c>
      <c r="BI249" s="140">
        <f>IF(ISNA(VLOOKUP($B249,'[1]1718  Prog Access'!$F$7:$BF$318,39,FALSE)),"",VLOOKUP($B249,'[1]1718  Prog Access'!$F$7:$BF$318,39,FALSE))</f>
        <v>12977.259999999998</v>
      </c>
      <c r="BJ249" s="135">
        <f>IF(ISNA(VLOOKUP($B249,'[1]1718  Prog Access'!$F$7:$BF$318,40,FALSE)),"",VLOOKUP($B249,'[1]1718  Prog Access'!$F$7:$BF$318,40,FALSE))</f>
        <v>0</v>
      </c>
      <c r="BK249" s="135">
        <f>IF(ISNA(VLOOKUP($B249,'[1]1718  Prog Access'!$F$7:$BF$318,41,FALSE)),"",VLOOKUP($B249,'[1]1718  Prog Access'!$F$7:$BF$318,41,FALSE))</f>
        <v>1194.9000000000001</v>
      </c>
      <c r="BL249" s="135">
        <f>IF(ISNA(VLOOKUP($B249,'[1]1718  Prog Access'!$F$7:$BF$318,42,FALSE)),"",VLOOKUP($B249,'[1]1718  Prog Access'!$F$7:$BF$318,42,FALSE))</f>
        <v>0</v>
      </c>
      <c r="BM249" s="135">
        <f>IF(ISNA(VLOOKUP($B249,'[1]1718  Prog Access'!$F$7:$BF$318,43,FALSE)),"",VLOOKUP($B249,'[1]1718  Prog Access'!$F$7:$BF$318,43,FALSE))</f>
        <v>0</v>
      </c>
      <c r="BN249" s="135">
        <f>IF(ISNA(VLOOKUP($B249,'[1]1718  Prog Access'!$F$7:$BF$318,44,FALSE)),"",VLOOKUP($B249,'[1]1718  Prog Access'!$F$7:$BF$318,44,FALSE))</f>
        <v>0</v>
      </c>
      <c r="BO249" s="135">
        <f>IF(ISNA(VLOOKUP($B249,'[1]1718  Prog Access'!$F$7:$BF$318,45,FALSE)),"",VLOOKUP($B249,'[1]1718  Prog Access'!$F$7:$BF$318,45,FALSE))</f>
        <v>53382</v>
      </c>
      <c r="BP249" s="137">
        <f t="shared" si="340"/>
        <v>67554.16</v>
      </c>
      <c r="BQ249" s="133">
        <f t="shared" si="341"/>
        <v>8.4707586446464665E-3</v>
      </c>
      <c r="BR249" s="134">
        <f t="shared" si="342"/>
        <v>111.75952089468285</v>
      </c>
      <c r="BS249" s="140">
        <f>IF(ISNA(VLOOKUP($B249,'[1]1718  Prog Access'!$F$7:$BF$318,46,FALSE)),"",VLOOKUP($B249,'[1]1718  Prog Access'!$F$7:$BF$318,46,FALSE))</f>
        <v>0</v>
      </c>
      <c r="BT249" s="135">
        <f>IF(ISNA(VLOOKUP($B249,'[1]1718  Prog Access'!$F$7:$BF$318,47,FALSE)),"",VLOOKUP($B249,'[1]1718  Prog Access'!$F$7:$BF$318,47,FALSE))</f>
        <v>0</v>
      </c>
      <c r="BU249" s="135">
        <f>IF(ISNA(VLOOKUP($B249,'[1]1718  Prog Access'!$F$7:$BF$318,48,FALSE)),"",VLOOKUP($B249,'[1]1718  Prog Access'!$F$7:$BF$318,48,FALSE))</f>
        <v>0</v>
      </c>
      <c r="BV249" s="135">
        <f>IF(ISNA(VLOOKUP($B249,'[1]1718  Prog Access'!$F$7:$BF$318,49,FALSE)),"",VLOOKUP($B249,'[1]1718  Prog Access'!$F$7:$BF$318,49,FALSE))</f>
        <v>0</v>
      </c>
      <c r="BW249" s="137">
        <f t="shared" si="344"/>
        <v>0</v>
      </c>
      <c r="BX249" s="133">
        <f t="shared" si="345"/>
        <v>0</v>
      </c>
      <c r="BY249" s="134">
        <f t="shared" si="346"/>
        <v>0</v>
      </c>
      <c r="BZ249" s="135">
        <f>IF(ISNA(VLOOKUP($B249,'[1]1718  Prog Access'!$F$7:$BF$318,50,FALSE)),"",VLOOKUP($B249,'[1]1718  Prog Access'!$F$7:$BF$318,50,FALSE))</f>
        <v>1607618.6100000003</v>
      </c>
      <c r="CA249" s="133">
        <f t="shared" si="347"/>
        <v>0.20158268917786912</v>
      </c>
      <c r="CB249" s="134">
        <f t="shared" si="348"/>
        <v>2659.5946960923802</v>
      </c>
      <c r="CC249" s="135">
        <f>IF(ISNA(VLOOKUP($B249,'[1]1718  Prog Access'!$F$7:$BF$318,51,FALSE)),"",VLOOKUP($B249,'[1]1718  Prog Access'!$F$7:$BF$318,51,FALSE))</f>
        <v>312342.51999999996</v>
      </c>
      <c r="CD249" s="133">
        <f t="shared" si="349"/>
        <v>3.9165287546772273E-2</v>
      </c>
      <c r="CE249" s="134">
        <f t="shared" si="350"/>
        <v>516.72984151143157</v>
      </c>
      <c r="CF249" s="141">
        <f>IF(ISNA(VLOOKUP($B249,'[1]1718  Prog Access'!$F$7:$BF$318,52,FALSE)),"",VLOOKUP($B249,'[1]1718  Prog Access'!$F$7:$BF$318,52,FALSE))</f>
        <v>217991.23</v>
      </c>
      <c r="CG249" s="88">
        <f t="shared" si="351"/>
        <v>2.7334380236237354E-2</v>
      </c>
      <c r="CH249" s="89">
        <f t="shared" si="352"/>
        <v>360.63797439036495</v>
      </c>
      <c r="CI249" s="90">
        <f t="shared" si="383"/>
        <v>7974983.4499999993</v>
      </c>
      <c r="CJ249" s="73">
        <f t="shared" si="384"/>
        <v>0</v>
      </c>
    </row>
    <row r="250" spans="1:88" s="100" customFormat="1" x14ac:dyDescent="0.3">
      <c r="A250" s="91"/>
      <c r="B250" s="92"/>
      <c r="C250" s="119" t="s">
        <v>56</v>
      </c>
      <c r="D250" s="93">
        <f>SUM(D242:D249)</f>
        <v>10094.119999999999</v>
      </c>
      <c r="E250" s="94">
        <f>SUM(E242:E249)</f>
        <v>117104536.83000001</v>
      </c>
      <c r="F250" s="95">
        <f>SUM(F242:F249)</f>
        <v>45486065.75999999</v>
      </c>
      <c r="G250" s="95">
        <f t="shared" ref="G250:H250" si="385">SUM(G242:G249)</f>
        <v>21242321.310000006</v>
      </c>
      <c r="H250" s="95">
        <f t="shared" si="385"/>
        <v>0</v>
      </c>
      <c r="I250" s="131">
        <f t="shared" si="353"/>
        <v>66728387.069999993</v>
      </c>
      <c r="J250" s="153">
        <f t="shared" si="354"/>
        <v>0.56981897436535023</v>
      </c>
      <c r="K250" s="132">
        <f t="shared" si="355"/>
        <v>6610.6195557413621</v>
      </c>
      <c r="L250" s="144">
        <f>SUM(L242:L249)</f>
        <v>0</v>
      </c>
      <c r="M250" s="144">
        <f t="shared" ref="M250:Q250" si="386">SUM(M242:M249)</f>
        <v>0</v>
      </c>
      <c r="N250" s="144">
        <f t="shared" si="386"/>
        <v>0</v>
      </c>
      <c r="O250" s="144">
        <f t="shared" si="386"/>
        <v>0</v>
      </c>
      <c r="P250" s="144">
        <f t="shared" si="386"/>
        <v>0</v>
      </c>
      <c r="Q250" s="144">
        <f t="shared" si="386"/>
        <v>0</v>
      </c>
      <c r="R250" s="129">
        <f t="shared" si="321"/>
        <v>0</v>
      </c>
      <c r="S250" s="145">
        <f t="shared" si="322"/>
        <v>0</v>
      </c>
      <c r="T250" s="146">
        <f t="shared" si="323"/>
        <v>0</v>
      </c>
      <c r="U250" s="144">
        <f>SUM(U242:U249)</f>
        <v>9769155.0700000003</v>
      </c>
      <c r="V250" s="144">
        <f t="shared" ref="V250:Z250" si="387">SUM(V242:V249)</f>
        <v>563947.25</v>
      </c>
      <c r="W250" s="144">
        <f t="shared" si="387"/>
        <v>1843730.9400000002</v>
      </c>
      <c r="X250" s="144">
        <f t="shared" si="387"/>
        <v>0</v>
      </c>
      <c r="Y250" s="144">
        <f t="shared" si="387"/>
        <v>0</v>
      </c>
      <c r="Z250" s="144">
        <f t="shared" si="387"/>
        <v>80118.91</v>
      </c>
      <c r="AA250" s="147">
        <f t="shared" si="325"/>
        <v>12256952.17</v>
      </c>
      <c r="AB250" s="142">
        <f t="shared" si="326"/>
        <v>0.1046667575979003</v>
      </c>
      <c r="AC250" s="143">
        <f t="shared" si="327"/>
        <v>1214.2665403224848</v>
      </c>
      <c r="AD250" s="144">
        <f>SUM(AD242:AD249)</f>
        <v>2826047.72</v>
      </c>
      <c r="AE250" s="144">
        <f t="shared" ref="AE250:AG250" si="388">SUM(AE242:AE249)</f>
        <v>204378.26</v>
      </c>
      <c r="AF250" s="144">
        <f t="shared" si="388"/>
        <v>65881.62</v>
      </c>
      <c r="AG250" s="144">
        <f t="shared" si="388"/>
        <v>0</v>
      </c>
      <c r="AH250" s="143">
        <f t="shared" si="329"/>
        <v>3096307.6000000006</v>
      </c>
      <c r="AI250" s="142">
        <f t="shared" si="330"/>
        <v>2.6440543499137804E-2</v>
      </c>
      <c r="AJ250" s="143">
        <f t="shared" si="331"/>
        <v>306.74368840473471</v>
      </c>
      <c r="AK250" s="144">
        <f>SUM(AK242:AK249)</f>
        <v>0</v>
      </c>
      <c r="AL250" s="144">
        <f>SUM(AL242:AL249)</f>
        <v>0</v>
      </c>
      <c r="AM250" s="147">
        <f t="shared" si="332"/>
        <v>0</v>
      </c>
      <c r="AN250" s="142">
        <f t="shared" si="333"/>
        <v>0</v>
      </c>
      <c r="AO250" s="148">
        <f t="shared" si="334"/>
        <v>0</v>
      </c>
      <c r="AP250" s="144">
        <f>SUM(AP242:AP249)</f>
        <v>2741072.29</v>
      </c>
      <c r="AQ250" s="144">
        <f t="shared" ref="AQ250:BE250" si="389">SUM(AQ242:AQ249)</f>
        <v>980774.7200000002</v>
      </c>
      <c r="AR250" s="144">
        <f t="shared" si="389"/>
        <v>266111.42</v>
      </c>
      <c r="AS250" s="144">
        <f t="shared" si="389"/>
        <v>0</v>
      </c>
      <c r="AT250" s="144">
        <f t="shared" si="389"/>
        <v>3272731.66</v>
      </c>
      <c r="AU250" s="144">
        <f t="shared" si="389"/>
        <v>153629.71</v>
      </c>
      <c r="AV250" s="144">
        <f t="shared" si="389"/>
        <v>0</v>
      </c>
      <c r="AW250" s="144">
        <f t="shared" si="389"/>
        <v>349734.48000000004</v>
      </c>
      <c r="AX250" s="144">
        <f t="shared" si="389"/>
        <v>0</v>
      </c>
      <c r="AY250" s="144">
        <f t="shared" si="389"/>
        <v>0</v>
      </c>
      <c r="AZ250" s="144">
        <f t="shared" si="389"/>
        <v>0</v>
      </c>
      <c r="BA250" s="144">
        <f t="shared" si="389"/>
        <v>129551.4</v>
      </c>
      <c r="BB250" s="144">
        <f t="shared" si="389"/>
        <v>1105746.6400000001</v>
      </c>
      <c r="BC250" s="144">
        <f t="shared" si="389"/>
        <v>30037.370000000006</v>
      </c>
      <c r="BD250" s="144">
        <f t="shared" si="389"/>
        <v>156058.87</v>
      </c>
      <c r="BE250" s="144">
        <f t="shared" si="389"/>
        <v>131274.38</v>
      </c>
      <c r="BF250" s="143">
        <f t="shared" si="336"/>
        <v>9316722.9399999995</v>
      </c>
      <c r="BG250" s="142">
        <f t="shared" si="337"/>
        <v>7.9559026423758741E-2</v>
      </c>
      <c r="BH250" s="146">
        <f t="shared" si="338"/>
        <v>922.9851576957675</v>
      </c>
      <c r="BI250" s="149">
        <f>SUM(BI242:BI249)</f>
        <v>48849.94</v>
      </c>
      <c r="BJ250" s="149">
        <f t="shared" ref="BJ250:BO250" si="390">SUM(BJ242:BJ249)</f>
        <v>0</v>
      </c>
      <c r="BK250" s="149">
        <f t="shared" si="390"/>
        <v>132471.65</v>
      </c>
      <c r="BL250" s="149">
        <f t="shared" si="390"/>
        <v>0</v>
      </c>
      <c r="BM250" s="149">
        <f t="shared" si="390"/>
        <v>0</v>
      </c>
      <c r="BN250" s="149">
        <f t="shared" si="390"/>
        <v>0</v>
      </c>
      <c r="BO250" s="149">
        <f t="shared" si="390"/>
        <v>444123.4</v>
      </c>
      <c r="BP250" s="146">
        <f t="shared" si="340"/>
        <v>625444.99</v>
      </c>
      <c r="BQ250" s="142">
        <f t="shared" si="341"/>
        <v>5.3409116924987704E-3</v>
      </c>
      <c r="BR250" s="143">
        <f t="shared" si="342"/>
        <v>61.961319064960598</v>
      </c>
      <c r="BS250" s="149">
        <f>SUM(BS242:BS249)</f>
        <v>0</v>
      </c>
      <c r="BT250" s="149">
        <f t="shared" ref="BT250:BV250" si="391">SUM(BT242:BT249)</f>
        <v>0</v>
      </c>
      <c r="BU250" s="149">
        <f t="shared" si="391"/>
        <v>339120.56</v>
      </c>
      <c r="BV250" s="149">
        <f t="shared" si="391"/>
        <v>66714.899999999994</v>
      </c>
      <c r="BW250" s="146">
        <f t="shared" si="344"/>
        <v>405835.45999999996</v>
      </c>
      <c r="BX250" s="142">
        <f t="shared" si="345"/>
        <v>3.4655827262196422E-3</v>
      </c>
      <c r="BY250" s="143">
        <f t="shared" si="346"/>
        <v>40.20513526686824</v>
      </c>
      <c r="BZ250" s="144">
        <f>SUM(BZ242:BZ249)</f>
        <v>18044079.539999999</v>
      </c>
      <c r="CA250" s="142">
        <f t="shared" si="347"/>
        <v>0.15408523041421091</v>
      </c>
      <c r="CB250" s="143">
        <f t="shared" si="348"/>
        <v>1787.5832207265221</v>
      </c>
      <c r="CC250" s="144">
        <f>SUM(CC242:CC249)</f>
        <v>3423119.89</v>
      </c>
      <c r="CD250" s="142">
        <f t="shared" si="349"/>
        <v>2.9231317442203999E-2</v>
      </c>
      <c r="CE250" s="143">
        <f t="shared" si="350"/>
        <v>339.12018977384861</v>
      </c>
      <c r="CF250" s="150">
        <f>SUM(CF242:CF249)</f>
        <v>3207687.17</v>
      </c>
      <c r="CG250" s="96">
        <f t="shared" si="351"/>
        <v>2.7391655838719393E-2</v>
      </c>
      <c r="CH250" s="97">
        <f t="shared" si="352"/>
        <v>317.77779241776403</v>
      </c>
    </row>
    <row r="251" spans="1:88" x14ac:dyDescent="0.3">
      <c r="A251" s="91"/>
      <c r="B251" s="84"/>
      <c r="C251" s="117"/>
      <c r="D251" s="85"/>
      <c r="E251" s="86"/>
      <c r="F251" s="87"/>
      <c r="G251" s="87"/>
      <c r="H251" s="87"/>
      <c r="I251" s="130"/>
      <c r="J251" s="151"/>
      <c r="K251" s="152"/>
      <c r="L251" s="135"/>
      <c r="M251" s="135"/>
      <c r="N251" s="135"/>
      <c r="O251" s="135"/>
      <c r="P251" s="135"/>
      <c r="Q251" s="135"/>
      <c r="R251" s="128"/>
      <c r="S251" s="136"/>
      <c r="T251" s="137"/>
      <c r="U251" s="135"/>
      <c r="V251" s="135"/>
      <c r="W251" s="135"/>
      <c r="X251" s="135"/>
      <c r="Y251" s="135"/>
      <c r="Z251" s="135"/>
      <c r="AA251" s="138"/>
      <c r="AB251" s="133"/>
      <c r="AC251" s="134"/>
      <c r="AD251" s="135"/>
      <c r="AE251" s="135"/>
      <c r="AF251" s="135"/>
      <c r="AG251" s="135"/>
      <c r="AH251" s="134"/>
      <c r="AI251" s="133"/>
      <c r="AJ251" s="134"/>
      <c r="AK251" s="135"/>
      <c r="AL251" s="135"/>
      <c r="AM251" s="138"/>
      <c r="AN251" s="133"/>
      <c r="AO251" s="139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4"/>
      <c r="BG251" s="133"/>
      <c r="BH251" s="137"/>
      <c r="BI251" s="140"/>
      <c r="BJ251" s="135"/>
      <c r="BK251" s="135"/>
      <c r="BL251" s="135"/>
      <c r="BM251" s="135"/>
      <c r="BN251" s="135"/>
      <c r="BO251" s="135"/>
      <c r="BP251" s="137"/>
      <c r="BQ251" s="133"/>
      <c r="BR251" s="134"/>
      <c r="BS251" s="140"/>
      <c r="BT251" s="135"/>
      <c r="BU251" s="135"/>
      <c r="BV251" s="135"/>
      <c r="BW251" s="137"/>
      <c r="BX251" s="133"/>
      <c r="BY251" s="134"/>
      <c r="BZ251" s="135"/>
      <c r="CA251" s="133"/>
      <c r="CB251" s="134"/>
      <c r="CC251" s="135"/>
      <c r="CD251" s="133"/>
      <c r="CE251" s="134"/>
      <c r="CF251" s="141" t="str">
        <f>IF(ISNA(VLOOKUP($B251,'[1]1718  Prog Access'!$F$7:$BF$318,52,FALSE)),"",VLOOKUP($B251,'[1]1718  Prog Access'!$F$7:$BF$318,52,FALSE))</f>
        <v/>
      </c>
      <c r="CG251" s="88"/>
      <c r="CH251" s="89"/>
    </row>
    <row r="252" spans="1:88" x14ac:dyDescent="0.3">
      <c r="A252" s="91" t="s">
        <v>415</v>
      </c>
      <c r="B252" s="84"/>
      <c r="C252" s="117"/>
      <c r="D252" s="85"/>
      <c r="E252" s="86"/>
      <c r="F252" s="87"/>
      <c r="G252" s="87"/>
      <c r="H252" s="87"/>
      <c r="I252" s="130"/>
      <c r="J252" s="151"/>
      <c r="K252" s="152"/>
      <c r="L252" s="135"/>
      <c r="M252" s="135"/>
      <c r="N252" s="135"/>
      <c r="O252" s="135"/>
      <c r="P252" s="135"/>
      <c r="Q252" s="135"/>
      <c r="R252" s="128"/>
      <c r="S252" s="136"/>
      <c r="T252" s="137"/>
      <c r="U252" s="135"/>
      <c r="V252" s="135"/>
      <c r="W252" s="135"/>
      <c r="X252" s="135"/>
      <c r="Y252" s="135"/>
      <c r="Z252" s="135"/>
      <c r="AA252" s="138"/>
      <c r="AB252" s="133"/>
      <c r="AC252" s="134"/>
      <c r="AD252" s="135"/>
      <c r="AE252" s="135"/>
      <c r="AF252" s="135"/>
      <c r="AG252" s="135"/>
      <c r="AH252" s="134"/>
      <c r="AI252" s="133"/>
      <c r="AJ252" s="134"/>
      <c r="AK252" s="135"/>
      <c r="AL252" s="135"/>
      <c r="AM252" s="138"/>
      <c r="AN252" s="133"/>
      <c r="AO252" s="139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4"/>
      <c r="BG252" s="133"/>
      <c r="BH252" s="137"/>
      <c r="BI252" s="140"/>
      <c r="BJ252" s="135"/>
      <c r="BK252" s="135"/>
      <c r="BL252" s="135"/>
      <c r="BM252" s="135"/>
      <c r="BN252" s="135"/>
      <c r="BO252" s="135"/>
      <c r="BP252" s="137"/>
      <c r="BQ252" s="133"/>
      <c r="BR252" s="134"/>
      <c r="BS252" s="140"/>
      <c r="BT252" s="135"/>
      <c r="BU252" s="135"/>
      <c r="BV252" s="135"/>
      <c r="BW252" s="137"/>
      <c r="BX252" s="133"/>
      <c r="BY252" s="134"/>
      <c r="BZ252" s="135"/>
      <c r="CA252" s="133"/>
      <c r="CB252" s="134"/>
      <c r="CC252" s="135"/>
      <c r="CD252" s="133"/>
      <c r="CE252" s="134"/>
      <c r="CF252" s="141" t="str">
        <f>IF(ISNA(VLOOKUP($B252,'[1]1718  Prog Access'!$F$7:$BF$318,52,FALSE)),"",VLOOKUP($B252,'[1]1718  Prog Access'!$F$7:$BF$318,52,FALSE))</f>
        <v/>
      </c>
      <c r="CG252" s="88"/>
      <c r="CH252" s="89"/>
      <c r="CI252" s="90"/>
      <c r="CJ252" s="73"/>
    </row>
    <row r="253" spans="1:88" x14ac:dyDescent="0.3">
      <c r="A253" s="21"/>
      <c r="B253" s="84" t="s">
        <v>416</v>
      </c>
      <c r="C253" s="117" t="s">
        <v>417</v>
      </c>
      <c r="D253" s="85">
        <f>IF(ISNA(VLOOKUP($B253,'[1]1718 enrollment_Rev_Exp by size'!$A$6:$C$339,3,FALSE)),"",VLOOKUP($B253,'[1]1718 enrollment_Rev_Exp by size'!$A$6:$C$339,3,FALSE))</f>
        <v>1025.1499999999999</v>
      </c>
      <c r="E253" s="86">
        <f>IF(ISNA(VLOOKUP($B253,'[1]1718 Enroll_Rev_Exp Access'!$A$6:$D$316,4,FALSE)),"",VLOOKUP($B253,'[1]1718 Enroll_Rev_Exp Access'!$A$6:$D$316,4,FALSE))</f>
        <v>15252118.560000001</v>
      </c>
      <c r="F253" s="87">
        <f>IF(ISNA(VLOOKUP($B253,'[1]1718  Prog Access'!$F$7:$BF$318,2,FALSE)),"",VLOOKUP($B253,'[1]1718  Prog Access'!$F$7:$BF$318,2,FALSE))</f>
        <v>7532818.1599999983</v>
      </c>
      <c r="G253" s="87">
        <f>IF(ISNA(VLOOKUP($B253,'[1]1718  Prog Access'!$F$7:$BF$318,3,FALSE)),"",VLOOKUP($B253,'[1]1718  Prog Access'!$F$7:$BF$318,3,FALSE))</f>
        <v>151359.79</v>
      </c>
      <c r="H253" s="87">
        <f>IF(ISNA(VLOOKUP($B253,'[1]1718  Prog Access'!$F$7:$BF$318,4,FALSE)),"",VLOOKUP($B253,'[1]1718  Prog Access'!$F$7:$BF$318,4,FALSE))</f>
        <v>0</v>
      </c>
      <c r="I253" s="130">
        <f t="shared" si="353"/>
        <v>7684177.9499999983</v>
      </c>
      <c r="J253" s="151">
        <f t="shared" si="354"/>
        <v>0.50381053096141148</v>
      </c>
      <c r="K253" s="152">
        <f t="shared" si="355"/>
        <v>7495.6620494561766</v>
      </c>
      <c r="L253" s="135">
        <f>IF(ISNA(VLOOKUP($B253,'[1]1718  Prog Access'!$F$7:$BF$318,5,FALSE)),"",VLOOKUP($B253,'[1]1718  Prog Access'!$F$7:$BF$318,5,FALSE))</f>
        <v>0</v>
      </c>
      <c r="M253" s="135">
        <f>IF(ISNA(VLOOKUP($B253,'[1]1718  Prog Access'!$F$7:$BF$318,6,FALSE)),"",VLOOKUP($B253,'[1]1718  Prog Access'!$F$7:$BF$318,6,FALSE))</f>
        <v>0</v>
      </c>
      <c r="N253" s="135">
        <f>IF(ISNA(VLOOKUP($B253,'[1]1718  Prog Access'!$F$7:$BF$318,7,FALSE)),"",VLOOKUP($B253,'[1]1718  Prog Access'!$F$7:$BF$318,7,FALSE))</f>
        <v>0</v>
      </c>
      <c r="O253" s="135">
        <f>IF(ISNA(VLOOKUP($B253,'[1]1718  Prog Access'!$F$7:$BF$318,8,FALSE)),"",VLOOKUP($B253,'[1]1718  Prog Access'!$F$7:$BF$318,8,FALSE))</f>
        <v>0</v>
      </c>
      <c r="P253" s="135">
        <f>IF(ISNA(VLOOKUP($B253,'[1]1718  Prog Access'!$F$7:$BF$318,9,FALSE)),"",VLOOKUP($B253,'[1]1718  Prog Access'!$F$7:$BF$318,9,FALSE))</f>
        <v>0</v>
      </c>
      <c r="Q253" s="135">
        <f>IF(ISNA(VLOOKUP($B253,'[1]1718  Prog Access'!$F$7:$BF$318,10,FALSE)),"",VLOOKUP($B253,'[1]1718  Prog Access'!$F$7:$BF$318,10,FALSE))</f>
        <v>0</v>
      </c>
      <c r="R253" s="128">
        <f t="shared" si="321"/>
        <v>0</v>
      </c>
      <c r="S253" s="136">
        <f t="shared" si="322"/>
        <v>0</v>
      </c>
      <c r="T253" s="137">
        <f t="shared" si="323"/>
        <v>0</v>
      </c>
      <c r="U253" s="135">
        <f>IF(ISNA(VLOOKUP($B253,'[1]1718  Prog Access'!$F$7:$BF$318,11,FALSE)),"",VLOOKUP($B253,'[1]1718  Prog Access'!$F$7:$BF$318,11,FALSE))</f>
        <v>1683436.52</v>
      </c>
      <c r="V253" s="135">
        <f>IF(ISNA(VLOOKUP($B253,'[1]1718  Prog Access'!$F$7:$BF$318,12,FALSE)),"",VLOOKUP($B253,'[1]1718  Prog Access'!$F$7:$BF$318,12,FALSE))</f>
        <v>38448.44</v>
      </c>
      <c r="W253" s="135">
        <f>IF(ISNA(VLOOKUP($B253,'[1]1718  Prog Access'!$F$7:$BF$318,13,FALSE)),"",VLOOKUP($B253,'[1]1718  Prog Access'!$F$7:$BF$318,13,FALSE))</f>
        <v>0</v>
      </c>
      <c r="X253" s="135">
        <f>IF(ISNA(VLOOKUP($B253,'[1]1718  Prog Access'!$F$7:$BF$318,14,FALSE)),"",VLOOKUP($B253,'[1]1718  Prog Access'!$F$7:$BF$318,14,FALSE))</f>
        <v>0</v>
      </c>
      <c r="Y253" s="135">
        <f>IF(ISNA(VLOOKUP($B253,'[1]1718  Prog Access'!$F$7:$BF$318,15,FALSE)),"",VLOOKUP($B253,'[1]1718  Prog Access'!$F$7:$BF$318,15,FALSE))</f>
        <v>0</v>
      </c>
      <c r="Z253" s="135">
        <f>IF(ISNA(VLOOKUP($B253,'[1]1718  Prog Access'!$F$7:$BF$318,16,FALSE)),"",VLOOKUP($B253,'[1]1718  Prog Access'!$F$7:$BF$318,16,FALSE))</f>
        <v>0</v>
      </c>
      <c r="AA253" s="138">
        <f t="shared" si="325"/>
        <v>1721884.96</v>
      </c>
      <c r="AB253" s="133">
        <f t="shared" si="326"/>
        <v>0.11289480561184412</v>
      </c>
      <c r="AC253" s="134">
        <f t="shared" si="327"/>
        <v>1679.641964590548</v>
      </c>
      <c r="AD253" s="135">
        <f>IF(ISNA(VLOOKUP($B253,'[1]1718  Prog Access'!$F$7:$BF$318,17,FALSE)),"",VLOOKUP($B253,'[1]1718  Prog Access'!$F$7:$BF$318,17,FALSE))</f>
        <v>380193.4499999999</v>
      </c>
      <c r="AE253" s="135">
        <f>IF(ISNA(VLOOKUP($B253,'[1]1718  Prog Access'!$F$7:$BF$318,18,FALSE)),"",VLOOKUP($B253,'[1]1718  Prog Access'!$F$7:$BF$318,18,FALSE))</f>
        <v>0</v>
      </c>
      <c r="AF253" s="135">
        <f>IF(ISNA(VLOOKUP($B253,'[1]1718  Prog Access'!$F$7:$BF$318,19,FALSE)),"",VLOOKUP($B253,'[1]1718  Prog Access'!$F$7:$BF$318,19,FALSE))</f>
        <v>7187.4</v>
      </c>
      <c r="AG253" s="135">
        <f>IF(ISNA(VLOOKUP($B253,'[1]1718  Prog Access'!$F$7:$BF$318,20,FALSE)),"",VLOOKUP($B253,'[1]1718  Prog Access'!$F$7:$BF$318,20,FALSE))</f>
        <v>0</v>
      </c>
      <c r="AH253" s="134">
        <f t="shared" si="329"/>
        <v>387380.84999999992</v>
      </c>
      <c r="AI253" s="133">
        <f t="shared" si="330"/>
        <v>2.5398494541993642E-2</v>
      </c>
      <c r="AJ253" s="134">
        <f t="shared" si="331"/>
        <v>377.87723747744229</v>
      </c>
      <c r="AK253" s="135">
        <f>IF(ISNA(VLOOKUP($B253,'[1]1718  Prog Access'!$F$7:$BF$318,21,FALSE)),"",VLOOKUP($B253,'[1]1718  Prog Access'!$F$7:$BF$318,21,FALSE))</f>
        <v>0</v>
      </c>
      <c r="AL253" s="135">
        <f>IF(ISNA(VLOOKUP($B253,'[1]1718  Prog Access'!$F$7:$BF$318,22,FALSE)),"",VLOOKUP($B253,'[1]1718  Prog Access'!$F$7:$BF$318,22,FALSE))</f>
        <v>0</v>
      </c>
      <c r="AM253" s="138">
        <f t="shared" si="332"/>
        <v>0</v>
      </c>
      <c r="AN253" s="133">
        <f t="shared" si="333"/>
        <v>0</v>
      </c>
      <c r="AO253" s="139">
        <f t="shared" si="334"/>
        <v>0</v>
      </c>
      <c r="AP253" s="135">
        <f>IF(ISNA(VLOOKUP($B253,'[1]1718  Prog Access'!$F$7:$BF$318,23,FALSE)),"",VLOOKUP($B253,'[1]1718  Prog Access'!$F$7:$BF$318,23,FALSE))</f>
        <v>252621.28000000003</v>
      </c>
      <c r="AQ253" s="135">
        <f>IF(ISNA(VLOOKUP($B253,'[1]1718  Prog Access'!$F$7:$BF$318,24,FALSE)),"",VLOOKUP($B253,'[1]1718  Prog Access'!$F$7:$BF$318,24,FALSE))</f>
        <v>366281.73</v>
      </c>
      <c r="AR253" s="135">
        <f>IF(ISNA(VLOOKUP($B253,'[1]1718  Prog Access'!$F$7:$BF$318,25,FALSE)),"",VLOOKUP($B253,'[1]1718  Prog Access'!$F$7:$BF$318,25,FALSE))</f>
        <v>41108.689999999995</v>
      </c>
      <c r="AS253" s="135">
        <f>IF(ISNA(VLOOKUP($B253,'[1]1718  Prog Access'!$F$7:$BF$318,26,FALSE)),"",VLOOKUP($B253,'[1]1718  Prog Access'!$F$7:$BF$318,26,FALSE))</f>
        <v>0</v>
      </c>
      <c r="AT253" s="135">
        <f>IF(ISNA(VLOOKUP($B253,'[1]1718  Prog Access'!$F$7:$BF$318,27,FALSE)),"",VLOOKUP($B253,'[1]1718  Prog Access'!$F$7:$BF$318,27,FALSE))</f>
        <v>505825.49999999994</v>
      </c>
      <c r="AU253" s="135">
        <f>IF(ISNA(VLOOKUP($B253,'[1]1718  Prog Access'!$F$7:$BF$318,28,FALSE)),"",VLOOKUP($B253,'[1]1718  Prog Access'!$F$7:$BF$318,28,FALSE))</f>
        <v>0</v>
      </c>
      <c r="AV253" s="135">
        <f>IF(ISNA(VLOOKUP($B253,'[1]1718  Prog Access'!$F$7:$BF$318,29,FALSE)),"",VLOOKUP($B253,'[1]1718  Prog Access'!$F$7:$BF$318,29,FALSE))</f>
        <v>0</v>
      </c>
      <c r="AW253" s="135">
        <f>IF(ISNA(VLOOKUP($B253,'[1]1718  Prog Access'!$F$7:$BF$318,30,FALSE)),"",VLOOKUP($B253,'[1]1718  Prog Access'!$F$7:$BF$318,30,FALSE))</f>
        <v>111938.54</v>
      </c>
      <c r="AX253" s="135">
        <f>IF(ISNA(VLOOKUP($B253,'[1]1718  Prog Access'!$F$7:$BF$318,31,FALSE)),"",VLOOKUP($B253,'[1]1718  Prog Access'!$F$7:$BF$318,31,FALSE))</f>
        <v>0</v>
      </c>
      <c r="AY253" s="135">
        <f>IF(ISNA(VLOOKUP($B253,'[1]1718  Prog Access'!$F$7:$BF$318,32,FALSE)),"",VLOOKUP($B253,'[1]1718  Prog Access'!$F$7:$BF$318,32,FALSE))</f>
        <v>0</v>
      </c>
      <c r="AZ253" s="135">
        <f>IF(ISNA(VLOOKUP($B253,'[1]1718  Prog Access'!$F$7:$BF$318,33,FALSE)),"",VLOOKUP($B253,'[1]1718  Prog Access'!$F$7:$BF$318,33,FALSE))</f>
        <v>0</v>
      </c>
      <c r="BA253" s="135">
        <f>IF(ISNA(VLOOKUP($B253,'[1]1718  Prog Access'!$F$7:$BF$318,34,FALSE)),"",VLOOKUP($B253,'[1]1718  Prog Access'!$F$7:$BF$318,34,FALSE))</f>
        <v>35389.949999999997</v>
      </c>
      <c r="BB253" s="135">
        <f>IF(ISNA(VLOOKUP($B253,'[1]1718  Prog Access'!$F$7:$BF$318,35,FALSE)),"",VLOOKUP($B253,'[1]1718  Prog Access'!$F$7:$BF$318,35,FALSE))</f>
        <v>58977.54</v>
      </c>
      <c r="BC253" s="135">
        <f>IF(ISNA(VLOOKUP($B253,'[1]1718  Prog Access'!$F$7:$BF$318,36,FALSE)),"",VLOOKUP($B253,'[1]1718  Prog Access'!$F$7:$BF$318,36,FALSE))</f>
        <v>0</v>
      </c>
      <c r="BD253" s="135">
        <f>IF(ISNA(VLOOKUP($B253,'[1]1718  Prog Access'!$F$7:$BF$318,37,FALSE)),"",VLOOKUP($B253,'[1]1718  Prog Access'!$F$7:$BF$318,37,FALSE))</f>
        <v>0</v>
      </c>
      <c r="BE253" s="135">
        <f>IF(ISNA(VLOOKUP($B253,'[1]1718  Prog Access'!$F$7:$BF$318,38,FALSE)),"",VLOOKUP($B253,'[1]1718  Prog Access'!$F$7:$BF$318,38,FALSE))</f>
        <v>0</v>
      </c>
      <c r="BF253" s="134">
        <f t="shared" si="336"/>
        <v>1372143.23</v>
      </c>
      <c r="BG253" s="133">
        <f t="shared" si="337"/>
        <v>8.9964107255143172E-2</v>
      </c>
      <c r="BH253" s="137">
        <f t="shared" si="338"/>
        <v>1338.4804467638883</v>
      </c>
      <c r="BI253" s="140">
        <f>IF(ISNA(VLOOKUP($B253,'[1]1718  Prog Access'!$F$7:$BF$318,39,FALSE)),"",VLOOKUP($B253,'[1]1718  Prog Access'!$F$7:$BF$318,39,FALSE))</f>
        <v>0</v>
      </c>
      <c r="BJ253" s="135">
        <f>IF(ISNA(VLOOKUP($B253,'[1]1718  Prog Access'!$F$7:$BF$318,40,FALSE)),"",VLOOKUP($B253,'[1]1718  Prog Access'!$F$7:$BF$318,40,FALSE))</f>
        <v>0</v>
      </c>
      <c r="BK253" s="135">
        <f>IF(ISNA(VLOOKUP($B253,'[1]1718  Prog Access'!$F$7:$BF$318,41,FALSE)),"",VLOOKUP($B253,'[1]1718  Prog Access'!$F$7:$BF$318,41,FALSE))</f>
        <v>15309.96</v>
      </c>
      <c r="BL253" s="135">
        <f>IF(ISNA(VLOOKUP($B253,'[1]1718  Prog Access'!$F$7:$BF$318,42,FALSE)),"",VLOOKUP($B253,'[1]1718  Prog Access'!$F$7:$BF$318,42,FALSE))</f>
        <v>0</v>
      </c>
      <c r="BM253" s="135">
        <f>IF(ISNA(VLOOKUP($B253,'[1]1718  Prog Access'!$F$7:$BF$318,43,FALSE)),"",VLOOKUP($B253,'[1]1718  Prog Access'!$F$7:$BF$318,43,FALSE))</f>
        <v>0</v>
      </c>
      <c r="BN253" s="135">
        <f>IF(ISNA(VLOOKUP($B253,'[1]1718  Prog Access'!$F$7:$BF$318,44,FALSE)),"",VLOOKUP($B253,'[1]1718  Prog Access'!$F$7:$BF$318,44,FALSE))</f>
        <v>0</v>
      </c>
      <c r="BO253" s="135">
        <f>IF(ISNA(VLOOKUP($B253,'[1]1718  Prog Access'!$F$7:$BF$318,45,FALSE)),"",VLOOKUP($B253,'[1]1718  Prog Access'!$F$7:$BF$318,45,FALSE))</f>
        <v>258885.87999999995</v>
      </c>
      <c r="BP253" s="137">
        <f t="shared" si="340"/>
        <v>274195.83999999997</v>
      </c>
      <c r="BQ253" s="133">
        <f t="shared" si="341"/>
        <v>1.7977557604299133E-2</v>
      </c>
      <c r="BR253" s="134">
        <f t="shared" si="342"/>
        <v>267.46899478125152</v>
      </c>
      <c r="BS253" s="140">
        <f>IF(ISNA(VLOOKUP($B253,'[1]1718  Prog Access'!$F$7:$BF$318,46,FALSE)),"",VLOOKUP($B253,'[1]1718  Prog Access'!$F$7:$BF$318,46,FALSE))</f>
        <v>0</v>
      </c>
      <c r="BT253" s="135">
        <f>IF(ISNA(VLOOKUP($B253,'[1]1718  Prog Access'!$F$7:$BF$318,47,FALSE)),"",VLOOKUP($B253,'[1]1718  Prog Access'!$F$7:$BF$318,47,FALSE))</f>
        <v>0</v>
      </c>
      <c r="BU253" s="135">
        <f>IF(ISNA(VLOOKUP($B253,'[1]1718  Prog Access'!$F$7:$BF$318,48,FALSE)),"",VLOOKUP($B253,'[1]1718  Prog Access'!$F$7:$BF$318,48,FALSE))</f>
        <v>17123.36</v>
      </c>
      <c r="BV253" s="135">
        <f>IF(ISNA(VLOOKUP($B253,'[1]1718  Prog Access'!$F$7:$BF$318,49,FALSE)),"",VLOOKUP($B253,'[1]1718  Prog Access'!$F$7:$BF$318,49,FALSE))</f>
        <v>84601.01999999999</v>
      </c>
      <c r="BW253" s="137">
        <f t="shared" si="344"/>
        <v>101724.37999999999</v>
      </c>
      <c r="BX253" s="133">
        <f t="shared" si="345"/>
        <v>6.6695246040626103E-3</v>
      </c>
      <c r="BY253" s="134">
        <f t="shared" si="346"/>
        <v>99.228776276642449</v>
      </c>
      <c r="BZ253" s="135">
        <f>IF(ISNA(VLOOKUP($B253,'[1]1718  Prog Access'!$F$7:$BF$318,50,FALSE)),"",VLOOKUP($B253,'[1]1718  Prog Access'!$F$7:$BF$318,50,FALSE))</f>
        <v>2368843.5300000007</v>
      </c>
      <c r="CA253" s="133">
        <f t="shared" si="347"/>
        <v>0.1553124256595079</v>
      </c>
      <c r="CB253" s="134">
        <f t="shared" si="348"/>
        <v>2310.7287031166179</v>
      </c>
      <c r="CC253" s="135">
        <f>IF(ISNA(VLOOKUP($B253,'[1]1718  Prog Access'!$F$7:$BF$318,51,FALSE)),"",VLOOKUP($B253,'[1]1718  Prog Access'!$F$7:$BF$318,51,FALSE))</f>
        <v>534865.62999999989</v>
      </c>
      <c r="CD253" s="133">
        <f t="shared" si="349"/>
        <v>3.5068284310530551E-2</v>
      </c>
      <c r="CE253" s="134">
        <f t="shared" si="350"/>
        <v>521.74377408184159</v>
      </c>
      <c r="CF253" s="141">
        <f>IF(ISNA(VLOOKUP($B253,'[1]1718  Prog Access'!$F$7:$BF$318,52,FALSE)),"",VLOOKUP($B253,'[1]1718  Prog Access'!$F$7:$BF$318,52,FALSE))</f>
        <v>806902.19</v>
      </c>
      <c r="CG253" s="88">
        <f t="shared" si="351"/>
        <v>5.2904269451207304E-2</v>
      </c>
      <c r="CH253" s="89">
        <f t="shared" si="352"/>
        <v>787.10646246890701</v>
      </c>
      <c r="CI253" s="90">
        <f t="shared" ref="CI253:CI258" si="392">CF253+CC253+BZ253+BW253+BP253+BF253+AM253+AH253+AA253+R253+I253</f>
        <v>15252118.559999999</v>
      </c>
      <c r="CJ253" s="73">
        <f t="shared" ref="CJ253:CJ263" si="393">CI253-E253</f>
        <v>0</v>
      </c>
    </row>
    <row r="254" spans="1:88" x14ac:dyDescent="0.3">
      <c r="A254" s="21"/>
      <c r="B254" s="84" t="s">
        <v>418</v>
      </c>
      <c r="C254" s="117" t="s">
        <v>419</v>
      </c>
      <c r="D254" s="85">
        <f>IF(ISNA(VLOOKUP($B254,'[1]1718 enrollment_Rev_Exp by size'!$A$6:$C$339,3,FALSE)),"",VLOOKUP($B254,'[1]1718 enrollment_Rev_Exp by size'!$A$6:$C$339,3,FALSE))</f>
        <v>589.04</v>
      </c>
      <c r="E254" s="86">
        <f>IF(ISNA(VLOOKUP($B254,'[1]1718 Enroll_Rev_Exp Access'!$A$6:$D$316,4,FALSE)),"",VLOOKUP($B254,'[1]1718 Enroll_Rev_Exp Access'!$A$6:$D$316,4,FALSE))</f>
        <v>7968612.5599999996</v>
      </c>
      <c r="F254" s="87">
        <f>IF(ISNA(VLOOKUP($B254,'[1]1718  Prog Access'!$F$7:$BF$318,2,FALSE)),"",VLOOKUP($B254,'[1]1718  Prog Access'!$F$7:$BF$318,2,FALSE))</f>
        <v>3826901.6699999995</v>
      </c>
      <c r="G254" s="87">
        <f>IF(ISNA(VLOOKUP($B254,'[1]1718  Prog Access'!$F$7:$BF$318,3,FALSE)),"",VLOOKUP($B254,'[1]1718  Prog Access'!$F$7:$BF$318,3,FALSE))</f>
        <v>297176.99</v>
      </c>
      <c r="H254" s="87">
        <f>IF(ISNA(VLOOKUP($B254,'[1]1718  Prog Access'!$F$7:$BF$318,4,FALSE)),"",VLOOKUP($B254,'[1]1718  Prog Access'!$F$7:$BF$318,4,FALSE))</f>
        <v>611.04999999999995</v>
      </c>
      <c r="I254" s="130">
        <f t="shared" si="353"/>
        <v>4124689.709999999</v>
      </c>
      <c r="J254" s="151">
        <f t="shared" si="354"/>
        <v>0.5176170480046528</v>
      </c>
      <c r="K254" s="152">
        <f t="shared" si="355"/>
        <v>7002.393233057177</v>
      </c>
      <c r="L254" s="135">
        <f>IF(ISNA(VLOOKUP($B254,'[1]1718  Prog Access'!$F$7:$BF$318,5,FALSE)),"",VLOOKUP($B254,'[1]1718  Prog Access'!$F$7:$BF$318,5,FALSE))</f>
        <v>0</v>
      </c>
      <c r="M254" s="135">
        <f>IF(ISNA(VLOOKUP($B254,'[1]1718  Prog Access'!$F$7:$BF$318,6,FALSE)),"",VLOOKUP($B254,'[1]1718  Prog Access'!$F$7:$BF$318,6,FALSE))</f>
        <v>0</v>
      </c>
      <c r="N254" s="135">
        <f>IF(ISNA(VLOOKUP($B254,'[1]1718  Prog Access'!$F$7:$BF$318,7,FALSE)),"",VLOOKUP($B254,'[1]1718  Prog Access'!$F$7:$BF$318,7,FALSE))</f>
        <v>0</v>
      </c>
      <c r="O254" s="135">
        <f>IF(ISNA(VLOOKUP($B254,'[1]1718  Prog Access'!$F$7:$BF$318,8,FALSE)),"",VLOOKUP($B254,'[1]1718  Prog Access'!$F$7:$BF$318,8,FALSE))</f>
        <v>0</v>
      </c>
      <c r="P254" s="135">
        <f>IF(ISNA(VLOOKUP($B254,'[1]1718  Prog Access'!$F$7:$BF$318,9,FALSE)),"",VLOOKUP($B254,'[1]1718  Prog Access'!$F$7:$BF$318,9,FALSE))</f>
        <v>0</v>
      </c>
      <c r="Q254" s="135">
        <f>IF(ISNA(VLOOKUP($B254,'[1]1718  Prog Access'!$F$7:$BF$318,10,FALSE)),"",VLOOKUP($B254,'[1]1718  Prog Access'!$F$7:$BF$318,10,FALSE))</f>
        <v>0</v>
      </c>
      <c r="R254" s="128">
        <f t="shared" si="321"/>
        <v>0</v>
      </c>
      <c r="S254" s="136">
        <f t="shared" si="322"/>
        <v>0</v>
      </c>
      <c r="T254" s="137">
        <f t="shared" si="323"/>
        <v>0</v>
      </c>
      <c r="U254" s="135">
        <f>IF(ISNA(VLOOKUP($B254,'[1]1718  Prog Access'!$F$7:$BF$318,11,FALSE)),"",VLOOKUP($B254,'[1]1718  Prog Access'!$F$7:$BF$318,11,FALSE))</f>
        <v>566508.69000000006</v>
      </c>
      <c r="V254" s="135">
        <f>IF(ISNA(VLOOKUP($B254,'[1]1718  Prog Access'!$F$7:$BF$318,12,FALSE)),"",VLOOKUP($B254,'[1]1718  Prog Access'!$F$7:$BF$318,12,FALSE))</f>
        <v>0</v>
      </c>
      <c r="W254" s="135">
        <f>IF(ISNA(VLOOKUP($B254,'[1]1718  Prog Access'!$F$7:$BF$318,13,FALSE)),"",VLOOKUP($B254,'[1]1718  Prog Access'!$F$7:$BF$318,13,FALSE))</f>
        <v>145263.51</v>
      </c>
      <c r="X254" s="135">
        <f>IF(ISNA(VLOOKUP($B254,'[1]1718  Prog Access'!$F$7:$BF$318,14,FALSE)),"",VLOOKUP($B254,'[1]1718  Prog Access'!$F$7:$BF$318,14,FALSE))</f>
        <v>0</v>
      </c>
      <c r="Y254" s="135">
        <f>IF(ISNA(VLOOKUP($B254,'[1]1718  Prog Access'!$F$7:$BF$318,15,FALSE)),"",VLOOKUP($B254,'[1]1718  Prog Access'!$F$7:$BF$318,15,FALSE))</f>
        <v>0</v>
      </c>
      <c r="Z254" s="135">
        <f>IF(ISNA(VLOOKUP($B254,'[1]1718  Prog Access'!$F$7:$BF$318,16,FALSE)),"",VLOOKUP($B254,'[1]1718  Prog Access'!$F$7:$BF$318,16,FALSE))</f>
        <v>0</v>
      </c>
      <c r="AA254" s="138">
        <f t="shared" si="325"/>
        <v>711772.20000000007</v>
      </c>
      <c r="AB254" s="133">
        <f t="shared" si="326"/>
        <v>8.9321973510530436E-2</v>
      </c>
      <c r="AC254" s="134">
        <f t="shared" si="327"/>
        <v>1208.3597039250308</v>
      </c>
      <c r="AD254" s="135">
        <f>IF(ISNA(VLOOKUP($B254,'[1]1718  Prog Access'!$F$7:$BF$318,17,FALSE)),"",VLOOKUP($B254,'[1]1718  Prog Access'!$F$7:$BF$318,17,FALSE))</f>
        <v>363720.98000000004</v>
      </c>
      <c r="AE254" s="135">
        <f>IF(ISNA(VLOOKUP($B254,'[1]1718  Prog Access'!$F$7:$BF$318,18,FALSE)),"",VLOOKUP($B254,'[1]1718  Prog Access'!$F$7:$BF$318,18,FALSE))</f>
        <v>0</v>
      </c>
      <c r="AF254" s="135">
        <f>IF(ISNA(VLOOKUP($B254,'[1]1718  Prog Access'!$F$7:$BF$318,19,FALSE)),"",VLOOKUP($B254,'[1]1718  Prog Access'!$F$7:$BF$318,19,FALSE))</f>
        <v>5200</v>
      </c>
      <c r="AG254" s="135">
        <f>IF(ISNA(VLOOKUP($B254,'[1]1718  Prog Access'!$F$7:$BF$318,20,FALSE)),"",VLOOKUP($B254,'[1]1718  Prog Access'!$F$7:$BF$318,20,FALSE))</f>
        <v>0</v>
      </c>
      <c r="AH254" s="134">
        <f t="shared" si="329"/>
        <v>368920.98000000004</v>
      </c>
      <c r="AI254" s="133">
        <f t="shared" si="330"/>
        <v>4.6296764615194198E-2</v>
      </c>
      <c r="AJ254" s="134">
        <f t="shared" si="331"/>
        <v>626.308875458373</v>
      </c>
      <c r="AK254" s="135">
        <f>IF(ISNA(VLOOKUP($B254,'[1]1718  Prog Access'!$F$7:$BF$318,21,FALSE)),"",VLOOKUP($B254,'[1]1718  Prog Access'!$F$7:$BF$318,21,FALSE))</f>
        <v>0</v>
      </c>
      <c r="AL254" s="135">
        <f>IF(ISNA(VLOOKUP($B254,'[1]1718  Prog Access'!$F$7:$BF$318,22,FALSE)),"",VLOOKUP($B254,'[1]1718  Prog Access'!$F$7:$BF$318,22,FALSE))</f>
        <v>0</v>
      </c>
      <c r="AM254" s="138">
        <f t="shared" si="332"/>
        <v>0</v>
      </c>
      <c r="AN254" s="133">
        <f t="shared" si="333"/>
        <v>0</v>
      </c>
      <c r="AO254" s="139">
        <f t="shared" si="334"/>
        <v>0</v>
      </c>
      <c r="AP254" s="135">
        <f>IF(ISNA(VLOOKUP($B254,'[1]1718  Prog Access'!$F$7:$BF$318,23,FALSE)),"",VLOOKUP($B254,'[1]1718  Prog Access'!$F$7:$BF$318,23,FALSE))</f>
        <v>199024.88</v>
      </c>
      <c r="AQ254" s="135">
        <f>IF(ISNA(VLOOKUP($B254,'[1]1718  Prog Access'!$F$7:$BF$318,24,FALSE)),"",VLOOKUP($B254,'[1]1718  Prog Access'!$F$7:$BF$318,24,FALSE))</f>
        <v>50728.270000000004</v>
      </c>
      <c r="AR254" s="135">
        <f>IF(ISNA(VLOOKUP($B254,'[1]1718  Prog Access'!$F$7:$BF$318,25,FALSE)),"",VLOOKUP($B254,'[1]1718  Prog Access'!$F$7:$BF$318,25,FALSE))</f>
        <v>0</v>
      </c>
      <c r="AS254" s="135">
        <f>IF(ISNA(VLOOKUP($B254,'[1]1718  Prog Access'!$F$7:$BF$318,26,FALSE)),"",VLOOKUP($B254,'[1]1718  Prog Access'!$F$7:$BF$318,26,FALSE))</f>
        <v>0</v>
      </c>
      <c r="AT254" s="135">
        <f>IF(ISNA(VLOOKUP($B254,'[1]1718  Prog Access'!$F$7:$BF$318,27,FALSE)),"",VLOOKUP($B254,'[1]1718  Prog Access'!$F$7:$BF$318,27,FALSE))</f>
        <v>272814.83</v>
      </c>
      <c r="AU254" s="135">
        <f>IF(ISNA(VLOOKUP($B254,'[1]1718  Prog Access'!$F$7:$BF$318,28,FALSE)),"",VLOOKUP($B254,'[1]1718  Prog Access'!$F$7:$BF$318,28,FALSE))</f>
        <v>0</v>
      </c>
      <c r="AV254" s="135">
        <f>IF(ISNA(VLOOKUP($B254,'[1]1718  Prog Access'!$F$7:$BF$318,29,FALSE)),"",VLOOKUP($B254,'[1]1718  Prog Access'!$F$7:$BF$318,29,FALSE))</f>
        <v>0</v>
      </c>
      <c r="AW254" s="135">
        <f>IF(ISNA(VLOOKUP($B254,'[1]1718  Prog Access'!$F$7:$BF$318,30,FALSE)),"",VLOOKUP($B254,'[1]1718  Prog Access'!$F$7:$BF$318,30,FALSE))</f>
        <v>248634.52</v>
      </c>
      <c r="AX254" s="135">
        <f>IF(ISNA(VLOOKUP($B254,'[1]1718  Prog Access'!$F$7:$BF$318,31,FALSE)),"",VLOOKUP($B254,'[1]1718  Prog Access'!$F$7:$BF$318,31,FALSE))</f>
        <v>0</v>
      </c>
      <c r="AY254" s="135">
        <f>IF(ISNA(VLOOKUP($B254,'[1]1718  Prog Access'!$F$7:$BF$318,32,FALSE)),"",VLOOKUP($B254,'[1]1718  Prog Access'!$F$7:$BF$318,32,FALSE))</f>
        <v>0</v>
      </c>
      <c r="AZ254" s="135">
        <f>IF(ISNA(VLOOKUP($B254,'[1]1718  Prog Access'!$F$7:$BF$318,33,FALSE)),"",VLOOKUP($B254,'[1]1718  Prog Access'!$F$7:$BF$318,33,FALSE))</f>
        <v>0</v>
      </c>
      <c r="BA254" s="135">
        <f>IF(ISNA(VLOOKUP($B254,'[1]1718  Prog Access'!$F$7:$BF$318,34,FALSE)),"",VLOOKUP($B254,'[1]1718  Prog Access'!$F$7:$BF$318,34,FALSE))</f>
        <v>7476.53</v>
      </c>
      <c r="BB254" s="135">
        <f>IF(ISNA(VLOOKUP($B254,'[1]1718  Prog Access'!$F$7:$BF$318,35,FALSE)),"",VLOOKUP($B254,'[1]1718  Prog Access'!$F$7:$BF$318,35,FALSE))</f>
        <v>80861.069999999992</v>
      </c>
      <c r="BC254" s="135">
        <f>IF(ISNA(VLOOKUP($B254,'[1]1718  Prog Access'!$F$7:$BF$318,36,FALSE)),"",VLOOKUP($B254,'[1]1718  Prog Access'!$F$7:$BF$318,36,FALSE))</f>
        <v>0</v>
      </c>
      <c r="BD254" s="135">
        <f>IF(ISNA(VLOOKUP($B254,'[1]1718  Prog Access'!$F$7:$BF$318,37,FALSE)),"",VLOOKUP($B254,'[1]1718  Prog Access'!$F$7:$BF$318,37,FALSE))</f>
        <v>0</v>
      </c>
      <c r="BE254" s="135">
        <f>IF(ISNA(VLOOKUP($B254,'[1]1718  Prog Access'!$F$7:$BF$318,38,FALSE)),"",VLOOKUP($B254,'[1]1718  Prog Access'!$F$7:$BF$318,38,FALSE))</f>
        <v>0</v>
      </c>
      <c r="BF254" s="134">
        <f t="shared" si="336"/>
        <v>859540.1</v>
      </c>
      <c r="BG254" s="133">
        <f t="shared" si="337"/>
        <v>0.10786571608646513</v>
      </c>
      <c r="BH254" s="137">
        <f t="shared" si="338"/>
        <v>1459.2219543664269</v>
      </c>
      <c r="BI254" s="140">
        <f>IF(ISNA(VLOOKUP($B254,'[1]1718  Prog Access'!$F$7:$BF$318,39,FALSE)),"",VLOOKUP($B254,'[1]1718  Prog Access'!$F$7:$BF$318,39,FALSE))</f>
        <v>0</v>
      </c>
      <c r="BJ254" s="135">
        <f>IF(ISNA(VLOOKUP($B254,'[1]1718  Prog Access'!$F$7:$BF$318,40,FALSE)),"",VLOOKUP($B254,'[1]1718  Prog Access'!$F$7:$BF$318,40,FALSE))</f>
        <v>0</v>
      </c>
      <c r="BK254" s="135">
        <f>IF(ISNA(VLOOKUP($B254,'[1]1718  Prog Access'!$F$7:$BF$318,41,FALSE)),"",VLOOKUP($B254,'[1]1718  Prog Access'!$F$7:$BF$318,41,FALSE))</f>
        <v>1854.43</v>
      </c>
      <c r="BL254" s="135">
        <f>IF(ISNA(VLOOKUP($B254,'[1]1718  Prog Access'!$F$7:$BF$318,42,FALSE)),"",VLOOKUP($B254,'[1]1718  Prog Access'!$F$7:$BF$318,42,FALSE))</f>
        <v>0</v>
      </c>
      <c r="BM254" s="135">
        <f>IF(ISNA(VLOOKUP($B254,'[1]1718  Prog Access'!$F$7:$BF$318,43,FALSE)),"",VLOOKUP($B254,'[1]1718  Prog Access'!$F$7:$BF$318,43,FALSE))</f>
        <v>0</v>
      </c>
      <c r="BN254" s="135">
        <f>IF(ISNA(VLOOKUP($B254,'[1]1718  Prog Access'!$F$7:$BF$318,44,FALSE)),"",VLOOKUP($B254,'[1]1718  Prog Access'!$F$7:$BF$318,44,FALSE))</f>
        <v>0</v>
      </c>
      <c r="BO254" s="135">
        <f>IF(ISNA(VLOOKUP($B254,'[1]1718  Prog Access'!$F$7:$BF$318,45,FALSE)),"",VLOOKUP($B254,'[1]1718  Prog Access'!$F$7:$BF$318,45,FALSE))</f>
        <v>51525.42</v>
      </c>
      <c r="BP254" s="137">
        <f t="shared" si="340"/>
        <v>53379.85</v>
      </c>
      <c r="BQ254" s="133">
        <f t="shared" si="341"/>
        <v>6.698763379204874E-3</v>
      </c>
      <c r="BR254" s="134">
        <f t="shared" si="342"/>
        <v>90.621774412603557</v>
      </c>
      <c r="BS254" s="140">
        <f>IF(ISNA(VLOOKUP($B254,'[1]1718  Prog Access'!$F$7:$BF$318,46,FALSE)),"",VLOOKUP($B254,'[1]1718  Prog Access'!$F$7:$BF$318,46,FALSE))</f>
        <v>0</v>
      </c>
      <c r="BT254" s="135">
        <f>IF(ISNA(VLOOKUP($B254,'[1]1718  Prog Access'!$F$7:$BF$318,47,FALSE)),"",VLOOKUP($B254,'[1]1718  Prog Access'!$F$7:$BF$318,47,FALSE))</f>
        <v>0</v>
      </c>
      <c r="BU254" s="135">
        <f>IF(ISNA(VLOOKUP($B254,'[1]1718  Prog Access'!$F$7:$BF$318,48,FALSE)),"",VLOOKUP($B254,'[1]1718  Prog Access'!$F$7:$BF$318,48,FALSE))</f>
        <v>0</v>
      </c>
      <c r="BV254" s="135">
        <f>IF(ISNA(VLOOKUP($B254,'[1]1718  Prog Access'!$F$7:$BF$318,49,FALSE)),"",VLOOKUP($B254,'[1]1718  Prog Access'!$F$7:$BF$318,49,FALSE))</f>
        <v>0</v>
      </c>
      <c r="BW254" s="137">
        <f t="shared" si="344"/>
        <v>0</v>
      </c>
      <c r="BX254" s="133">
        <f t="shared" si="345"/>
        <v>0</v>
      </c>
      <c r="BY254" s="134">
        <f t="shared" si="346"/>
        <v>0</v>
      </c>
      <c r="BZ254" s="135">
        <f>IF(ISNA(VLOOKUP($B254,'[1]1718  Prog Access'!$F$7:$BF$318,50,FALSE)),"",VLOOKUP($B254,'[1]1718  Prog Access'!$F$7:$BF$318,50,FALSE))</f>
        <v>1129475.43</v>
      </c>
      <c r="CA254" s="133">
        <f t="shared" si="347"/>
        <v>0.14174053782833182</v>
      </c>
      <c r="CB254" s="134">
        <f t="shared" si="348"/>
        <v>1917.4851113676491</v>
      </c>
      <c r="CC254" s="135">
        <f>IF(ISNA(VLOOKUP($B254,'[1]1718  Prog Access'!$F$7:$BF$318,51,FALSE)),"",VLOOKUP($B254,'[1]1718  Prog Access'!$F$7:$BF$318,51,FALSE))</f>
        <v>333768.77</v>
      </c>
      <c r="CD254" s="133">
        <f t="shared" si="349"/>
        <v>4.1885430805786349E-2</v>
      </c>
      <c r="CE254" s="134">
        <f t="shared" si="350"/>
        <v>566.63175675675677</v>
      </c>
      <c r="CF254" s="141">
        <f>IF(ISNA(VLOOKUP($B254,'[1]1718  Prog Access'!$F$7:$BF$318,52,FALSE)),"",VLOOKUP($B254,'[1]1718  Prog Access'!$F$7:$BF$318,52,FALSE))</f>
        <v>387065.52</v>
      </c>
      <c r="CG254" s="88">
        <f t="shared" si="351"/>
        <v>4.8573765769834347E-2</v>
      </c>
      <c r="CH254" s="89">
        <f t="shared" si="352"/>
        <v>657.11245416270549</v>
      </c>
      <c r="CI254" s="90">
        <f t="shared" si="392"/>
        <v>7968612.5599999987</v>
      </c>
      <c r="CJ254" s="73">
        <f t="shared" si="393"/>
        <v>0</v>
      </c>
    </row>
    <row r="255" spans="1:88" x14ac:dyDescent="0.3">
      <c r="A255" s="21"/>
      <c r="B255" s="84" t="s">
        <v>420</v>
      </c>
      <c r="C255" s="117" t="s">
        <v>421</v>
      </c>
      <c r="D255" s="85">
        <f>IF(ISNA(VLOOKUP($B255,'[1]1718 enrollment_Rev_Exp by size'!$A$6:$C$339,3,FALSE)),"",VLOOKUP($B255,'[1]1718 enrollment_Rev_Exp by size'!$A$6:$C$339,3,FALSE))</f>
        <v>627.28000000000009</v>
      </c>
      <c r="E255" s="86">
        <f>IF(ISNA(VLOOKUP($B255,'[1]1718 Enroll_Rev_Exp Access'!$A$6:$D$316,4,FALSE)),"",VLOOKUP($B255,'[1]1718 Enroll_Rev_Exp Access'!$A$6:$D$316,4,FALSE))</f>
        <v>8993705.6400000006</v>
      </c>
      <c r="F255" s="87">
        <f>IF(ISNA(VLOOKUP($B255,'[1]1718  Prog Access'!$F$7:$BF$318,2,FALSE)),"",VLOOKUP($B255,'[1]1718  Prog Access'!$F$7:$BF$318,2,FALSE))</f>
        <v>3530678.6799999988</v>
      </c>
      <c r="G255" s="87">
        <f>IF(ISNA(VLOOKUP($B255,'[1]1718  Prog Access'!$F$7:$BF$318,3,FALSE)),"",VLOOKUP($B255,'[1]1718  Prog Access'!$F$7:$BF$318,3,FALSE))</f>
        <v>166116.68000000002</v>
      </c>
      <c r="H255" s="87">
        <f>IF(ISNA(VLOOKUP($B255,'[1]1718  Prog Access'!$F$7:$BF$318,4,FALSE)),"",VLOOKUP($B255,'[1]1718  Prog Access'!$F$7:$BF$318,4,FALSE))</f>
        <v>5499.41</v>
      </c>
      <c r="I255" s="130">
        <f t="shared" si="353"/>
        <v>3702294.7699999991</v>
      </c>
      <c r="J255" s="151">
        <f t="shared" si="354"/>
        <v>0.41165398537548742</v>
      </c>
      <c r="K255" s="152">
        <f t="shared" si="355"/>
        <v>5902.1406230072671</v>
      </c>
      <c r="L255" s="135">
        <f>IF(ISNA(VLOOKUP($B255,'[1]1718  Prog Access'!$F$7:$BF$318,5,FALSE)),"",VLOOKUP($B255,'[1]1718  Prog Access'!$F$7:$BF$318,5,FALSE))</f>
        <v>0</v>
      </c>
      <c r="M255" s="135">
        <f>IF(ISNA(VLOOKUP($B255,'[1]1718  Prog Access'!$F$7:$BF$318,6,FALSE)),"",VLOOKUP($B255,'[1]1718  Prog Access'!$F$7:$BF$318,6,FALSE))</f>
        <v>0</v>
      </c>
      <c r="N255" s="135">
        <f>IF(ISNA(VLOOKUP($B255,'[1]1718  Prog Access'!$F$7:$BF$318,7,FALSE)),"",VLOOKUP($B255,'[1]1718  Prog Access'!$F$7:$BF$318,7,FALSE))</f>
        <v>0</v>
      </c>
      <c r="O255" s="135">
        <f>IF(ISNA(VLOOKUP($B255,'[1]1718  Prog Access'!$F$7:$BF$318,8,FALSE)),"",VLOOKUP($B255,'[1]1718  Prog Access'!$F$7:$BF$318,8,FALSE))</f>
        <v>0</v>
      </c>
      <c r="P255" s="135">
        <f>IF(ISNA(VLOOKUP($B255,'[1]1718  Prog Access'!$F$7:$BF$318,9,FALSE)),"",VLOOKUP($B255,'[1]1718  Prog Access'!$F$7:$BF$318,9,FALSE))</f>
        <v>0</v>
      </c>
      <c r="Q255" s="135">
        <f>IF(ISNA(VLOOKUP($B255,'[1]1718  Prog Access'!$F$7:$BF$318,10,FALSE)),"",VLOOKUP($B255,'[1]1718  Prog Access'!$F$7:$BF$318,10,FALSE))</f>
        <v>0</v>
      </c>
      <c r="R255" s="128">
        <f t="shared" si="321"/>
        <v>0</v>
      </c>
      <c r="S255" s="136">
        <f t="shared" si="322"/>
        <v>0</v>
      </c>
      <c r="T255" s="137">
        <f t="shared" si="323"/>
        <v>0</v>
      </c>
      <c r="U255" s="135">
        <f>IF(ISNA(VLOOKUP($B255,'[1]1718  Prog Access'!$F$7:$BF$318,11,FALSE)),"",VLOOKUP($B255,'[1]1718  Prog Access'!$F$7:$BF$318,11,FALSE))</f>
        <v>696199.33000000019</v>
      </c>
      <c r="V255" s="135">
        <f>IF(ISNA(VLOOKUP($B255,'[1]1718  Prog Access'!$F$7:$BF$318,12,FALSE)),"",VLOOKUP($B255,'[1]1718  Prog Access'!$F$7:$BF$318,12,FALSE))</f>
        <v>187483</v>
      </c>
      <c r="W255" s="135">
        <f>IF(ISNA(VLOOKUP($B255,'[1]1718  Prog Access'!$F$7:$BF$318,13,FALSE)),"",VLOOKUP($B255,'[1]1718  Prog Access'!$F$7:$BF$318,13,FALSE))</f>
        <v>119946</v>
      </c>
      <c r="X255" s="135">
        <f>IF(ISNA(VLOOKUP($B255,'[1]1718  Prog Access'!$F$7:$BF$318,14,FALSE)),"",VLOOKUP($B255,'[1]1718  Prog Access'!$F$7:$BF$318,14,FALSE))</f>
        <v>0</v>
      </c>
      <c r="Y255" s="135">
        <f>IF(ISNA(VLOOKUP($B255,'[1]1718  Prog Access'!$F$7:$BF$318,15,FALSE)),"",VLOOKUP($B255,'[1]1718  Prog Access'!$F$7:$BF$318,15,FALSE))</f>
        <v>0</v>
      </c>
      <c r="Z255" s="135">
        <f>IF(ISNA(VLOOKUP($B255,'[1]1718  Prog Access'!$F$7:$BF$318,16,FALSE)),"",VLOOKUP($B255,'[1]1718  Prog Access'!$F$7:$BF$318,16,FALSE))</f>
        <v>0</v>
      </c>
      <c r="AA255" s="138">
        <f t="shared" si="325"/>
        <v>1003628.3300000002</v>
      </c>
      <c r="AB255" s="133">
        <f t="shared" si="326"/>
        <v>0.11159230357021115</v>
      </c>
      <c r="AC255" s="134">
        <f t="shared" si="327"/>
        <v>1599.9686423925521</v>
      </c>
      <c r="AD255" s="135">
        <f>IF(ISNA(VLOOKUP($B255,'[1]1718  Prog Access'!$F$7:$BF$318,17,FALSE)),"",VLOOKUP($B255,'[1]1718  Prog Access'!$F$7:$BF$318,17,FALSE))</f>
        <v>262471.92</v>
      </c>
      <c r="AE255" s="135">
        <f>IF(ISNA(VLOOKUP($B255,'[1]1718  Prog Access'!$F$7:$BF$318,18,FALSE)),"",VLOOKUP($B255,'[1]1718  Prog Access'!$F$7:$BF$318,18,FALSE))</f>
        <v>54221.9</v>
      </c>
      <c r="AF255" s="135">
        <f>IF(ISNA(VLOOKUP($B255,'[1]1718  Prog Access'!$F$7:$BF$318,19,FALSE)),"",VLOOKUP($B255,'[1]1718  Prog Access'!$F$7:$BF$318,19,FALSE))</f>
        <v>3953</v>
      </c>
      <c r="AG255" s="135">
        <f>IF(ISNA(VLOOKUP($B255,'[1]1718  Prog Access'!$F$7:$BF$318,20,FALSE)),"",VLOOKUP($B255,'[1]1718  Prog Access'!$F$7:$BF$318,20,FALSE))</f>
        <v>0</v>
      </c>
      <c r="AH255" s="134">
        <f t="shared" si="329"/>
        <v>320646.82</v>
      </c>
      <c r="AI255" s="133">
        <f t="shared" si="330"/>
        <v>3.5652358753427024E-2</v>
      </c>
      <c r="AJ255" s="134">
        <f t="shared" si="331"/>
        <v>511.17016324448406</v>
      </c>
      <c r="AK255" s="135">
        <f>IF(ISNA(VLOOKUP($B255,'[1]1718  Prog Access'!$F$7:$BF$318,21,FALSE)),"",VLOOKUP($B255,'[1]1718  Prog Access'!$F$7:$BF$318,21,FALSE))</f>
        <v>0</v>
      </c>
      <c r="AL255" s="135">
        <f>IF(ISNA(VLOOKUP($B255,'[1]1718  Prog Access'!$F$7:$BF$318,22,FALSE)),"",VLOOKUP($B255,'[1]1718  Prog Access'!$F$7:$BF$318,22,FALSE))</f>
        <v>0</v>
      </c>
      <c r="AM255" s="138">
        <f t="shared" si="332"/>
        <v>0</v>
      </c>
      <c r="AN255" s="133">
        <f t="shared" si="333"/>
        <v>0</v>
      </c>
      <c r="AO255" s="139">
        <f t="shared" si="334"/>
        <v>0</v>
      </c>
      <c r="AP255" s="135">
        <f>IF(ISNA(VLOOKUP($B255,'[1]1718  Prog Access'!$F$7:$BF$318,23,FALSE)),"",VLOOKUP($B255,'[1]1718  Prog Access'!$F$7:$BF$318,23,FALSE))</f>
        <v>207288.68000000002</v>
      </c>
      <c r="AQ255" s="135">
        <f>IF(ISNA(VLOOKUP($B255,'[1]1718  Prog Access'!$F$7:$BF$318,24,FALSE)),"",VLOOKUP($B255,'[1]1718  Prog Access'!$F$7:$BF$318,24,FALSE))</f>
        <v>50549.520000000004</v>
      </c>
      <c r="AR255" s="135">
        <f>IF(ISNA(VLOOKUP($B255,'[1]1718  Prog Access'!$F$7:$BF$318,25,FALSE)),"",VLOOKUP($B255,'[1]1718  Prog Access'!$F$7:$BF$318,25,FALSE))</f>
        <v>0</v>
      </c>
      <c r="AS255" s="135">
        <f>IF(ISNA(VLOOKUP($B255,'[1]1718  Prog Access'!$F$7:$BF$318,26,FALSE)),"",VLOOKUP($B255,'[1]1718  Prog Access'!$F$7:$BF$318,26,FALSE))</f>
        <v>0</v>
      </c>
      <c r="AT255" s="135">
        <f>IF(ISNA(VLOOKUP($B255,'[1]1718  Prog Access'!$F$7:$BF$318,27,FALSE)),"",VLOOKUP($B255,'[1]1718  Prog Access'!$F$7:$BF$318,27,FALSE))</f>
        <v>347852.93999999994</v>
      </c>
      <c r="AU255" s="135">
        <f>IF(ISNA(VLOOKUP($B255,'[1]1718  Prog Access'!$F$7:$BF$318,28,FALSE)),"",VLOOKUP($B255,'[1]1718  Prog Access'!$F$7:$BF$318,28,FALSE))</f>
        <v>0</v>
      </c>
      <c r="AV255" s="135">
        <f>IF(ISNA(VLOOKUP($B255,'[1]1718  Prog Access'!$F$7:$BF$318,29,FALSE)),"",VLOOKUP($B255,'[1]1718  Prog Access'!$F$7:$BF$318,29,FALSE))</f>
        <v>0</v>
      </c>
      <c r="AW255" s="135">
        <f>IF(ISNA(VLOOKUP($B255,'[1]1718  Prog Access'!$F$7:$BF$318,30,FALSE)),"",VLOOKUP($B255,'[1]1718  Prog Access'!$F$7:$BF$318,30,FALSE))</f>
        <v>904564.88</v>
      </c>
      <c r="AX255" s="135">
        <f>IF(ISNA(VLOOKUP($B255,'[1]1718  Prog Access'!$F$7:$BF$318,31,FALSE)),"",VLOOKUP($B255,'[1]1718  Prog Access'!$F$7:$BF$318,31,FALSE))</f>
        <v>0</v>
      </c>
      <c r="AY255" s="135">
        <f>IF(ISNA(VLOOKUP($B255,'[1]1718  Prog Access'!$F$7:$BF$318,32,FALSE)),"",VLOOKUP($B255,'[1]1718  Prog Access'!$F$7:$BF$318,32,FALSE))</f>
        <v>0</v>
      </c>
      <c r="AZ255" s="135">
        <f>IF(ISNA(VLOOKUP($B255,'[1]1718  Prog Access'!$F$7:$BF$318,33,FALSE)),"",VLOOKUP($B255,'[1]1718  Prog Access'!$F$7:$BF$318,33,FALSE))</f>
        <v>0</v>
      </c>
      <c r="BA255" s="135">
        <f>IF(ISNA(VLOOKUP($B255,'[1]1718  Prog Access'!$F$7:$BF$318,34,FALSE)),"",VLOOKUP($B255,'[1]1718  Prog Access'!$F$7:$BF$318,34,FALSE))</f>
        <v>14078</v>
      </c>
      <c r="BB255" s="135">
        <f>IF(ISNA(VLOOKUP($B255,'[1]1718  Prog Access'!$F$7:$BF$318,35,FALSE)),"",VLOOKUP($B255,'[1]1718  Prog Access'!$F$7:$BF$318,35,FALSE))</f>
        <v>108392.56</v>
      </c>
      <c r="BC255" s="135">
        <f>IF(ISNA(VLOOKUP($B255,'[1]1718  Prog Access'!$F$7:$BF$318,36,FALSE)),"",VLOOKUP($B255,'[1]1718  Prog Access'!$F$7:$BF$318,36,FALSE))</f>
        <v>0</v>
      </c>
      <c r="BD255" s="135">
        <f>IF(ISNA(VLOOKUP($B255,'[1]1718  Prog Access'!$F$7:$BF$318,37,FALSE)),"",VLOOKUP($B255,'[1]1718  Prog Access'!$F$7:$BF$318,37,FALSE))</f>
        <v>10090</v>
      </c>
      <c r="BE255" s="135">
        <f>IF(ISNA(VLOOKUP($B255,'[1]1718  Prog Access'!$F$7:$BF$318,38,FALSE)),"",VLOOKUP($B255,'[1]1718  Prog Access'!$F$7:$BF$318,38,FALSE))</f>
        <v>0</v>
      </c>
      <c r="BF255" s="134">
        <f t="shared" si="336"/>
        <v>1642816.58</v>
      </c>
      <c r="BG255" s="133">
        <f t="shared" si="337"/>
        <v>0.1826629251343832</v>
      </c>
      <c r="BH255" s="137">
        <f t="shared" si="338"/>
        <v>2618.9525889554902</v>
      </c>
      <c r="BI255" s="140">
        <f>IF(ISNA(VLOOKUP($B255,'[1]1718  Prog Access'!$F$7:$BF$318,39,FALSE)),"",VLOOKUP($B255,'[1]1718  Prog Access'!$F$7:$BF$318,39,FALSE))</f>
        <v>8554.08</v>
      </c>
      <c r="BJ255" s="135">
        <f>IF(ISNA(VLOOKUP($B255,'[1]1718  Prog Access'!$F$7:$BF$318,40,FALSE)),"",VLOOKUP($B255,'[1]1718  Prog Access'!$F$7:$BF$318,40,FALSE))</f>
        <v>0</v>
      </c>
      <c r="BK255" s="135">
        <f>IF(ISNA(VLOOKUP($B255,'[1]1718  Prog Access'!$F$7:$BF$318,41,FALSE)),"",VLOOKUP($B255,'[1]1718  Prog Access'!$F$7:$BF$318,41,FALSE))</f>
        <v>10913.23</v>
      </c>
      <c r="BL255" s="135">
        <f>IF(ISNA(VLOOKUP($B255,'[1]1718  Prog Access'!$F$7:$BF$318,42,FALSE)),"",VLOOKUP($B255,'[1]1718  Prog Access'!$F$7:$BF$318,42,FALSE))</f>
        <v>0</v>
      </c>
      <c r="BM255" s="135">
        <f>IF(ISNA(VLOOKUP($B255,'[1]1718  Prog Access'!$F$7:$BF$318,43,FALSE)),"",VLOOKUP($B255,'[1]1718  Prog Access'!$F$7:$BF$318,43,FALSE))</f>
        <v>0</v>
      </c>
      <c r="BN255" s="135">
        <f>IF(ISNA(VLOOKUP($B255,'[1]1718  Prog Access'!$F$7:$BF$318,44,FALSE)),"",VLOOKUP($B255,'[1]1718  Prog Access'!$F$7:$BF$318,44,FALSE))</f>
        <v>0</v>
      </c>
      <c r="BO255" s="135">
        <f>IF(ISNA(VLOOKUP($B255,'[1]1718  Prog Access'!$F$7:$BF$318,45,FALSE)),"",VLOOKUP($B255,'[1]1718  Prog Access'!$F$7:$BF$318,45,FALSE))</f>
        <v>61466.25</v>
      </c>
      <c r="BP255" s="137">
        <f t="shared" si="340"/>
        <v>80933.56</v>
      </c>
      <c r="BQ255" s="133">
        <f t="shared" si="341"/>
        <v>8.9989113764234775E-3</v>
      </c>
      <c r="BR255" s="134">
        <f t="shared" si="342"/>
        <v>129.02302002295625</v>
      </c>
      <c r="BS255" s="140">
        <f>IF(ISNA(VLOOKUP($B255,'[1]1718  Prog Access'!$F$7:$BF$318,46,FALSE)),"",VLOOKUP($B255,'[1]1718  Prog Access'!$F$7:$BF$318,46,FALSE))</f>
        <v>0</v>
      </c>
      <c r="BT255" s="135">
        <f>IF(ISNA(VLOOKUP($B255,'[1]1718  Prog Access'!$F$7:$BF$318,47,FALSE)),"",VLOOKUP($B255,'[1]1718  Prog Access'!$F$7:$BF$318,47,FALSE))</f>
        <v>0</v>
      </c>
      <c r="BU255" s="135">
        <f>IF(ISNA(VLOOKUP($B255,'[1]1718  Prog Access'!$F$7:$BF$318,48,FALSE)),"",VLOOKUP($B255,'[1]1718  Prog Access'!$F$7:$BF$318,48,FALSE))</f>
        <v>84706.880000000005</v>
      </c>
      <c r="BV255" s="135">
        <f>IF(ISNA(VLOOKUP($B255,'[1]1718  Prog Access'!$F$7:$BF$318,49,FALSE)),"",VLOOKUP($B255,'[1]1718  Prog Access'!$F$7:$BF$318,49,FALSE))</f>
        <v>0</v>
      </c>
      <c r="BW255" s="137">
        <f t="shared" si="344"/>
        <v>84706.880000000005</v>
      </c>
      <c r="BX255" s="133">
        <f t="shared" si="345"/>
        <v>9.4184625771229925E-3</v>
      </c>
      <c r="BY255" s="134">
        <f t="shared" si="346"/>
        <v>135.03838796071929</v>
      </c>
      <c r="BZ255" s="135">
        <f>IF(ISNA(VLOOKUP($B255,'[1]1718  Prog Access'!$F$7:$BF$318,50,FALSE)),"",VLOOKUP($B255,'[1]1718  Prog Access'!$F$7:$BF$318,50,FALSE))</f>
        <v>1431747.0199999998</v>
      </c>
      <c r="CA255" s="133">
        <f t="shared" si="347"/>
        <v>0.1591943384973849</v>
      </c>
      <c r="CB255" s="134">
        <f t="shared" si="348"/>
        <v>2282.4687858691486</v>
      </c>
      <c r="CC255" s="135">
        <f>IF(ISNA(VLOOKUP($B255,'[1]1718  Prog Access'!$F$7:$BF$318,51,FALSE)),"",VLOOKUP($B255,'[1]1718  Prog Access'!$F$7:$BF$318,51,FALSE))</f>
        <v>343106.85</v>
      </c>
      <c r="CD255" s="133">
        <f t="shared" si="349"/>
        <v>3.8149664191144239E-2</v>
      </c>
      <c r="CE255" s="134">
        <f t="shared" si="350"/>
        <v>546.97559303660239</v>
      </c>
      <c r="CF255" s="141">
        <f>IF(ISNA(VLOOKUP($B255,'[1]1718  Prog Access'!$F$7:$BF$318,52,FALSE)),"",VLOOKUP($B255,'[1]1718  Prog Access'!$F$7:$BF$318,52,FALSE))</f>
        <v>383824.83</v>
      </c>
      <c r="CG255" s="88">
        <f t="shared" si="351"/>
        <v>4.2677050524415429E-2</v>
      </c>
      <c r="CH255" s="89">
        <f t="shared" si="352"/>
        <v>611.88756217319212</v>
      </c>
      <c r="CI255" s="90">
        <f t="shared" si="392"/>
        <v>8993705.6399999987</v>
      </c>
      <c r="CJ255" s="73">
        <f t="shared" si="393"/>
        <v>0</v>
      </c>
    </row>
    <row r="256" spans="1:88" x14ac:dyDescent="0.3">
      <c r="A256" s="91"/>
      <c r="B256" s="84" t="s">
        <v>422</v>
      </c>
      <c r="C256" s="117" t="s">
        <v>423</v>
      </c>
      <c r="D256" s="85">
        <f>IF(ISNA(VLOOKUP($B256,'[1]1718 enrollment_Rev_Exp by size'!$A$6:$C$339,3,FALSE)),"",VLOOKUP($B256,'[1]1718 enrollment_Rev_Exp by size'!$A$6:$C$339,3,FALSE))</f>
        <v>439.1099999999999</v>
      </c>
      <c r="E256" s="86">
        <f>IF(ISNA(VLOOKUP($B256,'[1]1718 Enroll_Rev_Exp Access'!$A$6:$D$316,4,FALSE)),"",VLOOKUP($B256,'[1]1718 Enroll_Rev_Exp Access'!$A$6:$D$316,4,FALSE))</f>
        <v>6192890.5499999998</v>
      </c>
      <c r="F256" s="87">
        <f>IF(ISNA(VLOOKUP($B256,'[1]1718  Prog Access'!$F$7:$BF$318,2,FALSE)),"",VLOOKUP($B256,'[1]1718  Prog Access'!$F$7:$BF$318,2,FALSE))</f>
        <v>2440896.21</v>
      </c>
      <c r="G256" s="87">
        <f>IF(ISNA(VLOOKUP($B256,'[1]1718  Prog Access'!$F$7:$BF$318,3,FALSE)),"",VLOOKUP($B256,'[1]1718  Prog Access'!$F$7:$BF$318,3,FALSE))</f>
        <v>93488.72</v>
      </c>
      <c r="H256" s="87">
        <f>IF(ISNA(VLOOKUP($B256,'[1]1718  Prog Access'!$F$7:$BF$318,4,FALSE)),"",VLOOKUP($B256,'[1]1718  Prog Access'!$F$7:$BF$318,4,FALSE))</f>
        <v>0</v>
      </c>
      <c r="I256" s="130">
        <f t="shared" si="353"/>
        <v>2534384.9300000002</v>
      </c>
      <c r="J256" s="151">
        <f t="shared" si="354"/>
        <v>0.40924103365592346</v>
      </c>
      <c r="K256" s="152">
        <f t="shared" si="355"/>
        <v>5771.6402040491012</v>
      </c>
      <c r="L256" s="135">
        <f>IF(ISNA(VLOOKUP($B256,'[1]1718  Prog Access'!$F$7:$BF$318,5,FALSE)),"",VLOOKUP($B256,'[1]1718  Prog Access'!$F$7:$BF$318,5,FALSE))</f>
        <v>0</v>
      </c>
      <c r="M256" s="135">
        <f>IF(ISNA(VLOOKUP($B256,'[1]1718  Prog Access'!$F$7:$BF$318,6,FALSE)),"",VLOOKUP($B256,'[1]1718  Prog Access'!$F$7:$BF$318,6,FALSE))</f>
        <v>0</v>
      </c>
      <c r="N256" s="135">
        <f>IF(ISNA(VLOOKUP($B256,'[1]1718  Prog Access'!$F$7:$BF$318,7,FALSE)),"",VLOOKUP($B256,'[1]1718  Prog Access'!$F$7:$BF$318,7,FALSE))</f>
        <v>0</v>
      </c>
      <c r="O256" s="135">
        <f>IF(ISNA(VLOOKUP($B256,'[1]1718  Prog Access'!$F$7:$BF$318,8,FALSE)),"",VLOOKUP($B256,'[1]1718  Prog Access'!$F$7:$BF$318,8,FALSE))</f>
        <v>0</v>
      </c>
      <c r="P256" s="135">
        <f>IF(ISNA(VLOOKUP($B256,'[1]1718  Prog Access'!$F$7:$BF$318,9,FALSE)),"",VLOOKUP($B256,'[1]1718  Prog Access'!$F$7:$BF$318,9,FALSE))</f>
        <v>0</v>
      </c>
      <c r="Q256" s="135">
        <f>IF(ISNA(VLOOKUP($B256,'[1]1718  Prog Access'!$F$7:$BF$318,10,FALSE)),"",VLOOKUP($B256,'[1]1718  Prog Access'!$F$7:$BF$318,10,FALSE))</f>
        <v>0</v>
      </c>
      <c r="R256" s="128">
        <f t="shared" si="321"/>
        <v>0</v>
      </c>
      <c r="S256" s="136">
        <f t="shared" si="322"/>
        <v>0</v>
      </c>
      <c r="T256" s="137">
        <f t="shared" si="323"/>
        <v>0</v>
      </c>
      <c r="U256" s="135">
        <f>IF(ISNA(VLOOKUP($B256,'[1]1718  Prog Access'!$F$7:$BF$318,11,FALSE)),"",VLOOKUP($B256,'[1]1718  Prog Access'!$F$7:$BF$318,11,FALSE))</f>
        <v>357242.62</v>
      </c>
      <c r="V256" s="135">
        <f>IF(ISNA(VLOOKUP($B256,'[1]1718  Prog Access'!$F$7:$BF$318,12,FALSE)),"",VLOOKUP($B256,'[1]1718  Prog Access'!$F$7:$BF$318,12,FALSE))</f>
        <v>8928.4</v>
      </c>
      <c r="W256" s="135">
        <f>IF(ISNA(VLOOKUP($B256,'[1]1718  Prog Access'!$F$7:$BF$318,13,FALSE)),"",VLOOKUP($B256,'[1]1718  Prog Access'!$F$7:$BF$318,13,FALSE))</f>
        <v>20962.59</v>
      </c>
      <c r="X256" s="135">
        <f>IF(ISNA(VLOOKUP($B256,'[1]1718  Prog Access'!$F$7:$BF$318,14,FALSE)),"",VLOOKUP($B256,'[1]1718  Prog Access'!$F$7:$BF$318,14,FALSE))</f>
        <v>0</v>
      </c>
      <c r="Y256" s="135">
        <f>IF(ISNA(VLOOKUP($B256,'[1]1718  Prog Access'!$F$7:$BF$318,15,FALSE)),"",VLOOKUP($B256,'[1]1718  Prog Access'!$F$7:$BF$318,15,FALSE))</f>
        <v>0</v>
      </c>
      <c r="Z256" s="135">
        <f>IF(ISNA(VLOOKUP($B256,'[1]1718  Prog Access'!$F$7:$BF$318,16,FALSE)),"",VLOOKUP($B256,'[1]1718  Prog Access'!$F$7:$BF$318,16,FALSE))</f>
        <v>0</v>
      </c>
      <c r="AA256" s="138">
        <f t="shared" si="325"/>
        <v>387133.61000000004</v>
      </c>
      <c r="AB256" s="133">
        <f t="shared" si="326"/>
        <v>6.2512587114913573E-2</v>
      </c>
      <c r="AC256" s="134">
        <f t="shared" si="327"/>
        <v>881.63241556785351</v>
      </c>
      <c r="AD256" s="135">
        <f>IF(ISNA(VLOOKUP($B256,'[1]1718  Prog Access'!$F$7:$BF$318,17,FALSE)),"",VLOOKUP($B256,'[1]1718  Prog Access'!$F$7:$BF$318,17,FALSE))</f>
        <v>122234.26000000001</v>
      </c>
      <c r="AE256" s="135">
        <f>IF(ISNA(VLOOKUP($B256,'[1]1718  Prog Access'!$F$7:$BF$318,18,FALSE)),"",VLOOKUP($B256,'[1]1718  Prog Access'!$F$7:$BF$318,18,FALSE))</f>
        <v>17794.2</v>
      </c>
      <c r="AF256" s="135">
        <f>IF(ISNA(VLOOKUP($B256,'[1]1718  Prog Access'!$F$7:$BF$318,19,FALSE)),"",VLOOKUP($B256,'[1]1718  Prog Access'!$F$7:$BF$318,19,FALSE))</f>
        <v>67601.179999999993</v>
      </c>
      <c r="AG256" s="135">
        <f>IF(ISNA(VLOOKUP($B256,'[1]1718  Prog Access'!$F$7:$BF$318,20,FALSE)),"",VLOOKUP($B256,'[1]1718  Prog Access'!$F$7:$BF$318,20,FALSE))</f>
        <v>0</v>
      </c>
      <c r="AH256" s="134">
        <f t="shared" si="329"/>
        <v>207629.64</v>
      </c>
      <c r="AI256" s="133">
        <f t="shared" si="330"/>
        <v>3.3527096647945766E-2</v>
      </c>
      <c r="AJ256" s="134">
        <f t="shared" si="331"/>
        <v>472.84197581471625</v>
      </c>
      <c r="AK256" s="135">
        <f>IF(ISNA(VLOOKUP($B256,'[1]1718  Prog Access'!$F$7:$BF$318,21,FALSE)),"",VLOOKUP($B256,'[1]1718  Prog Access'!$F$7:$BF$318,21,FALSE))</f>
        <v>0</v>
      </c>
      <c r="AL256" s="135">
        <f>IF(ISNA(VLOOKUP($B256,'[1]1718  Prog Access'!$F$7:$BF$318,22,FALSE)),"",VLOOKUP($B256,'[1]1718  Prog Access'!$F$7:$BF$318,22,FALSE))</f>
        <v>0</v>
      </c>
      <c r="AM256" s="138">
        <f t="shared" si="332"/>
        <v>0</v>
      </c>
      <c r="AN256" s="133">
        <f t="shared" si="333"/>
        <v>0</v>
      </c>
      <c r="AO256" s="139">
        <f t="shared" si="334"/>
        <v>0</v>
      </c>
      <c r="AP256" s="135">
        <f>IF(ISNA(VLOOKUP($B256,'[1]1718  Prog Access'!$F$7:$BF$318,23,FALSE)),"",VLOOKUP($B256,'[1]1718  Prog Access'!$F$7:$BF$318,23,FALSE))</f>
        <v>75821.850000000006</v>
      </c>
      <c r="AQ256" s="135">
        <f>IF(ISNA(VLOOKUP($B256,'[1]1718  Prog Access'!$F$7:$BF$318,24,FALSE)),"",VLOOKUP($B256,'[1]1718  Prog Access'!$F$7:$BF$318,24,FALSE))</f>
        <v>19916.36</v>
      </c>
      <c r="AR256" s="135">
        <f>IF(ISNA(VLOOKUP($B256,'[1]1718  Prog Access'!$F$7:$BF$318,25,FALSE)),"",VLOOKUP($B256,'[1]1718  Prog Access'!$F$7:$BF$318,25,FALSE))</f>
        <v>23969.46</v>
      </c>
      <c r="AS256" s="135">
        <f>IF(ISNA(VLOOKUP($B256,'[1]1718  Prog Access'!$F$7:$BF$318,26,FALSE)),"",VLOOKUP($B256,'[1]1718  Prog Access'!$F$7:$BF$318,26,FALSE))</f>
        <v>0</v>
      </c>
      <c r="AT256" s="135">
        <f>IF(ISNA(VLOOKUP($B256,'[1]1718  Prog Access'!$F$7:$BF$318,27,FALSE)),"",VLOOKUP($B256,'[1]1718  Prog Access'!$F$7:$BF$318,27,FALSE))</f>
        <v>154285.35999999999</v>
      </c>
      <c r="AU256" s="135">
        <f>IF(ISNA(VLOOKUP($B256,'[1]1718  Prog Access'!$F$7:$BF$318,28,FALSE)),"",VLOOKUP($B256,'[1]1718  Prog Access'!$F$7:$BF$318,28,FALSE))</f>
        <v>1120380.5999999999</v>
      </c>
      <c r="AV256" s="135">
        <f>IF(ISNA(VLOOKUP($B256,'[1]1718  Prog Access'!$F$7:$BF$318,29,FALSE)),"",VLOOKUP($B256,'[1]1718  Prog Access'!$F$7:$BF$318,29,FALSE))</f>
        <v>185134.66999999998</v>
      </c>
      <c r="AW256" s="135">
        <f>IF(ISNA(VLOOKUP($B256,'[1]1718  Prog Access'!$F$7:$BF$318,30,FALSE)),"",VLOOKUP($B256,'[1]1718  Prog Access'!$F$7:$BF$318,30,FALSE))</f>
        <v>25512.25</v>
      </c>
      <c r="AX256" s="135">
        <f>IF(ISNA(VLOOKUP($B256,'[1]1718  Prog Access'!$F$7:$BF$318,31,FALSE)),"",VLOOKUP($B256,'[1]1718  Prog Access'!$F$7:$BF$318,31,FALSE))</f>
        <v>0</v>
      </c>
      <c r="AY256" s="135">
        <f>IF(ISNA(VLOOKUP($B256,'[1]1718  Prog Access'!$F$7:$BF$318,32,FALSE)),"",VLOOKUP($B256,'[1]1718  Prog Access'!$F$7:$BF$318,32,FALSE))</f>
        <v>0</v>
      </c>
      <c r="AZ256" s="135">
        <f>IF(ISNA(VLOOKUP($B256,'[1]1718  Prog Access'!$F$7:$BF$318,33,FALSE)),"",VLOOKUP($B256,'[1]1718  Prog Access'!$F$7:$BF$318,33,FALSE))</f>
        <v>0</v>
      </c>
      <c r="BA256" s="135">
        <f>IF(ISNA(VLOOKUP($B256,'[1]1718  Prog Access'!$F$7:$BF$318,34,FALSE)),"",VLOOKUP($B256,'[1]1718  Prog Access'!$F$7:$BF$318,34,FALSE))</f>
        <v>1055.72</v>
      </c>
      <c r="BB256" s="135">
        <f>IF(ISNA(VLOOKUP($B256,'[1]1718  Prog Access'!$F$7:$BF$318,35,FALSE)),"",VLOOKUP($B256,'[1]1718  Prog Access'!$F$7:$BF$318,35,FALSE))</f>
        <v>31524.7</v>
      </c>
      <c r="BC256" s="135">
        <f>IF(ISNA(VLOOKUP($B256,'[1]1718  Prog Access'!$F$7:$BF$318,36,FALSE)),"",VLOOKUP($B256,'[1]1718  Prog Access'!$F$7:$BF$318,36,FALSE))</f>
        <v>0</v>
      </c>
      <c r="BD256" s="135">
        <f>IF(ISNA(VLOOKUP($B256,'[1]1718  Prog Access'!$F$7:$BF$318,37,FALSE)),"",VLOOKUP($B256,'[1]1718  Prog Access'!$F$7:$BF$318,37,FALSE))</f>
        <v>0</v>
      </c>
      <c r="BE256" s="135">
        <f>IF(ISNA(VLOOKUP($B256,'[1]1718  Prog Access'!$F$7:$BF$318,38,FALSE)),"",VLOOKUP($B256,'[1]1718  Prog Access'!$F$7:$BF$318,38,FALSE))</f>
        <v>0</v>
      </c>
      <c r="BF256" s="134">
        <f t="shared" si="336"/>
        <v>1637600.9699999997</v>
      </c>
      <c r="BG256" s="133">
        <f t="shared" si="337"/>
        <v>0.26443240951513342</v>
      </c>
      <c r="BH256" s="137">
        <f t="shared" si="338"/>
        <v>3729.3638723782196</v>
      </c>
      <c r="BI256" s="140">
        <f>IF(ISNA(VLOOKUP($B256,'[1]1718  Prog Access'!$F$7:$BF$318,39,FALSE)),"",VLOOKUP($B256,'[1]1718  Prog Access'!$F$7:$BF$318,39,FALSE))</f>
        <v>0</v>
      </c>
      <c r="BJ256" s="135">
        <f>IF(ISNA(VLOOKUP($B256,'[1]1718  Prog Access'!$F$7:$BF$318,40,FALSE)),"",VLOOKUP($B256,'[1]1718  Prog Access'!$F$7:$BF$318,40,FALSE))</f>
        <v>0</v>
      </c>
      <c r="BK256" s="135">
        <f>IF(ISNA(VLOOKUP($B256,'[1]1718  Prog Access'!$F$7:$BF$318,41,FALSE)),"",VLOOKUP($B256,'[1]1718  Prog Access'!$F$7:$BF$318,41,FALSE))</f>
        <v>2212.02</v>
      </c>
      <c r="BL256" s="135">
        <f>IF(ISNA(VLOOKUP($B256,'[1]1718  Prog Access'!$F$7:$BF$318,42,FALSE)),"",VLOOKUP($B256,'[1]1718  Prog Access'!$F$7:$BF$318,42,FALSE))</f>
        <v>0</v>
      </c>
      <c r="BM256" s="135">
        <f>IF(ISNA(VLOOKUP($B256,'[1]1718  Prog Access'!$F$7:$BF$318,43,FALSE)),"",VLOOKUP($B256,'[1]1718  Prog Access'!$F$7:$BF$318,43,FALSE))</f>
        <v>0</v>
      </c>
      <c r="BN256" s="135">
        <f>IF(ISNA(VLOOKUP($B256,'[1]1718  Prog Access'!$F$7:$BF$318,44,FALSE)),"",VLOOKUP($B256,'[1]1718  Prog Access'!$F$7:$BF$318,44,FALSE))</f>
        <v>0</v>
      </c>
      <c r="BO256" s="135">
        <f>IF(ISNA(VLOOKUP($B256,'[1]1718  Prog Access'!$F$7:$BF$318,45,FALSE)),"",VLOOKUP($B256,'[1]1718  Prog Access'!$F$7:$BF$318,45,FALSE))</f>
        <v>143731.24</v>
      </c>
      <c r="BP256" s="137">
        <f t="shared" si="340"/>
        <v>145943.25999999998</v>
      </c>
      <c r="BQ256" s="133">
        <f t="shared" si="341"/>
        <v>2.3566258570482886E-2</v>
      </c>
      <c r="BR256" s="134">
        <f t="shared" si="342"/>
        <v>332.36150395117397</v>
      </c>
      <c r="BS256" s="140">
        <f>IF(ISNA(VLOOKUP($B256,'[1]1718  Prog Access'!$F$7:$BF$318,46,FALSE)),"",VLOOKUP($B256,'[1]1718  Prog Access'!$F$7:$BF$318,46,FALSE))</f>
        <v>0</v>
      </c>
      <c r="BT256" s="135">
        <f>IF(ISNA(VLOOKUP($B256,'[1]1718  Prog Access'!$F$7:$BF$318,47,FALSE)),"",VLOOKUP($B256,'[1]1718  Prog Access'!$F$7:$BF$318,47,FALSE))</f>
        <v>0</v>
      </c>
      <c r="BU256" s="135">
        <f>IF(ISNA(VLOOKUP($B256,'[1]1718  Prog Access'!$F$7:$BF$318,48,FALSE)),"",VLOOKUP($B256,'[1]1718  Prog Access'!$F$7:$BF$318,48,FALSE))</f>
        <v>0</v>
      </c>
      <c r="BV256" s="135">
        <f>IF(ISNA(VLOOKUP($B256,'[1]1718  Prog Access'!$F$7:$BF$318,49,FALSE)),"",VLOOKUP($B256,'[1]1718  Prog Access'!$F$7:$BF$318,49,FALSE))</f>
        <v>0</v>
      </c>
      <c r="BW256" s="137">
        <f t="shared" si="344"/>
        <v>0</v>
      </c>
      <c r="BX256" s="133">
        <f t="shared" si="345"/>
        <v>0</v>
      </c>
      <c r="BY256" s="134">
        <f t="shared" si="346"/>
        <v>0</v>
      </c>
      <c r="BZ256" s="135">
        <f>IF(ISNA(VLOOKUP($B256,'[1]1718  Prog Access'!$F$7:$BF$318,50,FALSE)),"",VLOOKUP($B256,'[1]1718  Prog Access'!$F$7:$BF$318,50,FALSE))</f>
        <v>845400.0199999999</v>
      </c>
      <c r="CA256" s="133">
        <f t="shared" si="347"/>
        <v>0.13651137755050424</v>
      </c>
      <c r="CB256" s="134">
        <f t="shared" si="348"/>
        <v>1925.2579535879395</v>
      </c>
      <c r="CC256" s="135">
        <f>IF(ISNA(VLOOKUP($B256,'[1]1718  Prog Access'!$F$7:$BF$318,51,FALSE)),"",VLOOKUP($B256,'[1]1718  Prog Access'!$F$7:$BF$318,51,FALSE))</f>
        <v>191317.13000000003</v>
      </c>
      <c r="CD256" s="133">
        <f t="shared" si="349"/>
        <v>3.0893026197596863E-2</v>
      </c>
      <c r="CE256" s="134">
        <f t="shared" si="350"/>
        <v>435.69294709753837</v>
      </c>
      <c r="CF256" s="141">
        <f>IF(ISNA(VLOOKUP($B256,'[1]1718  Prog Access'!$F$7:$BF$318,52,FALSE)),"",VLOOKUP($B256,'[1]1718  Prog Access'!$F$7:$BF$318,52,FALSE))</f>
        <v>243480.99</v>
      </c>
      <c r="CG256" s="88">
        <f t="shared" si="351"/>
        <v>3.9316210747499809E-2</v>
      </c>
      <c r="CH256" s="89">
        <f t="shared" si="352"/>
        <v>554.48746327799427</v>
      </c>
      <c r="CI256" s="90">
        <f t="shared" si="392"/>
        <v>6192890.5499999998</v>
      </c>
      <c r="CJ256" s="73">
        <f t="shared" si="393"/>
        <v>0</v>
      </c>
    </row>
    <row r="257" spans="1:88" x14ac:dyDescent="0.3">
      <c r="A257" s="21"/>
      <c r="B257" s="84" t="s">
        <v>424</v>
      </c>
      <c r="C257" s="117" t="s">
        <v>425</v>
      </c>
      <c r="D257" s="85">
        <f>IF(ISNA(VLOOKUP($B257,'[1]1718 enrollment_Rev_Exp by size'!$A$6:$C$339,3,FALSE)),"",VLOOKUP($B257,'[1]1718 enrollment_Rev_Exp by size'!$A$6:$C$339,3,FALSE))</f>
        <v>359.36</v>
      </c>
      <c r="E257" s="86">
        <f>IF(ISNA(VLOOKUP($B257,'[1]1718 Enroll_Rev_Exp Access'!$A$6:$D$316,4,FALSE)),"",VLOOKUP($B257,'[1]1718 Enroll_Rev_Exp Access'!$A$6:$D$316,4,FALSE))</f>
        <v>5206297.8899999997</v>
      </c>
      <c r="F257" s="87">
        <f>IF(ISNA(VLOOKUP($B257,'[1]1718  Prog Access'!$F$7:$BF$318,2,FALSE)),"",VLOOKUP($B257,'[1]1718  Prog Access'!$F$7:$BF$318,2,FALSE))</f>
        <v>2448557.02</v>
      </c>
      <c r="G257" s="87">
        <f>IF(ISNA(VLOOKUP($B257,'[1]1718  Prog Access'!$F$7:$BF$318,3,FALSE)),"",VLOOKUP($B257,'[1]1718  Prog Access'!$F$7:$BF$318,3,FALSE))</f>
        <v>0</v>
      </c>
      <c r="H257" s="87">
        <f>IF(ISNA(VLOOKUP($B257,'[1]1718  Prog Access'!$F$7:$BF$318,4,FALSE)),"",VLOOKUP($B257,'[1]1718  Prog Access'!$F$7:$BF$318,4,FALSE))</f>
        <v>0</v>
      </c>
      <c r="I257" s="130">
        <f t="shared" si="353"/>
        <v>2448557.02</v>
      </c>
      <c r="J257" s="151">
        <f t="shared" si="354"/>
        <v>0.47030674612435597</v>
      </c>
      <c r="K257" s="152">
        <f t="shared" si="355"/>
        <v>6813.6604519145149</v>
      </c>
      <c r="L257" s="135">
        <f>IF(ISNA(VLOOKUP($B257,'[1]1718  Prog Access'!$F$7:$BF$318,5,FALSE)),"",VLOOKUP($B257,'[1]1718  Prog Access'!$F$7:$BF$318,5,FALSE))</f>
        <v>0</v>
      </c>
      <c r="M257" s="135">
        <f>IF(ISNA(VLOOKUP($B257,'[1]1718  Prog Access'!$F$7:$BF$318,6,FALSE)),"",VLOOKUP($B257,'[1]1718  Prog Access'!$F$7:$BF$318,6,FALSE))</f>
        <v>0</v>
      </c>
      <c r="N257" s="135">
        <f>IF(ISNA(VLOOKUP($B257,'[1]1718  Prog Access'!$F$7:$BF$318,7,FALSE)),"",VLOOKUP($B257,'[1]1718  Prog Access'!$F$7:$BF$318,7,FALSE))</f>
        <v>0</v>
      </c>
      <c r="O257" s="135">
        <f>IF(ISNA(VLOOKUP($B257,'[1]1718  Prog Access'!$F$7:$BF$318,8,FALSE)),"",VLOOKUP($B257,'[1]1718  Prog Access'!$F$7:$BF$318,8,FALSE))</f>
        <v>0</v>
      </c>
      <c r="P257" s="135">
        <f>IF(ISNA(VLOOKUP($B257,'[1]1718  Prog Access'!$F$7:$BF$318,9,FALSE)),"",VLOOKUP($B257,'[1]1718  Prog Access'!$F$7:$BF$318,9,FALSE))</f>
        <v>0</v>
      </c>
      <c r="Q257" s="135">
        <f>IF(ISNA(VLOOKUP($B257,'[1]1718  Prog Access'!$F$7:$BF$318,10,FALSE)),"",VLOOKUP($B257,'[1]1718  Prog Access'!$F$7:$BF$318,10,FALSE))</f>
        <v>0</v>
      </c>
      <c r="R257" s="128">
        <f t="shared" si="321"/>
        <v>0</v>
      </c>
      <c r="S257" s="136">
        <f t="shared" si="322"/>
        <v>0</v>
      </c>
      <c r="T257" s="137">
        <f t="shared" si="323"/>
        <v>0</v>
      </c>
      <c r="U257" s="135">
        <f>IF(ISNA(VLOOKUP($B257,'[1]1718  Prog Access'!$F$7:$BF$318,11,FALSE)),"",VLOOKUP($B257,'[1]1718  Prog Access'!$F$7:$BF$318,11,FALSE))</f>
        <v>406441.28</v>
      </c>
      <c r="V257" s="135">
        <f>IF(ISNA(VLOOKUP($B257,'[1]1718  Prog Access'!$F$7:$BF$318,12,FALSE)),"",VLOOKUP($B257,'[1]1718  Prog Access'!$F$7:$BF$318,12,FALSE))</f>
        <v>869.5</v>
      </c>
      <c r="W257" s="135">
        <f>IF(ISNA(VLOOKUP($B257,'[1]1718  Prog Access'!$F$7:$BF$318,13,FALSE)),"",VLOOKUP($B257,'[1]1718  Prog Access'!$F$7:$BF$318,13,FALSE))</f>
        <v>73438.079999999987</v>
      </c>
      <c r="X257" s="135">
        <f>IF(ISNA(VLOOKUP($B257,'[1]1718  Prog Access'!$F$7:$BF$318,14,FALSE)),"",VLOOKUP($B257,'[1]1718  Prog Access'!$F$7:$BF$318,14,FALSE))</f>
        <v>0</v>
      </c>
      <c r="Y257" s="135">
        <f>IF(ISNA(VLOOKUP($B257,'[1]1718  Prog Access'!$F$7:$BF$318,15,FALSE)),"",VLOOKUP($B257,'[1]1718  Prog Access'!$F$7:$BF$318,15,FALSE))</f>
        <v>0</v>
      </c>
      <c r="Z257" s="135">
        <f>IF(ISNA(VLOOKUP($B257,'[1]1718  Prog Access'!$F$7:$BF$318,16,FALSE)),"",VLOOKUP($B257,'[1]1718  Prog Access'!$F$7:$BF$318,16,FALSE))</f>
        <v>0</v>
      </c>
      <c r="AA257" s="138">
        <f t="shared" si="325"/>
        <v>480748.86</v>
      </c>
      <c r="AB257" s="133">
        <f t="shared" si="326"/>
        <v>9.2339868013199683E-2</v>
      </c>
      <c r="AC257" s="134">
        <f t="shared" si="327"/>
        <v>1337.7917965271592</v>
      </c>
      <c r="AD257" s="135">
        <f>IF(ISNA(VLOOKUP($B257,'[1]1718  Prog Access'!$F$7:$BF$318,17,FALSE)),"",VLOOKUP($B257,'[1]1718  Prog Access'!$F$7:$BF$318,17,FALSE))</f>
        <v>152354.35</v>
      </c>
      <c r="AE257" s="135">
        <f>IF(ISNA(VLOOKUP($B257,'[1]1718  Prog Access'!$F$7:$BF$318,18,FALSE)),"",VLOOKUP($B257,'[1]1718  Prog Access'!$F$7:$BF$318,18,FALSE))</f>
        <v>22835.05</v>
      </c>
      <c r="AF257" s="135">
        <f>IF(ISNA(VLOOKUP($B257,'[1]1718  Prog Access'!$F$7:$BF$318,19,FALSE)),"",VLOOKUP($B257,'[1]1718  Prog Access'!$F$7:$BF$318,19,FALSE))</f>
        <v>3236</v>
      </c>
      <c r="AG257" s="135">
        <f>IF(ISNA(VLOOKUP($B257,'[1]1718  Prog Access'!$F$7:$BF$318,20,FALSE)),"",VLOOKUP($B257,'[1]1718  Prog Access'!$F$7:$BF$318,20,FALSE))</f>
        <v>0</v>
      </c>
      <c r="AH257" s="134">
        <f t="shared" si="329"/>
        <v>178425.4</v>
      </c>
      <c r="AI257" s="133">
        <f t="shared" si="330"/>
        <v>3.4271070109666735E-2</v>
      </c>
      <c r="AJ257" s="134">
        <f t="shared" si="331"/>
        <v>496.50879341050751</v>
      </c>
      <c r="AK257" s="135">
        <f>IF(ISNA(VLOOKUP($B257,'[1]1718  Prog Access'!$F$7:$BF$318,21,FALSE)),"",VLOOKUP($B257,'[1]1718  Prog Access'!$F$7:$BF$318,21,FALSE))</f>
        <v>0</v>
      </c>
      <c r="AL257" s="135">
        <f>IF(ISNA(VLOOKUP($B257,'[1]1718  Prog Access'!$F$7:$BF$318,22,FALSE)),"",VLOOKUP($B257,'[1]1718  Prog Access'!$F$7:$BF$318,22,FALSE))</f>
        <v>0</v>
      </c>
      <c r="AM257" s="138">
        <f t="shared" si="332"/>
        <v>0</v>
      </c>
      <c r="AN257" s="133">
        <f t="shared" si="333"/>
        <v>0</v>
      </c>
      <c r="AO257" s="139">
        <f t="shared" si="334"/>
        <v>0</v>
      </c>
      <c r="AP257" s="135">
        <f>IF(ISNA(VLOOKUP($B257,'[1]1718  Prog Access'!$F$7:$BF$318,23,FALSE)),"",VLOOKUP($B257,'[1]1718  Prog Access'!$F$7:$BF$318,23,FALSE))</f>
        <v>122049.53</v>
      </c>
      <c r="AQ257" s="135">
        <f>IF(ISNA(VLOOKUP($B257,'[1]1718  Prog Access'!$F$7:$BF$318,24,FALSE)),"",VLOOKUP($B257,'[1]1718  Prog Access'!$F$7:$BF$318,24,FALSE))</f>
        <v>17642.060000000001</v>
      </c>
      <c r="AR257" s="135">
        <f>IF(ISNA(VLOOKUP($B257,'[1]1718  Prog Access'!$F$7:$BF$318,25,FALSE)),"",VLOOKUP($B257,'[1]1718  Prog Access'!$F$7:$BF$318,25,FALSE))</f>
        <v>0</v>
      </c>
      <c r="AS257" s="135">
        <f>IF(ISNA(VLOOKUP($B257,'[1]1718  Prog Access'!$F$7:$BF$318,26,FALSE)),"",VLOOKUP($B257,'[1]1718  Prog Access'!$F$7:$BF$318,26,FALSE))</f>
        <v>0</v>
      </c>
      <c r="AT257" s="135">
        <f>IF(ISNA(VLOOKUP($B257,'[1]1718  Prog Access'!$F$7:$BF$318,27,FALSE)),"",VLOOKUP($B257,'[1]1718  Prog Access'!$F$7:$BF$318,27,FALSE))</f>
        <v>78528.800000000017</v>
      </c>
      <c r="AU257" s="135">
        <f>IF(ISNA(VLOOKUP($B257,'[1]1718  Prog Access'!$F$7:$BF$318,28,FALSE)),"",VLOOKUP($B257,'[1]1718  Prog Access'!$F$7:$BF$318,28,FALSE))</f>
        <v>0</v>
      </c>
      <c r="AV257" s="135">
        <f>IF(ISNA(VLOOKUP($B257,'[1]1718  Prog Access'!$F$7:$BF$318,29,FALSE)),"",VLOOKUP($B257,'[1]1718  Prog Access'!$F$7:$BF$318,29,FALSE))</f>
        <v>0</v>
      </c>
      <c r="AW257" s="135">
        <f>IF(ISNA(VLOOKUP($B257,'[1]1718  Prog Access'!$F$7:$BF$318,30,FALSE)),"",VLOOKUP($B257,'[1]1718  Prog Access'!$F$7:$BF$318,30,FALSE))</f>
        <v>131461.61000000002</v>
      </c>
      <c r="AX257" s="135">
        <f>IF(ISNA(VLOOKUP($B257,'[1]1718  Prog Access'!$F$7:$BF$318,31,FALSE)),"",VLOOKUP($B257,'[1]1718  Prog Access'!$F$7:$BF$318,31,FALSE))</f>
        <v>0</v>
      </c>
      <c r="AY257" s="135">
        <f>IF(ISNA(VLOOKUP($B257,'[1]1718  Prog Access'!$F$7:$BF$318,32,FALSE)),"",VLOOKUP($B257,'[1]1718  Prog Access'!$F$7:$BF$318,32,FALSE))</f>
        <v>0</v>
      </c>
      <c r="AZ257" s="135">
        <f>IF(ISNA(VLOOKUP($B257,'[1]1718  Prog Access'!$F$7:$BF$318,33,FALSE)),"",VLOOKUP($B257,'[1]1718  Prog Access'!$F$7:$BF$318,33,FALSE))</f>
        <v>0</v>
      </c>
      <c r="BA257" s="135">
        <f>IF(ISNA(VLOOKUP($B257,'[1]1718  Prog Access'!$F$7:$BF$318,34,FALSE)),"",VLOOKUP($B257,'[1]1718  Prog Access'!$F$7:$BF$318,34,FALSE))</f>
        <v>0</v>
      </c>
      <c r="BB257" s="135">
        <f>IF(ISNA(VLOOKUP($B257,'[1]1718  Prog Access'!$F$7:$BF$318,35,FALSE)),"",VLOOKUP($B257,'[1]1718  Prog Access'!$F$7:$BF$318,35,FALSE))</f>
        <v>9886.39</v>
      </c>
      <c r="BC257" s="135">
        <f>IF(ISNA(VLOOKUP($B257,'[1]1718  Prog Access'!$F$7:$BF$318,36,FALSE)),"",VLOOKUP($B257,'[1]1718  Prog Access'!$F$7:$BF$318,36,FALSE))</f>
        <v>0</v>
      </c>
      <c r="BD257" s="135">
        <f>IF(ISNA(VLOOKUP($B257,'[1]1718  Prog Access'!$F$7:$BF$318,37,FALSE)),"",VLOOKUP($B257,'[1]1718  Prog Access'!$F$7:$BF$318,37,FALSE))</f>
        <v>0</v>
      </c>
      <c r="BE257" s="135">
        <f>IF(ISNA(VLOOKUP($B257,'[1]1718  Prog Access'!$F$7:$BF$318,38,FALSE)),"",VLOOKUP($B257,'[1]1718  Prog Access'!$F$7:$BF$318,38,FALSE))</f>
        <v>0</v>
      </c>
      <c r="BF257" s="134">
        <f t="shared" si="336"/>
        <v>359568.39</v>
      </c>
      <c r="BG257" s="133">
        <f t="shared" si="337"/>
        <v>6.9064121492287495E-2</v>
      </c>
      <c r="BH257" s="137">
        <f t="shared" si="338"/>
        <v>1000.579892030276</v>
      </c>
      <c r="BI257" s="140">
        <f>IF(ISNA(VLOOKUP($B257,'[1]1718  Prog Access'!$F$7:$BF$318,39,FALSE)),"",VLOOKUP($B257,'[1]1718  Prog Access'!$F$7:$BF$318,39,FALSE))</f>
        <v>0</v>
      </c>
      <c r="BJ257" s="135">
        <f>IF(ISNA(VLOOKUP($B257,'[1]1718  Prog Access'!$F$7:$BF$318,40,FALSE)),"",VLOOKUP($B257,'[1]1718  Prog Access'!$F$7:$BF$318,40,FALSE))</f>
        <v>0</v>
      </c>
      <c r="BK257" s="135">
        <f>IF(ISNA(VLOOKUP($B257,'[1]1718  Prog Access'!$F$7:$BF$318,41,FALSE)),"",VLOOKUP($B257,'[1]1718  Prog Access'!$F$7:$BF$318,41,FALSE))</f>
        <v>8159.4500000000007</v>
      </c>
      <c r="BL257" s="135">
        <f>IF(ISNA(VLOOKUP($B257,'[1]1718  Prog Access'!$F$7:$BF$318,42,FALSE)),"",VLOOKUP($B257,'[1]1718  Prog Access'!$F$7:$BF$318,42,FALSE))</f>
        <v>8321.77</v>
      </c>
      <c r="BM257" s="135">
        <f>IF(ISNA(VLOOKUP($B257,'[1]1718  Prog Access'!$F$7:$BF$318,43,FALSE)),"",VLOOKUP($B257,'[1]1718  Prog Access'!$F$7:$BF$318,43,FALSE))</f>
        <v>0</v>
      </c>
      <c r="BN257" s="135">
        <f>IF(ISNA(VLOOKUP($B257,'[1]1718  Prog Access'!$F$7:$BF$318,44,FALSE)),"",VLOOKUP($B257,'[1]1718  Prog Access'!$F$7:$BF$318,44,FALSE))</f>
        <v>0</v>
      </c>
      <c r="BO257" s="135">
        <f>IF(ISNA(VLOOKUP($B257,'[1]1718  Prog Access'!$F$7:$BF$318,45,FALSE)),"",VLOOKUP($B257,'[1]1718  Prog Access'!$F$7:$BF$318,45,FALSE))</f>
        <v>13268.31</v>
      </c>
      <c r="BP257" s="137">
        <f t="shared" si="340"/>
        <v>29749.53</v>
      </c>
      <c r="BQ257" s="133">
        <f t="shared" si="341"/>
        <v>5.7141428762924667E-3</v>
      </c>
      <c r="BR257" s="134">
        <f t="shared" si="342"/>
        <v>82.784756233303639</v>
      </c>
      <c r="BS257" s="140">
        <f>IF(ISNA(VLOOKUP($B257,'[1]1718  Prog Access'!$F$7:$BF$318,46,FALSE)),"",VLOOKUP($B257,'[1]1718  Prog Access'!$F$7:$BF$318,46,FALSE))</f>
        <v>0</v>
      </c>
      <c r="BT257" s="135">
        <f>IF(ISNA(VLOOKUP($B257,'[1]1718  Prog Access'!$F$7:$BF$318,47,FALSE)),"",VLOOKUP($B257,'[1]1718  Prog Access'!$F$7:$BF$318,47,FALSE))</f>
        <v>0</v>
      </c>
      <c r="BU257" s="135">
        <f>IF(ISNA(VLOOKUP($B257,'[1]1718  Prog Access'!$F$7:$BF$318,48,FALSE)),"",VLOOKUP($B257,'[1]1718  Prog Access'!$F$7:$BF$318,48,FALSE))</f>
        <v>47114.39</v>
      </c>
      <c r="BV257" s="135">
        <f>IF(ISNA(VLOOKUP($B257,'[1]1718  Prog Access'!$F$7:$BF$318,49,FALSE)),"",VLOOKUP($B257,'[1]1718  Prog Access'!$F$7:$BF$318,49,FALSE))</f>
        <v>0</v>
      </c>
      <c r="BW257" s="137">
        <f t="shared" si="344"/>
        <v>47114.39</v>
      </c>
      <c r="BX257" s="133">
        <f t="shared" si="345"/>
        <v>9.0494994707265974E-3</v>
      </c>
      <c r="BY257" s="134">
        <f t="shared" si="346"/>
        <v>131.1063835707925</v>
      </c>
      <c r="BZ257" s="135">
        <f>IF(ISNA(VLOOKUP($B257,'[1]1718  Prog Access'!$F$7:$BF$318,50,FALSE)),"",VLOOKUP($B257,'[1]1718  Prog Access'!$F$7:$BF$318,50,FALSE))</f>
        <v>988611.48</v>
      </c>
      <c r="CA257" s="133">
        <f t="shared" si="347"/>
        <v>0.18988761321146763</v>
      </c>
      <c r="CB257" s="134">
        <f t="shared" si="348"/>
        <v>2751.0337266251113</v>
      </c>
      <c r="CC257" s="135">
        <f>IF(ISNA(VLOOKUP($B257,'[1]1718  Prog Access'!$F$7:$BF$318,51,FALSE)),"",VLOOKUP($B257,'[1]1718  Prog Access'!$F$7:$BF$318,51,FALSE))</f>
        <v>236625.83</v>
      </c>
      <c r="CD257" s="133">
        <f t="shared" si="349"/>
        <v>4.5449921421995311E-2</v>
      </c>
      <c r="CE257" s="134">
        <f t="shared" si="350"/>
        <v>658.46457591273372</v>
      </c>
      <c r="CF257" s="141">
        <f>IF(ISNA(VLOOKUP($B257,'[1]1718  Prog Access'!$F$7:$BF$318,52,FALSE)),"",VLOOKUP($B257,'[1]1718  Prog Access'!$F$7:$BF$318,52,FALSE))</f>
        <v>436896.99</v>
      </c>
      <c r="CG257" s="88">
        <f t="shared" si="351"/>
        <v>8.3917017280008166E-2</v>
      </c>
      <c r="CH257" s="89">
        <f t="shared" si="352"/>
        <v>1215.7641084149598</v>
      </c>
      <c r="CI257" s="90">
        <f t="shared" si="392"/>
        <v>5206297.8899999997</v>
      </c>
      <c r="CJ257" s="73">
        <f t="shared" si="393"/>
        <v>0</v>
      </c>
    </row>
    <row r="258" spans="1:88" s="100" customFormat="1" x14ac:dyDescent="0.3">
      <c r="A258" s="104"/>
      <c r="B258" s="84" t="s">
        <v>426</v>
      </c>
      <c r="C258" s="117" t="s">
        <v>427</v>
      </c>
      <c r="D258" s="85">
        <f>IF(ISNA(VLOOKUP($B258,'[1]1718 enrollment_Rev_Exp by size'!$A$6:$C$339,3,FALSE)),"",VLOOKUP($B258,'[1]1718 enrollment_Rev_Exp by size'!$A$6:$C$339,3,FALSE))</f>
        <v>70.400000000000006</v>
      </c>
      <c r="E258" s="86">
        <f>IF(ISNA(VLOOKUP($B258,'[1]1718 Enroll_Rev_Exp Access'!$A$6:$D$316,4,FALSE)),"",VLOOKUP($B258,'[1]1718 Enroll_Rev_Exp Access'!$A$6:$D$316,4,FALSE))</f>
        <v>1848927.37</v>
      </c>
      <c r="F258" s="87">
        <f>IF(ISNA(VLOOKUP($B258,'[1]1718  Prog Access'!$F$7:$BF$318,2,FALSE)),"",VLOOKUP($B258,'[1]1718  Prog Access'!$F$7:$BF$318,2,FALSE))</f>
        <v>973812.09999999986</v>
      </c>
      <c r="G258" s="87">
        <f>IF(ISNA(VLOOKUP($B258,'[1]1718  Prog Access'!$F$7:$BF$318,3,FALSE)),"",VLOOKUP($B258,'[1]1718  Prog Access'!$F$7:$BF$318,3,FALSE))</f>
        <v>0</v>
      </c>
      <c r="H258" s="87">
        <f>IF(ISNA(VLOOKUP($B258,'[1]1718  Prog Access'!$F$7:$BF$318,4,FALSE)),"",VLOOKUP($B258,'[1]1718  Prog Access'!$F$7:$BF$318,4,FALSE))</f>
        <v>0</v>
      </c>
      <c r="I258" s="130">
        <f t="shared" si="353"/>
        <v>973812.09999999986</v>
      </c>
      <c r="J258" s="151">
        <f t="shared" si="354"/>
        <v>0.52669029395135181</v>
      </c>
      <c r="K258" s="152">
        <f t="shared" si="355"/>
        <v>13832.55823863636</v>
      </c>
      <c r="L258" s="135">
        <f>IF(ISNA(VLOOKUP($B258,'[1]1718  Prog Access'!$F$7:$BF$318,5,FALSE)),"",VLOOKUP($B258,'[1]1718  Prog Access'!$F$7:$BF$318,5,FALSE))</f>
        <v>0</v>
      </c>
      <c r="M258" s="135">
        <f>IF(ISNA(VLOOKUP($B258,'[1]1718  Prog Access'!$F$7:$BF$318,6,FALSE)),"",VLOOKUP($B258,'[1]1718  Prog Access'!$F$7:$BF$318,6,FALSE))</f>
        <v>0</v>
      </c>
      <c r="N258" s="135">
        <f>IF(ISNA(VLOOKUP($B258,'[1]1718  Prog Access'!$F$7:$BF$318,7,FALSE)),"",VLOOKUP($B258,'[1]1718  Prog Access'!$F$7:$BF$318,7,FALSE))</f>
        <v>0</v>
      </c>
      <c r="O258" s="135">
        <f>IF(ISNA(VLOOKUP($B258,'[1]1718  Prog Access'!$F$7:$BF$318,8,FALSE)),"",VLOOKUP($B258,'[1]1718  Prog Access'!$F$7:$BF$318,8,FALSE))</f>
        <v>0</v>
      </c>
      <c r="P258" s="135">
        <f>IF(ISNA(VLOOKUP($B258,'[1]1718  Prog Access'!$F$7:$BF$318,9,FALSE)),"",VLOOKUP($B258,'[1]1718  Prog Access'!$F$7:$BF$318,9,FALSE))</f>
        <v>0</v>
      </c>
      <c r="Q258" s="135">
        <f>IF(ISNA(VLOOKUP($B258,'[1]1718  Prog Access'!$F$7:$BF$318,10,FALSE)),"",VLOOKUP($B258,'[1]1718  Prog Access'!$F$7:$BF$318,10,FALSE))</f>
        <v>0</v>
      </c>
      <c r="R258" s="128">
        <f t="shared" si="321"/>
        <v>0</v>
      </c>
      <c r="S258" s="136">
        <f t="shared" si="322"/>
        <v>0</v>
      </c>
      <c r="T258" s="137">
        <f t="shared" si="323"/>
        <v>0</v>
      </c>
      <c r="U258" s="135">
        <f>IF(ISNA(VLOOKUP($B258,'[1]1718  Prog Access'!$F$7:$BF$318,11,FALSE)),"",VLOOKUP($B258,'[1]1718  Prog Access'!$F$7:$BF$318,11,FALSE))</f>
        <v>45647.979999999996</v>
      </c>
      <c r="V258" s="135">
        <f>IF(ISNA(VLOOKUP($B258,'[1]1718  Prog Access'!$F$7:$BF$318,12,FALSE)),"",VLOOKUP($B258,'[1]1718  Prog Access'!$F$7:$BF$318,12,FALSE))</f>
        <v>0</v>
      </c>
      <c r="W258" s="135">
        <f>IF(ISNA(VLOOKUP($B258,'[1]1718  Prog Access'!$F$7:$BF$318,13,FALSE)),"",VLOOKUP($B258,'[1]1718  Prog Access'!$F$7:$BF$318,13,FALSE))</f>
        <v>7472.35</v>
      </c>
      <c r="X258" s="135">
        <f>IF(ISNA(VLOOKUP($B258,'[1]1718  Prog Access'!$F$7:$BF$318,14,FALSE)),"",VLOOKUP($B258,'[1]1718  Prog Access'!$F$7:$BF$318,14,FALSE))</f>
        <v>0</v>
      </c>
      <c r="Y258" s="135">
        <f>IF(ISNA(VLOOKUP($B258,'[1]1718  Prog Access'!$F$7:$BF$318,15,FALSE)),"",VLOOKUP($B258,'[1]1718  Prog Access'!$F$7:$BF$318,15,FALSE))</f>
        <v>0</v>
      </c>
      <c r="Z258" s="135">
        <f>IF(ISNA(VLOOKUP($B258,'[1]1718  Prog Access'!$F$7:$BF$318,16,FALSE)),"",VLOOKUP($B258,'[1]1718  Prog Access'!$F$7:$BF$318,16,FALSE))</f>
        <v>0</v>
      </c>
      <c r="AA258" s="138">
        <f t="shared" si="325"/>
        <v>53120.329999999994</v>
      </c>
      <c r="AB258" s="133">
        <f t="shared" si="326"/>
        <v>2.8730349748676168E-2</v>
      </c>
      <c r="AC258" s="134">
        <f t="shared" si="327"/>
        <v>754.55014204545444</v>
      </c>
      <c r="AD258" s="135">
        <f>IF(ISNA(VLOOKUP($B258,'[1]1718  Prog Access'!$F$7:$BF$318,17,FALSE)),"",VLOOKUP($B258,'[1]1718  Prog Access'!$F$7:$BF$318,17,FALSE))</f>
        <v>0</v>
      </c>
      <c r="AE258" s="135">
        <f>IF(ISNA(VLOOKUP($B258,'[1]1718  Prog Access'!$F$7:$BF$318,18,FALSE)),"",VLOOKUP($B258,'[1]1718  Prog Access'!$F$7:$BF$318,18,FALSE))</f>
        <v>0</v>
      </c>
      <c r="AF258" s="135">
        <f>IF(ISNA(VLOOKUP($B258,'[1]1718  Prog Access'!$F$7:$BF$318,19,FALSE)),"",VLOOKUP($B258,'[1]1718  Prog Access'!$F$7:$BF$318,19,FALSE))</f>
        <v>0</v>
      </c>
      <c r="AG258" s="135">
        <f>IF(ISNA(VLOOKUP($B258,'[1]1718  Prog Access'!$F$7:$BF$318,20,FALSE)),"",VLOOKUP($B258,'[1]1718  Prog Access'!$F$7:$BF$318,20,FALSE))</f>
        <v>0</v>
      </c>
      <c r="AH258" s="134">
        <f t="shared" si="329"/>
        <v>0</v>
      </c>
      <c r="AI258" s="133">
        <f t="shared" si="330"/>
        <v>0</v>
      </c>
      <c r="AJ258" s="134">
        <f t="shared" si="331"/>
        <v>0</v>
      </c>
      <c r="AK258" s="135">
        <f>IF(ISNA(VLOOKUP($B258,'[1]1718  Prog Access'!$F$7:$BF$318,21,FALSE)),"",VLOOKUP($B258,'[1]1718  Prog Access'!$F$7:$BF$318,21,FALSE))</f>
        <v>0</v>
      </c>
      <c r="AL258" s="135">
        <f>IF(ISNA(VLOOKUP($B258,'[1]1718  Prog Access'!$F$7:$BF$318,22,FALSE)),"",VLOOKUP($B258,'[1]1718  Prog Access'!$F$7:$BF$318,22,FALSE))</f>
        <v>0</v>
      </c>
      <c r="AM258" s="138">
        <f t="shared" si="332"/>
        <v>0</v>
      </c>
      <c r="AN258" s="133">
        <f t="shared" si="333"/>
        <v>0</v>
      </c>
      <c r="AO258" s="139">
        <f t="shared" si="334"/>
        <v>0</v>
      </c>
      <c r="AP258" s="135">
        <f>IF(ISNA(VLOOKUP($B258,'[1]1718  Prog Access'!$F$7:$BF$318,23,FALSE)),"",VLOOKUP($B258,'[1]1718  Prog Access'!$F$7:$BF$318,23,FALSE))</f>
        <v>19018</v>
      </c>
      <c r="AQ258" s="135">
        <f>IF(ISNA(VLOOKUP($B258,'[1]1718  Prog Access'!$F$7:$BF$318,24,FALSE)),"",VLOOKUP($B258,'[1]1718  Prog Access'!$F$7:$BF$318,24,FALSE))</f>
        <v>4768.4399999999996</v>
      </c>
      <c r="AR258" s="135">
        <f>IF(ISNA(VLOOKUP($B258,'[1]1718  Prog Access'!$F$7:$BF$318,25,FALSE)),"",VLOOKUP($B258,'[1]1718  Prog Access'!$F$7:$BF$318,25,FALSE))</f>
        <v>0</v>
      </c>
      <c r="AS258" s="135">
        <f>IF(ISNA(VLOOKUP($B258,'[1]1718  Prog Access'!$F$7:$BF$318,26,FALSE)),"",VLOOKUP($B258,'[1]1718  Prog Access'!$F$7:$BF$318,26,FALSE))</f>
        <v>0</v>
      </c>
      <c r="AT258" s="135">
        <f>IF(ISNA(VLOOKUP($B258,'[1]1718  Prog Access'!$F$7:$BF$318,27,FALSE)),"",VLOOKUP($B258,'[1]1718  Prog Access'!$F$7:$BF$318,27,FALSE))</f>
        <v>41467.53</v>
      </c>
      <c r="AU258" s="135">
        <f>IF(ISNA(VLOOKUP($B258,'[1]1718  Prog Access'!$F$7:$BF$318,28,FALSE)),"",VLOOKUP($B258,'[1]1718  Prog Access'!$F$7:$BF$318,28,FALSE))</f>
        <v>0</v>
      </c>
      <c r="AV258" s="135">
        <f>IF(ISNA(VLOOKUP($B258,'[1]1718  Prog Access'!$F$7:$BF$318,29,FALSE)),"",VLOOKUP($B258,'[1]1718  Prog Access'!$F$7:$BF$318,29,FALSE))</f>
        <v>0</v>
      </c>
      <c r="AW258" s="135">
        <f>IF(ISNA(VLOOKUP($B258,'[1]1718  Prog Access'!$F$7:$BF$318,30,FALSE)),"",VLOOKUP($B258,'[1]1718  Prog Access'!$F$7:$BF$318,30,FALSE))</f>
        <v>12804.01</v>
      </c>
      <c r="AX258" s="135">
        <f>IF(ISNA(VLOOKUP($B258,'[1]1718  Prog Access'!$F$7:$BF$318,31,FALSE)),"",VLOOKUP($B258,'[1]1718  Prog Access'!$F$7:$BF$318,31,FALSE))</f>
        <v>0</v>
      </c>
      <c r="AY258" s="135">
        <f>IF(ISNA(VLOOKUP($B258,'[1]1718  Prog Access'!$F$7:$BF$318,32,FALSE)),"",VLOOKUP($B258,'[1]1718  Prog Access'!$F$7:$BF$318,32,FALSE))</f>
        <v>0</v>
      </c>
      <c r="AZ258" s="135">
        <f>IF(ISNA(VLOOKUP($B258,'[1]1718  Prog Access'!$F$7:$BF$318,33,FALSE)),"",VLOOKUP($B258,'[1]1718  Prog Access'!$F$7:$BF$318,33,FALSE))</f>
        <v>0</v>
      </c>
      <c r="BA258" s="135">
        <f>IF(ISNA(VLOOKUP($B258,'[1]1718  Prog Access'!$F$7:$BF$318,34,FALSE)),"",VLOOKUP($B258,'[1]1718  Prog Access'!$F$7:$BF$318,34,FALSE))</f>
        <v>0</v>
      </c>
      <c r="BB258" s="135">
        <f>IF(ISNA(VLOOKUP($B258,'[1]1718  Prog Access'!$F$7:$BF$318,35,FALSE)),"",VLOOKUP($B258,'[1]1718  Prog Access'!$F$7:$BF$318,35,FALSE))</f>
        <v>0</v>
      </c>
      <c r="BC258" s="135">
        <f>IF(ISNA(VLOOKUP($B258,'[1]1718  Prog Access'!$F$7:$BF$318,36,FALSE)),"",VLOOKUP($B258,'[1]1718  Prog Access'!$F$7:$BF$318,36,FALSE))</f>
        <v>0</v>
      </c>
      <c r="BD258" s="135">
        <f>IF(ISNA(VLOOKUP($B258,'[1]1718  Prog Access'!$F$7:$BF$318,37,FALSE)),"",VLOOKUP($B258,'[1]1718  Prog Access'!$F$7:$BF$318,37,FALSE))</f>
        <v>0</v>
      </c>
      <c r="BE258" s="135">
        <f>IF(ISNA(VLOOKUP($B258,'[1]1718  Prog Access'!$F$7:$BF$318,38,FALSE)),"",VLOOKUP($B258,'[1]1718  Prog Access'!$F$7:$BF$318,38,FALSE))</f>
        <v>0</v>
      </c>
      <c r="BF258" s="134">
        <f t="shared" si="336"/>
        <v>78057.98</v>
      </c>
      <c r="BG258" s="133">
        <f t="shared" si="337"/>
        <v>4.2217980687905547E-2</v>
      </c>
      <c r="BH258" s="137">
        <f t="shared" si="338"/>
        <v>1108.7781249999998</v>
      </c>
      <c r="BI258" s="140">
        <f>IF(ISNA(VLOOKUP($B258,'[1]1718  Prog Access'!$F$7:$BF$318,39,FALSE)),"",VLOOKUP($B258,'[1]1718  Prog Access'!$F$7:$BF$318,39,FALSE))</f>
        <v>0</v>
      </c>
      <c r="BJ258" s="135">
        <f>IF(ISNA(VLOOKUP($B258,'[1]1718  Prog Access'!$F$7:$BF$318,40,FALSE)),"",VLOOKUP($B258,'[1]1718  Prog Access'!$F$7:$BF$318,40,FALSE))</f>
        <v>0</v>
      </c>
      <c r="BK258" s="135">
        <f>IF(ISNA(VLOOKUP($B258,'[1]1718  Prog Access'!$F$7:$BF$318,41,FALSE)),"",VLOOKUP($B258,'[1]1718  Prog Access'!$F$7:$BF$318,41,FALSE))</f>
        <v>0</v>
      </c>
      <c r="BL258" s="135">
        <f>IF(ISNA(VLOOKUP($B258,'[1]1718  Prog Access'!$F$7:$BF$318,42,FALSE)),"",VLOOKUP($B258,'[1]1718  Prog Access'!$F$7:$BF$318,42,FALSE))</f>
        <v>0</v>
      </c>
      <c r="BM258" s="135">
        <f>IF(ISNA(VLOOKUP($B258,'[1]1718  Prog Access'!$F$7:$BF$318,43,FALSE)),"",VLOOKUP($B258,'[1]1718  Prog Access'!$F$7:$BF$318,43,FALSE))</f>
        <v>0</v>
      </c>
      <c r="BN258" s="135">
        <f>IF(ISNA(VLOOKUP($B258,'[1]1718  Prog Access'!$F$7:$BF$318,44,FALSE)),"",VLOOKUP($B258,'[1]1718  Prog Access'!$F$7:$BF$318,44,FALSE))</f>
        <v>0</v>
      </c>
      <c r="BO258" s="135">
        <f>IF(ISNA(VLOOKUP($B258,'[1]1718  Prog Access'!$F$7:$BF$318,45,FALSE)),"",VLOOKUP($B258,'[1]1718  Prog Access'!$F$7:$BF$318,45,FALSE))</f>
        <v>0</v>
      </c>
      <c r="BP258" s="137">
        <f t="shared" si="340"/>
        <v>0</v>
      </c>
      <c r="BQ258" s="133">
        <f t="shared" si="341"/>
        <v>0</v>
      </c>
      <c r="BR258" s="134">
        <f t="shared" si="342"/>
        <v>0</v>
      </c>
      <c r="BS258" s="140">
        <f>IF(ISNA(VLOOKUP($B258,'[1]1718  Prog Access'!$F$7:$BF$318,46,FALSE)),"",VLOOKUP($B258,'[1]1718  Prog Access'!$F$7:$BF$318,46,FALSE))</f>
        <v>0</v>
      </c>
      <c r="BT258" s="135">
        <f>IF(ISNA(VLOOKUP($B258,'[1]1718  Prog Access'!$F$7:$BF$318,47,FALSE)),"",VLOOKUP($B258,'[1]1718  Prog Access'!$F$7:$BF$318,47,FALSE))</f>
        <v>0</v>
      </c>
      <c r="BU258" s="135">
        <f>IF(ISNA(VLOOKUP($B258,'[1]1718  Prog Access'!$F$7:$BF$318,48,FALSE)),"",VLOOKUP($B258,'[1]1718  Prog Access'!$F$7:$BF$318,48,FALSE))</f>
        <v>0</v>
      </c>
      <c r="BV258" s="135">
        <f>IF(ISNA(VLOOKUP($B258,'[1]1718  Prog Access'!$F$7:$BF$318,49,FALSE)),"",VLOOKUP($B258,'[1]1718  Prog Access'!$F$7:$BF$318,49,FALSE))</f>
        <v>6753.5300000000007</v>
      </c>
      <c r="BW258" s="137">
        <f t="shared" si="344"/>
        <v>6753.5300000000007</v>
      </c>
      <c r="BX258" s="133">
        <f t="shared" si="345"/>
        <v>3.6526745774767781E-3</v>
      </c>
      <c r="BY258" s="134">
        <f t="shared" si="346"/>
        <v>95.930823863636363</v>
      </c>
      <c r="BZ258" s="135">
        <f>IF(ISNA(VLOOKUP($B258,'[1]1718  Prog Access'!$F$7:$BF$318,50,FALSE)),"",VLOOKUP($B258,'[1]1718  Prog Access'!$F$7:$BF$318,50,FALSE))</f>
        <v>510802.07</v>
      </c>
      <c r="CA258" s="133">
        <f t="shared" si="347"/>
        <v>0.27626940802980271</v>
      </c>
      <c r="CB258" s="134">
        <f t="shared" si="348"/>
        <v>7255.7112215909083</v>
      </c>
      <c r="CC258" s="135">
        <f>IF(ISNA(VLOOKUP($B258,'[1]1718  Prog Access'!$F$7:$BF$318,51,FALSE)),"",VLOOKUP($B258,'[1]1718  Prog Access'!$F$7:$BF$318,51,FALSE))</f>
        <v>93827.93</v>
      </c>
      <c r="CD258" s="133">
        <f t="shared" si="349"/>
        <v>5.0747223240034563E-2</v>
      </c>
      <c r="CE258" s="134">
        <f t="shared" si="350"/>
        <v>1332.7830965909088</v>
      </c>
      <c r="CF258" s="141">
        <f>IF(ISNA(VLOOKUP($B258,'[1]1718  Prog Access'!$F$7:$BF$318,52,FALSE)),"",VLOOKUP($B258,'[1]1718  Prog Access'!$F$7:$BF$318,52,FALSE))</f>
        <v>132553.43</v>
      </c>
      <c r="CG258" s="88">
        <f t="shared" si="351"/>
        <v>7.16920697647523E-2</v>
      </c>
      <c r="CH258" s="89">
        <f t="shared" si="352"/>
        <v>1882.8612215909088</v>
      </c>
      <c r="CI258" s="98">
        <f t="shared" si="392"/>
        <v>1848927.3699999996</v>
      </c>
      <c r="CJ258" s="99">
        <f t="shared" si="393"/>
        <v>0</v>
      </c>
    </row>
    <row r="259" spans="1:88" s="100" customFormat="1" x14ac:dyDescent="0.3">
      <c r="A259" s="91"/>
      <c r="B259" s="92"/>
      <c r="C259" s="119" t="s">
        <v>56</v>
      </c>
      <c r="D259" s="93">
        <f>SUM(D253:D258)</f>
        <v>3110.34</v>
      </c>
      <c r="E259" s="94">
        <f>SUM(E253:E258)</f>
        <v>45462552.57</v>
      </c>
      <c r="F259" s="95">
        <f>SUM(F253:F258)</f>
        <v>20753663.84</v>
      </c>
      <c r="G259" s="95">
        <f t="shared" ref="G259:H259" si="394">SUM(G253:G258)</f>
        <v>708142.18</v>
      </c>
      <c r="H259" s="95">
        <f t="shared" si="394"/>
        <v>6110.46</v>
      </c>
      <c r="I259" s="131">
        <f t="shared" si="353"/>
        <v>21467916.48</v>
      </c>
      <c r="J259" s="153">
        <f t="shared" si="354"/>
        <v>0.47221097950769991</v>
      </c>
      <c r="K259" s="132">
        <f t="shared" si="355"/>
        <v>6902.1124635891892</v>
      </c>
      <c r="L259" s="144">
        <f>SUM(L253:L258)</f>
        <v>0</v>
      </c>
      <c r="M259" s="144">
        <f t="shared" ref="M259:Q259" si="395">SUM(M253:M258)</f>
        <v>0</v>
      </c>
      <c r="N259" s="144">
        <f t="shared" si="395"/>
        <v>0</v>
      </c>
      <c r="O259" s="144">
        <f t="shared" si="395"/>
        <v>0</v>
      </c>
      <c r="P259" s="144">
        <f t="shared" si="395"/>
        <v>0</v>
      </c>
      <c r="Q259" s="144">
        <f t="shared" si="395"/>
        <v>0</v>
      </c>
      <c r="R259" s="129">
        <f t="shared" si="321"/>
        <v>0</v>
      </c>
      <c r="S259" s="145">
        <f t="shared" si="322"/>
        <v>0</v>
      </c>
      <c r="T259" s="146">
        <f t="shared" si="323"/>
        <v>0</v>
      </c>
      <c r="U259" s="144">
        <f>SUM(U253:U258)</f>
        <v>3755476.4200000004</v>
      </c>
      <c r="V259" s="144">
        <f t="shared" ref="V259:Z259" si="396">SUM(V253:V258)</f>
        <v>235729.34</v>
      </c>
      <c r="W259" s="144">
        <f t="shared" si="396"/>
        <v>367082.53</v>
      </c>
      <c r="X259" s="144">
        <f t="shared" si="396"/>
        <v>0</v>
      </c>
      <c r="Y259" s="144">
        <f t="shared" si="396"/>
        <v>0</v>
      </c>
      <c r="Z259" s="144">
        <f t="shared" si="396"/>
        <v>0</v>
      </c>
      <c r="AA259" s="147">
        <f t="shared" si="325"/>
        <v>4358288.29</v>
      </c>
      <c r="AB259" s="142">
        <f t="shared" si="326"/>
        <v>9.586545505313232E-2</v>
      </c>
      <c r="AC259" s="143">
        <f t="shared" si="327"/>
        <v>1401.2256827227891</v>
      </c>
      <c r="AD259" s="144">
        <f>SUM(AD253:AD258)</f>
        <v>1280974.96</v>
      </c>
      <c r="AE259" s="144">
        <f t="shared" ref="AE259:AG259" si="397">SUM(AE253:AE258)</f>
        <v>94851.150000000009</v>
      </c>
      <c r="AF259" s="144">
        <f t="shared" si="397"/>
        <v>87177.579999999987</v>
      </c>
      <c r="AG259" s="144">
        <f t="shared" si="397"/>
        <v>0</v>
      </c>
      <c r="AH259" s="143">
        <f t="shared" si="329"/>
        <v>1463003.69</v>
      </c>
      <c r="AI259" s="142">
        <f t="shared" si="330"/>
        <v>3.218041238989762E-2</v>
      </c>
      <c r="AJ259" s="143">
        <f t="shared" si="331"/>
        <v>470.3677700830134</v>
      </c>
      <c r="AK259" s="144">
        <f>SUM(AK253:AK258)</f>
        <v>0</v>
      </c>
      <c r="AL259" s="144">
        <f>SUM(AL253:AL258)</f>
        <v>0</v>
      </c>
      <c r="AM259" s="147">
        <f t="shared" si="332"/>
        <v>0</v>
      </c>
      <c r="AN259" s="142">
        <f t="shared" si="333"/>
        <v>0</v>
      </c>
      <c r="AO259" s="148">
        <f t="shared" si="334"/>
        <v>0</v>
      </c>
      <c r="AP259" s="144">
        <f>SUM(AP253:AP258)</f>
        <v>875824.22000000009</v>
      </c>
      <c r="AQ259" s="144">
        <f t="shared" ref="AQ259:BE259" si="398">SUM(AQ253:AQ258)</f>
        <v>509886.38</v>
      </c>
      <c r="AR259" s="144">
        <f t="shared" si="398"/>
        <v>65078.149999999994</v>
      </c>
      <c r="AS259" s="144">
        <f t="shared" si="398"/>
        <v>0</v>
      </c>
      <c r="AT259" s="144">
        <f t="shared" si="398"/>
        <v>1400774.96</v>
      </c>
      <c r="AU259" s="144">
        <f t="shared" si="398"/>
        <v>1120380.5999999999</v>
      </c>
      <c r="AV259" s="144">
        <f t="shared" si="398"/>
        <v>185134.66999999998</v>
      </c>
      <c r="AW259" s="144">
        <f t="shared" si="398"/>
        <v>1434915.81</v>
      </c>
      <c r="AX259" s="144">
        <f t="shared" si="398"/>
        <v>0</v>
      </c>
      <c r="AY259" s="144">
        <f t="shared" si="398"/>
        <v>0</v>
      </c>
      <c r="AZ259" s="144">
        <f t="shared" si="398"/>
        <v>0</v>
      </c>
      <c r="BA259" s="144">
        <f t="shared" si="398"/>
        <v>58000.2</v>
      </c>
      <c r="BB259" s="144">
        <f t="shared" si="398"/>
        <v>289642.26</v>
      </c>
      <c r="BC259" s="144">
        <f t="shared" si="398"/>
        <v>0</v>
      </c>
      <c r="BD259" s="144">
        <f t="shared" si="398"/>
        <v>10090</v>
      </c>
      <c r="BE259" s="144">
        <f t="shared" si="398"/>
        <v>0</v>
      </c>
      <c r="BF259" s="143">
        <f t="shared" si="336"/>
        <v>5949727.2499999991</v>
      </c>
      <c r="BG259" s="142">
        <f t="shared" si="337"/>
        <v>0.13087094572701419</v>
      </c>
      <c r="BH259" s="146">
        <f t="shared" si="338"/>
        <v>1912.8864529279754</v>
      </c>
      <c r="BI259" s="149">
        <f>SUM(BI253:BI258)</f>
        <v>8554.08</v>
      </c>
      <c r="BJ259" s="149">
        <f t="shared" ref="BJ259:BO259" si="399">SUM(BJ253:BJ258)</f>
        <v>0</v>
      </c>
      <c r="BK259" s="149">
        <f t="shared" si="399"/>
        <v>38449.089999999997</v>
      </c>
      <c r="BL259" s="149">
        <f t="shared" si="399"/>
        <v>8321.77</v>
      </c>
      <c r="BM259" s="149">
        <f t="shared" si="399"/>
        <v>0</v>
      </c>
      <c r="BN259" s="149">
        <f t="shared" si="399"/>
        <v>0</v>
      </c>
      <c r="BO259" s="149">
        <f t="shared" si="399"/>
        <v>528877.1</v>
      </c>
      <c r="BP259" s="146">
        <f t="shared" si="340"/>
        <v>584202.04</v>
      </c>
      <c r="BQ259" s="142">
        <f t="shared" si="341"/>
        <v>1.2850181236535E-2</v>
      </c>
      <c r="BR259" s="143">
        <f t="shared" si="342"/>
        <v>187.82578110431658</v>
      </c>
      <c r="BS259" s="149">
        <f>SUM(BS253:BS258)</f>
        <v>0</v>
      </c>
      <c r="BT259" s="149">
        <f t="shared" ref="BT259:BV259" si="400">SUM(BT253:BT258)</f>
        <v>0</v>
      </c>
      <c r="BU259" s="149">
        <f t="shared" si="400"/>
        <v>148944.63</v>
      </c>
      <c r="BV259" s="149">
        <f t="shared" si="400"/>
        <v>91354.549999999988</v>
      </c>
      <c r="BW259" s="146">
        <f t="shared" si="344"/>
        <v>240299.18</v>
      </c>
      <c r="BX259" s="142">
        <f t="shared" si="345"/>
        <v>5.2856508580332003E-3</v>
      </c>
      <c r="BY259" s="143">
        <f t="shared" si="346"/>
        <v>77.258171132416379</v>
      </c>
      <c r="BZ259" s="144">
        <f>SUM(BZ253:BZ258)</f>
        <v>7274879.5500000007</v>
      </c>
      <c r="CA259" s="142">
        <f t="shared" si="347"/>
        <v>0.16001916167814509</v>
      </c>
      <c r="CB259" s="143">
        <f t="shared" si="348"/>
        <v>2338.9338625359287</v>
      </c>
      <c r="CC259" s="144">
        <f>SUM(CC253:CC258)</f>
        <v>1733512.1400000001</v>
      </c>
      <c r="CD259" s="142">
        <f t="shared" si="349"/>
        <v>3.8130550134220065E-2</v>
      </c>
      <c r="CE259" s="143">
        <f t="shared" si="350"/>
        <v>557.33847103532094</v>
      </c>
      <c r="CF259" s="150">
        <f>SUM(CF253:CF258)</f>
        <v>2390723.9500000002</v>
      </c>
      <c r="CG259" s="96">
        <f t="shared" si="351"/>
        <v>5.2586663415322615E-2</v>
      </c>
      <c r="CH259" s="97">
        <f t="shared" si="352"/>
        <v>768.63749622227795</v>
      </c>
      <c r="CI259" s="98"/>
      <c r="CJ259" s="99"/>
    </row>
    <row r="260" spans="1:88" x14ac:dyDescent="0.3">
      <c r="A260" s="21"/>
      <c r="B260" s="84"/>
      <c r="C260" s="117"/>
      <c r="D260" s="85"/>
      <c r="E260" s="86"/>
      <c r="F260" s="87"/>
      <c r="G260" s="87"/>
      <c r="H260" s="87"/>
      <c r="I260" s="130"/>
      <c r="J260" s="151"/>
      <c r="K260" s="152"/>
      <c r="L260" s="135"/>
      <c r="M260" s="135"/>
      <c r="N260" s="135"/>
      <c r="O260" s="135"/>
      <c r="P260" s="135"/>
      <c r="Q260" s="135"/>
      <c r="R260" s="128"/>
      <c r="S260" s="136"/>
      <c r="T260" s="137"/>
      <c r="U260" s="135"/>
      <c r="V260" s="135"/>
      <c r="W260" s="135"/>
      <c r="X260" s="135"/>
      <c r="Y260" s="135"/>
      <c r="Z260" s="135"/>
      <c r="AA260" s="138"/>
      <c r="AB260" s="133"/>
      <c r="AC260" s="134"/>
      <c r="AD260" s="135"/>
      <c r="AE260" s="135"/>
      <c r="AF260" s="135"/>
      <c r="AG260" s="135"/>
      <c r="AH260" s="134"/>
      <c r="AI260" s="133"/>
      <c r="AJ260" s="134"/>
      <c r="AK260" s="135"/>
      <c r="AL260" s="135"/>
      <c r="AM260" s="138"/>
      <c r="AN260" s="133"/>
      <c r="AO260" s="139"/>
      <c r="AP260" s="135"/>
      <c r="AQ260" s="135"/>
      <c r="AR260" s="135"/>
      <c r="AS260" s="135"/>
      <c r="AT260" s="135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4"/>
      <c r="BG260" s="133"/>
      <c r="BH260" s="137"/>
      <c r="BI260" s="140"/>
      <c r="BJ260" s="135"/>
      <c r="BK260" s="135"/>
      <c r="BL260" s="135"/>
      <c r="BM260" s="135"/>
      <c r="BN260" s="135"/>
      <c r="BO260" s="135"/>
      <c r="BP260" s="137"/>
      <c r="BQ260" s="133"/>
      <c r="BR260" s="134"/>
      <c r="BS260" s="140"/>
      <c r="BT260" s="135"/>
      <c r="BU260" s="135"/>
      <c r="BV260" s="135"/>
      <c r="BW260" s="137"/>
      <c r="BX260" s="133"/>
      <c r="BY260" s="134"/>
      <c r="BZ260" s="135"/>
      <c r="CA260" s="133"/>
      <c r="CB260" s="134"/>
      <c r="CC260" s="135"/>
      <c r="CD260" s="133"/>
      <c r="CE260" s="134"/>
      <c r="CF260" s="141" t="str">
        <f>IF(ISNA(VLOOKUP($B260,'[1]1718  Prog Access'!$F$7:$BF$318,52,FALSE)),"",VLOOKUP($B260,'[1]1718  Prog Access'!$F$7:$BF$318,52,FALSE))</f>
        <v/>
      </c>
      <c r="CG260" s="88"/>
      <c r="CH260" s="89"/>
      <c r="CI260" s="90"/>
      <c r="CJ260" s="99"/>
    </row>
    <row r="261" spans="1:88" x14ac:dyDescent="0.3">
      <c r="A261" s="91" t="s">
        <v>428</v>
      </c>
      <c r="B261" s="84"/>
      <c r="C261" s="117"/>
      <c r="D261" s="85"/>
      <c r="E261" s="86"/>
      <c r="F261" s="87"/>
      <c r="G261" s="87"/>
      <c r="H261" s="87"/>
      <c r="I261" s="130"/>
      <c r="J261" s="151"/>
      <c r="K261" s="152"/>
      <c r="L261" s="135"/>
      <c r="M261" s="135"/>
      <c r="N261" s="135"/>
      <c r="O261" s="135"/>
      <c r="P261" s="135"/>
      <c r="Q261" s="135"/>
      <c r="R261" s="128"/>
      <c r="S261" s="136"/>
      <c r="T261" s="137"/>
      <c r="U261" s="135"/>
      <c r="V261" s="135"/>
      <c r="W261" s="135"/>
      <c r="X261" s="135"/>
      <c r="Y261" s="135"/>
      <c r="Z261" s="135"/>
      <c r="AA261" s="138"/>
      <c r="AB261" s="133"/>
      <c r="AC261" s="134"/>
      <c r="AD261" s="135"/>
      <c r="AE261" s="135"/>
      <c r="AF261" s="135"/>
      <c r="AG261" s="135"/>
      <c r="AH261" s="134"/>
      <c r="AI261" s="133"/>
      <c r="AJ261" s="134"/>
      <c r="AK261" s="135"/>
      <c r="AL261" s="135"/>
      <c r="AM261" s="138"/>
      <c r="AN261" s="133"/>
      <c r="AO261" s="139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35"/>
      <c r="BE261" s="135"/>
      <c r="BF261" s="134"/>
      <c r="BG261" s="133"/>
      <c r="BH261" s="137"/>
      <c r="BI261" s="140"/>
      <c r="BJ261" s="135"/>
      <c r="BK261" s="135"/>
      <c r="BL261" s="135"/>
      <c r="BM261" s="135"/>
      <c r="BN261" s="135"/>
      <c r="BO261" s="135"/>
      <c r="BP261" s="137"/>
      <c r="BQ261" s="133"/>
      <c r="BR261" s="134"/>
      <c r="BS261" s="140"/>
      <c r="BT261" s="135"/>
      <c r="BU261" s="135"/>
      <c r="BV261" s="135"/>
      <c r="BW261" s="137"/>
      <c r="BX261" s="133"/>
      <c r="BY261" s="134"/>
      <c r="BZ261" s="135"/>
      <c r="CA261" s="133"/>
      <c r="CB261" s="134"/>
      <c r="CC261" s="135"/>
      <c r="CD261" s="133"/>
      <c r="CE261" s="134"/>
      <c r="CF261" s="141" t="str">
        <f>IF(ISNA(VLOOKUP($B261,'[1]1718  Prog Access'!$F$7:$BF$318,52,FALSE)),"",VLOOKUP($B261,'[1]1718  Prog Access'!$F$7:$BF$318,52,FALSE))</f>
        <v/>
      </c>
      <c r="CG261" s="88"/>
      <c r="CH261" s="89"/>
      <c r="CI261" s="90"/>
      <c r="CJ261" s="99"/>
    </row>
    <row r="262" spans="1:88" x14ac:dyDescent="0.3">
      <c r="A262" s="21"/>
      <c r="B262" s="84" t="s">
        <v>429</v>
      </c>
      <c r="C262" s="117" t="s">
        <v>430</v>
      </c>
      <c r="D262" s="85">
        <f>IF(ISNA(VLOOKUP($B262,'[1]1718 enrollment_Rev_Exp by size'!$A$6:$C$339,3,FALSE)),"",VLOOKUP($B262,'[1]1718 enrollment_Rev_Exp by size'!$A$6:$C$339,3,FALSE))</f>
        <v>1146.19</v>
      </c>
      <c r="E262" s="86">
        <f>IF(ISNA(VLOOKUP($B262,'[1]1718 Enroll_Rev_Exp Access'!$A$6:$D$316,4,FALSE)),"",VLOOKUP($B262,'[1]1718 Enroll_Rev_Exp Access'!$A$6:$D$316,4,FALSE))</f>
        <v>14054858.289999999</v>
      </c>
      <c r="F262" s="87">
        <f>IF(ISNA(VLOOKUP($B262,'[1]1718  Prog Access'!$F$7:$BF$318,2,FALSE)),"",VLOOKUP($B262,'[1]1718  Prog Access'!$F$7:$BF$318,2,FALSE))</f>
        <v>6320424.6700000009</v>
      </c>
      <c r="G262" s="87">
        <f>IF(ISNA(VLOOKUP($B262,'[1]1718  Prog Access'!$F$7:$BF$318,3,FALSE)),"",VLOOKUP($B262,'[1]1718  Prog Access'!$F$7:$BF$318,3,FALSE))</f>
        <v>152484.89000000001</v>
      </c>
      <c r="H262" s="87">
        <f>IF(ISNA(VLOOKUP($B262,'[1]1718  Prog Access'!$F$7:$BF$318,4,FALSE)),"",VLOOKUP($B262,'[1]1718  Prog Access'!$F$7:$BF$318,4,FALSE))</f>
        <v>0</v>
      </c>
      <c r="I262" s="130">
        <f t="shared" si="353"/>
        <v>6472909.5600000005</v>
      </c>
      <c r="J262" s="151">
        <f t="shared" si="354"/>
        <v>0.46054605649104707</v>
      </c>
      <c r="K262" s="152">
        <f t="shared" si="355"/>
        <v>5647.3268480792885</v>
      </c>
      <c r="L262" s="135">
        <f>IF(ISNA(VLOOKUP($B262,'[1]1718  Prog Access'!$F$7:$BF$318,5,FALSE)),"",VLOOKUP($B262,'[1]1718  Prog Access'!$F$7:$BF$318,5,FALSE))</f>
        <v>0</v>
      </c>
      <c r="M262" s="135">
        <f>IF(ISNA(VLOOKUP($B262,'[1]1718  Prog Access'!$F$7:$BF$318,6,FALSE)),"",VLOOKUP($B262,'[1]1718  Prog Access'!$F$7:$BF$318,6,FALSE))</f>
        <v>0</v>
      </c>
      <c r="N262" s="135">
        <f>IF(ISNA(VLOOKUP($B262,'[1]1718  Prog Access'!$F$7:$BF$318,7,FALSE)),"",VLOOKUP($B262,'[1]1718  Prog Access'!$F$7:$BF$318,7,FALSE))</f>
        <v>0</v>
      </c>
      <c r="O262" s="135">
        <f>IF(ISNA(VLOOKUP($B262,'[1]1718  Prog Access'!$F$7:$BF$318,8,FALSE)),"",VLOOKUP($B262,'[1]1718  Prog Access'!$F$7:$BF$318,8,FALSE))</f>
        <v>0</v>
      </c>
      <c r="P262" s="135">
        <f>IF(ISNA(VLOOKUP($B262,'[1]1718  Prog Access'!$F$7:$BF$318,9,FALSE)),"",VLOOKUP($B262,'[1]1718  Prog Access'!$F$7:$BF$318,9,FALSE))</f>
        <v>0</v>
      </c>
      <c r="Q262" s="135">
        <f>IF(ISNA(VLOOKUP($B262,'[1]1718  Prog Access'!$F$7:$BF$318,10,FALSE)),"",VLOOKUP($B262,'[1]1718  Prog Access'!$F$7:$BF$318,10,FALSE))</f>
        <v>0</v>
      </c>
      <c r="R262" s="128">
        <f t="shared" si="321"/>
        <v>0</v>
      </c>
      <c r="S262" s="136">
        <f t="shared" si="322"/>
        <v>0</v>
      </c>
      <c r="T262" s="137">
        <f t="shared" si="323"/>
        <v>0</v>
      </c>
      <c r="U262" s="135">
        <f>IF(ISNA(VLOOKUP($B262,'[1]1718  Prog Access'!$F$7:$BF$318,11,FALSE)),"",VLOOKUP($B262,'[1]1718  Prog Access'!$F$7:$BF$318,11,FALSE))</f>
        <v>1342468.9900000002</v>
      </c>
      <c r="V262" s="135">
        <f>IF(ISNA(VLOOKUP($B262,'[1]1718  Prog Access'!$F$7:$BF$318,12,FALSE)),"",VLOOKUP($B262,'[1]1718  Prog Access'!$F$7:$BF$318,12,FALSE))</f>
        <v>24386.93</v>
      </c>
      <c r="W262" s="135">
        <f>IF(ISNA(VLOOKUP($B262,'[1]1718  Prog Access'!$F$7:$BF$318,13,FALSE)),"",VLOOKUP($B262,'[1]1718  Prog Access'!$F$7:$BF$318,13,FALSE))</f>
        <v>311876.64999999997</v>
      </c>
      <c r="X262" s="135">
        <f>IF(ISNA(VLOOKUP($B262,'[1]1718  Prog Access'!$F$7:$BF$318,14,FALSE)),"",VLOOKUP($B262,'[1]1718  Prog Access'!$F$7:$BF$318,14,FALSE))</f>
        <v>0</v>
      </c>
      <c r="Y262" s="135">
        <f>IF(ISNA(VLOOKUP($B262,'[1]1718  Prog Access'!$F$7:$BF$318,15,FALSE)),"",VLOOKUP($B262,'[1]1718  Prog Access'!$F$7:$BF$318,15,FALSE))</f>
        <v>0</v>
      </c>
      <c r="Z262" s="135">
        <f>IF(ISNA(VLOOKUP($B262,'[1]1718  Prog Access'!$F$7:$BF$318,16,FALSE)),"",VLOOKUP($B262,'[1]1718  Prog Access'!$F$7:$BF$318,16,FALSE))</f>
        <v>0</v>
      </c>
      <c r="AA262" s="138">
        <f t="shared" si="325"/>
        <v>1678732.57</v>
      </c>
      <c r="AB262" s="133">
        <f t="shared" si="326"/>
        <v>0.119441444044613</v>
      </c>
      <c r="AC262" s="134">
        <f t="shared" si="327"/>
        <v>1464.6198012545913</v>
      </c>
      <c r="AD262" s="135">
        <f>IF(ISNA(VLOOKUP($B262,'[1]1718  Prog Access'!$F$7:$BF$318,17,FALSE)),"",VLOOKUP($B262,'[1]1718  Prog Access'!$F$7:$BF$318,17,FALSE))</f>
        <v>521887.35</v>
      </c>
      <c r="AE262" s="135">
        <f>IF(ISNA(VLOOKUP($B262,'[1]1718  Prog Access'!$F$7:$BF$318,18,FALSE)),"",VLOOKUP($B262,'[1]1718  Prog Access'!$F$7:$BF$318,18,FALSE))</f>
        <v>50704.19</v>
      </c>
      <c r="AF262" s="135">
        <f>IF(ISNA(VLOOKUP($B262,'[1]1718  Prog Access'!$F$7:$BF$318,19,FALSE)),"",VLOOKUP($B262,'[1]1718  Prog Access'!$F$7:$BF$318,19,FALSE))</f>
        <v>0</v>
      </c>
      <c r="AG262" s="135">
        <f>IF(ISNA(VLOOKUP($B262,'[1]1718  Prog Access'!$F$7:$BF$318,20,FALSE)),"",VLOOKUP($B262,'[1]1718  Prog Access'!$F$7:$BF$318,20,FALSE))</f>
        <v>0</v>
      </c>
      <c r="AH262" s="134">
        <f t="shared" si="329"/>
        <v>572591.54</v>
      </c>
      <c r="AI262" s="133">
        <f t="shared" si="330"/>
        <v>4.073975903459643E-2</v>
      </c>
      <c r="AJ262" s="134">
        <f t="shared" si="331"/>
        <v>499.56075345274343</v>
      </c>
      <c r="AK262" s="135">
        <f>IF(ISNA(VLOOKUP($B262,'[1]1718  Prog Access'!$F$7:$BF$318,21,FALSE)),"",VLOOKUP($B262,'[1]1718  Prog Access'!$F$7:$BF$318,21,FALSE))</f>
        <v>0</v>
      </c>
      <c r="AL262" s="135">
        <f>IF(ISNA(VLOOKUP($B262,'[1]1718  Prog Access'!$F$7:$BF$318,22,FALSE)),"",VLOOKUP($B262,'[1]1718  Prog Access'!$F$7:$BF$318,22,FALSE))</f>
        <v>0</v>
      </c>
      <c r="AM262" s="138">
        <f t="shared" si="332"/>
        <v>0</v>
      </c>
      <c r="AN262" s="133">
        <f t="shared" si="333"/>
        <v>0</v>
      </c>
      <c r="AO262" s="139">
        <f t="shared" si="334"/>
        <v>0</v>
      </c>
      <c r="AP262" s="135">
        <f>IF(ISNA(VLOOKUP($B262,'[1]1718  Prog Access'!$F$7:$BF$318,23,FALSE)),"",VLOOKUP($B262,'[1]1718  Prog Access'!$F$7:$BF$318,23,FALSE))</f>
        <v>492341.69000000006</v>
      </c>
      <c r="AQ262" s="135">
        <f>IF(ISNA(VLOOKUP($B262,'[1]1718  Prog Access'!$F$7:$BF$318,24,FALSE)),"",VLOOKUP($B262,'[1]1718  Prog Access'!$F$7:$BF$318,24,FALSE))</f>
        <v>333109.78999999998</v>
      </c>
      <c r="AR262" s="135">
        <f>IF(ISNA(VLOOKUP($B262,'[1]1718  Prog Access'!$F$7:$BF$318,25,FALSE)),"",VLOOKUP($B262,'[1]1718  Prog Access'!$F$7:$BF$318,25,FALSE))</f>
        <v>0</v>
      </c>
      <c r="AS262" s="135">
        <f>IF(ISNA(VLOOKUP($B262,'[1]1718  Prog Access'!$F$7:$BF$318,26,FALSE)),"",VLOOKUP($B262,'[1]1718  Prog Access'!$F$7:$BF$318,26,FALSE))</f>
        <v>0</v>
      </c>
      <c r="AT262" s="135">
        <f>IF(ISNA(VLOOKUP($B262,'[1]1718  Prog Access'!$F$7:$BF$318,27,FALSE)),"",VLOOKUP($B262,'[1]1718  Prog Access'!$F$7:$BF$318,27,FALSE))</f>
        <v>560672.71</v>
      </c>
      <c r="AU262" s="135">
        <f>IF(ISNA(VLOOKUP($B262,'[1]1718  Prog Access'!$F$7:$BF$318,28,FALSE)),"",VLOOKUP($B262,'[1]1718  Prog Access'!$F$7:$BF$318,28,FALSE))</f>
        <v>0</v>
      </c>
      <c r="AV262" s="135">
        <f>IF(ISNA(VLOOKUP($B262,'[1]1718  Prog Access'!$F$7:$BF$318,29,FALSE)),"",VLOOKUP($B262,'[1]1718  Prog Access'!$F$7:$BF$318,29,FALSE))</f>
        <v>0</v>
      </c>
      <c r="AW262" s="135">
        <f>IF(ISNA(VLOOKUP($B262,'[1]1718  Prog Access'!$F$7:$BF$318,30,FALSE)),"",VLOOKUP($B262,'[1]1718  Prog Access'!$F$7:$BF$318,30,FALSE))</f>
        <v>42779.51</v>
      </c>
      <c r="AX262" s="135">
        <f>IF(ISNA(VLOOKUP($B262,'[1]1718  Prog Access'!$F$7:$BF$318,31,FALSE)),"",VLOOKUP($B262,'[1]1718  Prog Access'!$F$7:$BF$318,31,FALSE))</f>
        <v>0</v>
      </c>
      <c r="AY262" s="135">
        <f>IF(ISNA(VLOOKUP($B262,'[1]1718  Prog Access'!$F$7:$BF$318,32,FALSE)),"",VLOOKUP($B262,'[1]1718  Prog Access'!$F$7:$BF$318,32,FALSE))</f>
        <v>0</v>
      </c>
      <c r="AZ262" s="135">
        <f>IF(ISNA(VLOOKUP($B262,'[1]1718  Prog Access'!$F$7:$BF$318,33,FALSE)),"",VLOOKUP($B262,'[1]1718  Prog Access'!$F$7:$BF$318,33,FALSE))</f>
        <v>0</v>
      </c>
      <c r="BA262" s="135">
        <f>IF(ISNA(VLOOKUP($B262,'[1]1718  Prog Access'!$F$7:$BF$318,34,FALSE)),"",VLOOKUP($B262,'[1]1718  Prog Access'!$F$7:$BF$318,34,FALSE))</f>
        <v>0</v>
      </c>
      <c r="BB262" s="135">
        <f>IF(ISNA(VLOOKUP($B262,'[1]1718  Prog Access'!$F$7:$BF$318,35,FALSE)),"",VLOOKUP($B262,'[1]1718  Prog Access'!$F$7:$BF$318,35,FALSE))</f>
        <v>0</v>
      </c>
      <c r="BC262" s="135">
        <f>IF(ISNA(VLOOKUP($B262,'[1]1718  Prog Access'!$F$7:$BF$318,36,FALSE)),"",VLOOKUP($B262,'[1]1718  Prog Access'!$F$7:$BF$318,36,FALSE))</f>
        <v>0</v>
      </c>
      <c r="BD262" s="135">
        <f>IF(ISNA(VLOOKUP($B262,'[1]1718  Prog Access'!$F$7:$BF$318,37,FALSE)),"",VLOOKUP($B262,'[1]1718  Prog Access'!$F$7:$BF$318,37,FALSE))</f>
        <v>0</v>
      </c>
      <c r="BE262" s="135">
        <f>IF(ISNA(VLOOKUP($B262,'[1]1718  Prog Access'!$F$7:$BF$318,38,FALSE)),"",VLOOKUP($B262,'[1]1718  Prog Access'!$F$7:$BF$318,38,FALSE))</f>
        <v>0</v>
      </c>
      <c r="BF262" s="134">
        <f t="shared" si="336"/>
        <v>1428903.7</v>
      </c>
      <c r="BG262" s="133">
        <f t="shared" si="337"/>
        <v>0.10166617624431416</v>
      </c>
      <c r="BH262" s="137">
        <f t="shared" si="338"/>
        <v>1246.6551793332692</v>
      </c>
      <c r="BI262" s="140">
        <f>IF(ISNA(VLOOKUP($B262,'[1]1718  Prog Access'!$F$7:$BF$318,39,FALSE)),"",VLOOKUP($B262,'[1]1718  Prog Access'!$F$7:$BF$318,39,FALSE))</f>
        <v>0</v>
      </c>
      <c r="BJ262" s="135">
        <f>IF(ISNA(VLOOKUP($B262,'[1]1718  Prog Access'!$F$7:$BF$318,40,FALSE)),"",VLOOKUP($B262,'[1]1718  Prog Access'!$F$7:$BF$318,40,FALSE))</f>
        <v>0</v>
      </c>
      <c r="BK262" s="135">
        <f>IF(ISNA(VLOOKUP($B262,'[1]1718  Prog Access'!$F$7:$BF$318,41,FALSE)),"",VLOOKUP($B262,'[1]1718  Prog Access'!$F$7:$BF$318,41,FALSE))</f>
        <v>24211.77</v>
      </c>
      <c r="BL262" s="135">
        <f>IF(ISNA(VLOOKUP($B262,'[1]1718  Prog Access'!$F$7:$BF$318,42,FALSE)),"",VLOOKUP($B262,'[1]1718  Prog Access'!$F$7:$BF$318,42,FALSE))</f>
        <v>0</v>
      </c>
      <c r="BM262" s="135">
        <f>IF(ISNA(VLOOKUP($B262,'[1]1718  Prog Access'!$F$7:$BF$318,43,FALSE)),"",VLOOKUP($B262,'[1]1718  Prog Access'!$F$7:$BF$318,43,FALSE))</f>
        <v>0</v>
      </c>
      <c r="BN262" s="135">
        <f>IF(ISNA(VLOOKUP($B262,'[1]1718  Prog Access'!$F$7:$BF$318,44,FALSE)),"",VLOOKUP($B262,'[1]1718  Prog Access'!$F$7:$BF$318,44,FALSE))</f>
        <v>0</v>
      </c>
      <c r="BO262" s="135">
        <f>IF(ISNA(VLOOKUP($B262,'[1]1718  Prog Access'!$F$7:$BF$318,45,FALSE)),"",VLOOKUP($B262,'[1]1718  Prog Access'!$F$7:$BF$318,45,FALSE))</f>
        <v>0</v>
      </c>
      <c r="BP262" s="137">
        <f t="shared" si="340"/>
        <v>24211.77</v>
      </c>
      <c r="BQ262" s="133">
        <f t="shared" si="341"/>
        <v>1.722661979255004E-3</v>
      </c>
      <c r="BR262" s="134">
        <f t="shared" si="342"/>
        <v>21.12369676929654</v>
      </c>
      <c r="BS262" s="140">
        <f>IF(ISNA(VLOOKUP($B262,'[1]1718  Prog Access'!$F$7:$BF$318,46,FALSE)),"",VLOOKUP($B262,'[1]1718  Prog Access'!$F$7:$BF$318,46,FALSE))</f>
        <v>0</v>
      </c>
      <c r="BT262" s="135">
        <f>IF(ISNA(VLOOKUP($B262,'[1]1718  Prog Access'!$F$7:$BF$318,47,FALSE)),"",VLOOKUP($B262,'[1]1718  Prog Access'!$F$7:$BF$318,47,FALSE))</f>
        <v>0</v>
      </c>
      <c r="BU262" s="135">
        <f>IF(ISNA(VLOOKUP($B262,'[1]1718  Prog Access'!$F$7:$BF$318,48,FALSE)),"",VLOOKUP($B262,'[1]1718  Prog Access'!$F$7:$BF$318,48,FALSE))</f>
        <v>0</v>
      </c>
      <c r="BV262" s="135">
        <f>IF(ISNA(VLOOKUP($B262,'[1]1718  Prog Access'!$F$7:$BF$318,49,FALSE)),"",VLOOKUP($B262,'[1]1718  Prog Access'!$F$7:$BF$318,49,FALSE))</f>
        <v>109.69</v>
      </c>
      <c r="BW262" s="137">
        <f t="shared" si="344"/>
        <v>109.69</v>
      </c>
      <c r="BX262" s="133">
        <f t="shared" si="345"/>
        <v>7.8044187808029484E-6</v>
      </c>
      <c r="BY262" s="134">
        <f t="shared" si="346"/>
        <v>9.5699665849466486E-2</v>
      </c>
      <c r="BZ262" s="135">
        <f>IF(ISNA(VLOOKUP($B262,'[1]1718  Prog Access'!$F$7:$BF$318,50,FALSE)),"",VLOOKUP($B262,'[1]1718  Prog Access'!$F$7:$BF$318,50,FALSE))</f>
        <v>2379926.1300000004</v>
      </c>
      <c r="CA262" s="133">
        <f t="shared" si="347"/>
        <v>0.1693312078210929</v>
      </c>
      <c r="CB262" s="134">
        <f t="shared" si="348"/>
        <v>2076.3801202243958</v>
      </c>
      <c r="CC262" s="135">
        <f>IF(ISNA(VLOOKUP($B262,'[1]1718  Prog Access'!$F$7:$BF$318,51,FALSE)),"",VLOOKUP($B262,'[1]1718  Prog Access'!$F$7:$BF$318,51,FALSE))</f>
        <v>659696.87000000011</v>
      </c>
      <c r="CD262" s="133">
        <f t="shared" si="349"/>
        <v>4.6937283634469154E-2</v>
      </c>
      <c r="CE262" s="134">
        <f t="shared" si="350"/>
        <v>575.55629520411105</v>
      </c>
      <c r="CF262" s="141">
        <f>IF(ISNA(VLOOKUP($B262,'[1]1718  Prog Access'!$F$7:$BF$318,52,FALSE)),"",VLOOKUP($B262,'[1]1718  Prog Access'!$F$7:$BF$318,52,FALSE))</f>
        <v>837776.46</v>
      </c>
      <c r="CG262" s="88">
        <f t="shared" si="351"/>
        <v>5.9607606331831611E-2</v>
      </c>
      <c r="CH262" s="89">
        <f t="shared" si="352"/>
        <v>730.92284874235509</v>
      </c>
      <c r="CI262" s="90">
        <f t="shared" ref="CI262:CI263" si="401">CF262+CC262+BZ262+BW262+BP262+BF262+AM262+AH262+AA262+R262+I262</f>
        <v>14054858.290000001</v>
      </c>
      <c r="CJ262" s="99">
        <f t="shared" si="393"/>
        <v>0</v>
      </c>
    </row>
    <row r="263" spans="1:88" s="64" customFormat="1" x14ac:dyDescent="0.3">
      <c r="A263" s="21"/>
      <c r="B263" s="84" t="s">
        <v>431</v>
      </c>
      <c r="C263" s="117" t="s">
        <v>432</v>
      </c>
      <c r="D263" s="85">
        <f>IF(ISNA(VLOOKUP($B263,'[1]1718 enrollment_Rev_Exp by size'!$A$6:$C$339,3,FALSE)),"",VLOOKUP($B263,'[1]1718 enrollment_Rev_Exp by size'!$A$6:$C$339,3,FALSE))</f>
        <v>247.21</v>
      </c>
      <c r="E263" s="86">
        <f>IF(ISNA(VLOOKUP($B263,'[1]1718 Enroll_Rev_Exp Access'!$A$6:$D$316,4,FALSE)),"",VLOOKUP($B263,'[1]1718 Enroll_Rev_Exp Access'!$A$6:$D$316,4,FALSE))</f>
        <v>4011443.47</v>
      </c>
      <c r="F263" s="87">
        <f>IF(ISNA(VLOOKUP($B263,'[1]1718  Prog Access'!$F$7:$BF$318,2,FALSE)),"",VLOOKUP($B263,'[1]1718  Prog Access'!$F$7:$BF$318,2,FALSE))</f>
        <v>2061210.5300000003</v>
      </c>
      <c r="G263" s="87">
        <f>IF(ISNA(VLOOKUP($B263,'[1]1718  Prog Access'!$F$7:$BF$318,3,FALSE)),"",VLOOKUP($B263,'[1]1718  Prog Access'!$F$7:$BF$318,3,FALSE))</f>
        <v>15021.18</v>
      </c>
      <c r="H263" s="87">
        <f>IF(ISNA(VLOOKUP($B263,'[1]1718  Prog Access'!$F$7:$BF$318,4,FALSE)),"",VLOOKUP($B263,'[1]1718  Prog Access'!$F$7:$BF$318,4,FALSE))</f>
        <v>0</v>
      </c>
      <c r="I263" s="130">
        <f t="shared" si="353"/>
        <v>2076231.7100000002</v>
      </c>
      <c r="J263" s="151">
        <f t="shared" si="354"/>
        <v>0.51757720768778526</v>
      </c>
      <c r="K263" s="152">
        <f t="shared" si="355"/>
        <v>8398.6558391650833</v>
      </c>
      <c r="L263" s="135">
        <f>IF(ISNA(VLOOKUP($B263,'[1]1718  Prog Access'!$F$7:$BF$318,5,FALSE)),"",VLOOKUP($B263,'[1]1718  Prog Access'!$F$7:$BF$318,5,FALSE))</f>
        <v>0</v>
      </c>
      <c r="M263" s="135">
        <f>IF(ISNA(VLOOKUP($B263,'[1]1718  Prog Access'!$F$7:$BF$318,6,FALSE)),"",VLOOKUP($B263,'[1]1718  Prog Access'!$F$7:$BF$318,6,FALSE))</f>
        <v>0</v>
      </c>
      <c r="N263" s="135">
        <f>IF(ISNA(VLOOKUP($B263,'[1]1718  Prog Access'!$F$7:$BF$318,7,FALSE)),"",VLOOKUP($B263,'[1]1718  Prog Access'!$F$7:$BF$318,7,FALSE))</f>
        <v>0</v>
      </c>
      <c r="O263" s="135">
        <f>IF(ISNA(VLOOKUP($B263,'[1]1718  Prog Access'!$F$7:$BF$318,8,FALSE)),"",VLOOKUP($B263,'[1]1718  Prog Access'!$F$7:$BF$318,8,FALSE))</f>
        <v>0</v>
      </c>
      <c r="P263" s="135">
        <f>IF(ISNA(VLOOKUP($B263,'[1]1718  Prog Access'!$F$7:$BF$318,9,FALSE)),"",VLOOKUP($B263,'[1]1718  Prog Access'!$F$7:$BF$318,9,FALSE))</f>
        <v>0</v>
      </c>
      <c r="Q263" s="135">
        <f>IF(ISNA(VLOOKUP($B263,'[1]1718  Prog Access'!$F$7:$BF$318,10,FALSE)),"",VLOOKUP($B263,'[1]1718  Prog Access'!$F$7:$BF$318,10,FALSE))</f>
        <v>0</v>
      </c>
      <c r="R263" s="128">
        <f t="shared" si="321"/>
        <v>0</v>
      </c>
      <c r="S263" s="136">
        <f t="shared" si="322"/>
        <v>0</v>
      </c>
      <c r="T263" s="137">
        <f t="shared" si="323"/>
        <v>0</v>
      </c>
      <c r="U263" s="135">
        <f>IF(ISNA(VLOOKUP($B263,'[1]1718  Prog Access'!$F$7:$BF$318,11,FALSE)),"",VLOOKUP($B263,'[1]1718  Prog Access'!$F$7:$BF$318,11,FALSE))</f>
        <v>274648.10000000003</v>
      </c>
      <c r="V263" s="135">
        <f>IF(ISNA(VLOOKUP($B263,'[1]1718  Prog Access'!$F$7:$BF$318,12,FALSE)),"",VLOOKUP($B263,'[1]1718  Prog Access'!$F$7:$BF$318,12,FALSE))</f>
        <v>1002.15</v>
      </c>
      <c r="W263" s="135">
        <f>IF(ISNA(VLOOKUP($B263,'[1]1718  Prog Access'!$F$7:$BF$318,13,FALSE)),"",VLOOKUP($B263,'[1]1718  Prog Access'!$F$7:$BF$318,13,FALSE))</f>
        <v>46896.9</v>
      </c>
      <c r="X263" s="135">
        <f>IF(ISNA(VLOOKUP($B263,'[1]1718  Prog Access'!$F$7:$BF$318,14,FALSE)),"",VLOOKUP($B263,'[1]1718  Prog Access'!$F$7:$BF$318,14,FALSE))</f>
        <v>0</v>
      </c>
      <c r="Y263" s="135">
        <f>IF(ISNA(VLOOKUP($B263,'[1]1718  Prog Access'!$F$7:$BF$318,15,FALSE)),"",VLOOKUP($B263,'[1]1718  Prog Access'!$F$7:$BF$318,15,FALSE))</f>
        <v>0</v>
      </c>
      <c r="Z263" s="135">
        <f>IF(ISNA(VLOOKUP($B263,'[1]1718  Prog Access'!$F$7:$BF$318,16,FALSE)),"",VLOOKUP($B263,'[1]1718  Prog Access'!$F$7:$BF$318,16,FALSE))</f>
        <v>10547.699999999999</v>
      </c>
      <c r="AA263" s="138">
        <f t="shared" si="325"/>
        <v>333094.85000000009</v>
      </c>
      <c r="AB263" s="133">
        <f t="shared" si="326"/>
        <v>8.3036157056950888E-2</v>
      </c>
      <c r="AC263" s="134">
        <f t="shared" si="327"/>
        <v>1347.416568909025</v>
      </c>
      <c r="AD263" s="135">
        <f>IF(ISNA(VLOOKUP($B263,'[1]1718  Prog Access'!$F$7:$BF$318,17,FALSE)),"",VLOOKUP($B263,'[1]1718  Prog Access'!$F$7:$BF$318,17,FALSE))</f>
        <v>106636.03</v>
      </c>
      <c r="AE263" s="135">
        <f>IF(ISNA(VLOOKUP($B263,'[1]1718  Prog Access'!$F$7:$BF$318,18,FALSE)),"",VLOOKUP($B263,'[1]1718  Prog Access'!$F$7:$BF$318,18,FALSE))</f>
        <v>0</v>
      </c>
      <c r="AF263" s="135">
        <f>IF(ISNA(VLOOKUP($B263,'[1]1718  Prog Access'!$F$7:$BF$318,19,FALSE)),"",VLOOKUP($B263,'[1]1718  Prog Access'!$F$7:$BF$318,19,FALSE))</f>
        <v>0</v>
      </c>
      <c r="AG263" s="135">
        <f>IF(ISNA(VLOOKUP($B263,'[1]1718  Prog Access'!$F$7:$BF$318,20,FALSE)),"",VLOOKUP($B263,'[1]1718  Prog Access'!$F$7:$BF$318,20,FALSE))</f>
        <v>0</v>
      </c>
      <c r="AH263" s="134">
        <f t="shared" si="329"/>
        <v>106636.03</v>
      </c>
      <c r="AI263" s="133">
        <f t="shared" si="330"/>
        <v>2.6582957181744853E-2</v>
      </c>
      <c r="AJ263" s="134">
        <f t="shared" si="331"/>
        <v>431.35807612960639</v>
      </c>
      <c r="AK263" s="135">
        <f>IF(ISNA(VLOOKUP($B263,'[1]1718  Prog Access'!$F$7:$BF$318,21,FALSE)),"",VLOOKUP($B263,'[1]1718  Prog Access'!$F$7:$BF$318,21,FALSE))</f>
        <v>0</v>
      </c>
      <c r="AL263" s="135">
        <f>IF(ISNA(VLOOKUP($B263,'[1]1718  Prog Access'!$F$7:$BF$318,22,FALSE)),"",VLOOKUP($B263,'[1]1718  Prog Access'!$F$7:$BF$318,22,FALSE))</f>
        <v>0</v>
      </c>
      <c r="AM263" s="138">
        <f t="shared" si="332"/>
        <v>0</v>
      </c>
      <c r="AN263" s="133">
        <f t="shared" si="333"/>
        <v>0</v>
      </c>
      <c r="AO263" s="139">
        <f t="shared" si="334"/>
        <v>0</v>
      </c>
      <c r="AP263" s="135">
        <f>IF(ISNA(VLOOKUP($B263,'[1]1718  Prog Access'!$F$7:$BF$318,23,FALSE)),"",VLOOKUP($B263,'[1]1718  Prog Access'!$F$7:$BF$318,23,FALSE))</f>
        <v>118539.6</v>
      </c>
      <c r="AQ263" s="135">
        <f>IF(ISNA(VLOOKUP($B263,'[1]1718  Prog Access'!$F$7:$BF$318,24,FALSE)),"",VLOOKUP($B263,'[1]1718  Prog Access'!$F$7:$BF$318,24,FALSE))</f>
        <v>11960.01</v>
      </c>
      <c r="AR263" s="135">
        <f>IF(ISNA(VLOOKUP($B263,'[1]1718  Prog Access'!$F$7:$BF$318,25,FALSE)),"",VLOOKUP($B263,'[1]1718  Prog Access'!$F$7:$BF$318,25,FALSE))</f>
        <v>0</v>
      </c>
      <c r="AS263" s="135">
        <f>IF(ISNA(VLOOKUP($B263,'[1]1718  Prog Access'!$F$7:$BF$318,26,FALSE)),"",VLOOKUP($B263,'[1]1718  Prog Access'!$F$7:$BF$318,26,FALSE))</f>
        <v>0</v>
      </c>
      <c r="AT263" s="135">
        <f>IF(ISNA(VLOOKUP($B263,'[1]1718  Prog Access'!$F$7:$BF$318,27,FALSE)),"",VLOOKUP($B263,'[1]1718  Prog Access'!$F$7:$BF$318,27,FALSE))</f>
        <v>114936.94999999998</v>
      </c>
      <c r="AU263" s="135">
        <f>IF(ISNA(VLOOKUP($B263,'[1]1718  Prog Access'!$F$7:$BF$318,28,FALSE)),"",VLOOKUP($B263,'[1]1718  Prog Access'!$F$7:$BF$318,28,FALSE))</f>
        <v>0</v>
      </c>
      <c r="AV263" s="135">
        <f>IF(ISNA(VLOOKUP($B263,'[1]1718  Prog Access'!$F$7:$BF$318,29,FALSE)),"",VLOOKUP($B263,'[1]1718  Prog Access'!$F$7:$BF$318,29,FALSE))</f>
        <v>0</v>
      </c>
      <c r="AW263" s="135">
        <f>IF(ISNA(VLOOKUP($B263,'[1]1718  Prog Access'!$F$7:$BF$318,30,FALSE)),"",VLOOKUP($B263,'[1]1718  Prog Access'!$F$7:$BF$318,30,FALSE))</f>
        <v>445.2</v>
      </c>
      <c r="AX263" s="135">
        <f>IF(ISNA(VLOOKUP($B263,'[1]1718  Prog Access'!$F$7:$BF$318,31,FALSE)),"",VLOOKUP($B263,'[1]1718  Prog Access'!$F$7:$BF$318,31,FALSE))</f>
        <v>0</v>
      </c>
      <c r="AY263" s="135">
        <f>IF(ISNA(VLOOKUP($B263,'[1]1718  Prog Access'!$F$7:$BF$318,32,FALSE)),"",VLOOKUP($B263,'[1]1718  Prog Access'!$F$7:$BF$318,32,FALSE))</f>
        <v>0</v>
      </c>
      <c r="AZ263" s="135">
        <f>IF(ISNA(VLOOKUP($B263,'[1]1718  Prog Access'!$F$7:$BF$318,33,FALSE)),"",VLOOKUP($B263,'[1]1718  Prog Access'!$F$7:$BF$318,33,FALSE))</f>
        <v>0</v>
      </c>
      <c r="BA263" s="135">
        <f>IF(ISNA(VLOOKUP($B263,'[1]1718  Prog Access'!$F$7:$BF$318,34,FALSE)),"",VLOOKUP($B263,'[1]1718  Prog Access'!$F$7:$BF$318,34,FALSE))</f>
        <v>0</v>
      </c>
      <c r="BB263" s="135">
        <f>IF(ISNA(VLOOKUP($B263,'[1]1718  Prog Access'!$F$7:$BF$318,35,FALSE)),"",VLOOKUP($B263,'[1]1718  Prog Access'!$F$7:$BF$318,35,FALSE))</f>
        <v>0</v>
      </c>
      <c r="BC263" s="135">
        <f>IF(ISNA(VLOOKUP($B263,'[1]1718  Prog Access'!$F$7:$BF$318,36,FALSE)),"",VLOOKUP($B263,'[1]1718  Prog Access'!$F$7:$BF$318,36,FALSE))</f>
        <v>0</v>
      </c>
      <c r="BD263" s="135">
        <f>IF(ISNA(VLOOKUP($B263,'[1]1718  Prog Access'!$F$7:$BF$318,37,FALSE)),"",VLOOKUP($B263,'[1]1718  Prog Access'!$F$7:$BF$318,37,FALSE))</f>
        <v>27667.699999999997</v>
      </c>
      <c r="BE263" s="135">
        <f>IF(ISNA(VLOOKUP($B263,'[1]1718  Prog Access'!$F$7:$BF$318,38,FALSE)),"",VLOOKUP($B263,'[1]1718  Prog Access'!$F$7:$BF$318,38,FALSE))</f>
        <v>3074.19</v>
      </c>
      <c r="BF263" s="134">
        <f t="shared" si="336"/>
        <v>276623.65000000002</v>
      </c>
      <c r="BG263" s="133">
        <f t="shared" si="337"/>
        <v>6.8958630993745509E-2</v>
      </c>
      <c r="BH263" s="137">
        <f t="shared" si="338"/>
        <v>1118.9824440758869</v>
      </c>
      <c r="BI263" s="140">
        <f>IF(ISNA(VLOOKUP($B263,'[1]1718  Prog Access'!$F$7:$BF$318,39,FALSE)),"",VLOOKUP($B263,'[1]1718  Prog Access'!$F$7:$BF$318,39,FALSE))</f>
        <v>13160.53</v>
      </c>
      <c r="BJ263" s="135">
        <f>IF(ISNA(VLOOKUP($B263,'[1]1718  Prog Access'!$F$7:$BF$318,40,FALSE)),"",VLOOKUP($B263,'[1]1718  Prog Access'!$F$7:$BF$318,40,FALSE))</f>
        <v>0</v>
      </c>
      <c r="BK263" s="135">
        <f>IF(ISNA(VLOOKUP($B263,'[1]1718  Prog Access'!$F$7:$BF$318,41,FALSE)),"",VLOOKUP($B263,'[1]1718  Prog Access'!$F$7:$BF$318,41,FALSE))</f>
        <v>0</v>
      </c>
      <c r="BL263" s="135">
        <f>IF(ISNA(VLOOKUP($B263,'[1]1718  Prog Access'!$F$7:$BF$318,42,FALSE)),"",VLOOKUP($B263,'[1]1718  Prog Access'!$F$7:$BF$318,42,FALSE))</f>
        <v>0</v>
      </c>
      <c r="BM263" s="135">
        <f>IF(ISNA(VLOOKUP($B263,'[1]1718  Prog Access'!$F$7:$BF$318,43,FALSE)),"",VLOOKUP($B263,'[1]1718  Prog Access'!$F$7:$BF$318,43,FALSE))</f>
        <v>0</v>
      </c>
      <c r="BN263" s="135">
        <f>IF(ISNA(VLOOKUP($B263,'[1]1718  Prog Access'!$F$7:$BF$318,44,FALSE)),"",VLOOKUP($B263,'[1]1718  Prog Access'!$F$7:$BF$318,44,FALSE))</f>
        <v>0</v>
      </c>
      <c r="BO263" s="135">
        <f>IF(ISNA(VLOOKUP($B263,'[1]1718  Prog Access'!$F$7:$BF$318,45,FALSE)),"",VLOOKUP($B263,'[1]1718  Prog Access'!$F$7:$BF$318,45,FALSE))</f>
        <v>21531.85</v>
      </c>
      <c r="BP263" s="137">
        <f t="shared" si="340"/>
        <v>34692.379999999997</v>
      </c>
      <c r="BQ263" s="133">
        <f t="shared" si="341"/>
        <v>8.6483532073804836E-3</v>
      </c>
      <c r="BR263" s="134">
        <f t="shared" si="342"/>
        <v>140.33566603292746</v>
      </c>
      <c r="BS263" s="140">
        <f>IF(ISNA(VLOOKUP($B263,'[1]1718  Prog Access'!$F$7:$BF$318,46,FALSE)),"",VLOOKUP($B263,'[1]1718  Prog Access'!$F$7:$BF$318,46,FALSE))</f>
        <v>0</v>
      </c>
      <c r="BT263" s="135">
        <f>IF(ISNA(VLOOKUP($B263,'[1]1718  Prog Access'!$F$7:$BF$318,47,FALSE)),"",VLOOKUP($B263,'[1]1718  Prog Access'!$F$7:$BF$318,47,FALSE))</f>
        <v>0</v>
      </c>
      <c r="BU263" s="135">
        <f>IF(ISNA(VLOOKUP($B263,'[1]1718  Prog Access'!$F$7:$BF$318,48,FALSE)),"",VLOOKUP($B263,'[1]1718  Prog Access'!$F$7:$BF$318,48,FALSE))</f>
        <v>0</v>
      </c>
      <c r="BV263" s="135">
        <f>IF(ISNA(VLOOKUP($B263,'[1]1718  Prog Access'!$F$7:$BF$318,49,FALSE)),"",VLOOKUP($B263,'[1]1718  Prog Access'!$F$7:$BF$318,49,FALSE))</f>
        <v>0</v>
      </c>
      <c r="BW263" s="137">
        <f t="shared" si="344"/>
        <v>0</v>
      </c>
      <c r="BX263" s="133">
        <f t="shared" si="345"/>
        <v>0</v>
      </c>
      <c r="BY263" s="134">
        <f t="shared" si="346"/>
        <v>0</v>
      </c>
      <c r="BZ263" s="135">
        <f>IF(ISNA(VLOOKUP($B263,'[1]1718  Prog Access'!$F$7:$BF$318,50,FALSE)),"",VLOOKUP($B263,'[1]1718  Prog Access'!$F$7:$BF$318,50,FALSE))</f>
        <v>856678.23999999976</v>
      </c>
      <c r="CA263" s="133">
        <f t="shared" si="347"/>
        <v>0.2135585971500677</v>
      </c>
      <c r="CB263" s="134">
        <f t="shared" si="348"/>
        <v>3465.3866752963058</v>
      </c>
      <c r="CC263" s="135">
        <f>IF(ISNA(VLOOKUP($B263,'[1]1718  Prog Access'!$F$7:$BF$318,51,FALSE)),"",VLOOKUP($B263,'[1]1718  Prog Access'!$F$7:$BF$318,51,FALSE))</f>
        <v>144951.22</v>
      </c>
      <c r="CD263" s="133">
        <f t="shared" si="349"/>
        <v>3.6134429185910977E-2</v>
      </c>
      <c r="CE263" s="134">
        <f t="shared" si="350"/>
        <v>586.34852959022692</v>
      </c>
      <c r="CF263" s="141">
        <f>IF(ISNA(VLOOKUP($B263,'[1]1718  Prog Access'!$F$7:$BF$318,52,FALSE)),"",VLOOKUP($B263,'[1]1718  Prog Access'!$F$7:$BF$318,52,FALSE))</f>
        <v>182535.38999999998</v>
      </c>
      <c r="CG263" s="88">
        <f t="shared" si="351"/>
        <v>4.5503667536414258E-2</v>
      </c>
      <c r="CH263" s="89">
        <f t="shared" si="352"/>
        <v>738.38190202661701</v>
      </c>
      <c r="CI263" s="90">
        <f t="shared" si="401"/>
        <v>4011443.4699999997</v>
      </c>
      <c r="CJ263" s="99">
        <f t="shared" si="393"/>
        <v>0</v>
      </c>
    </row>
    <row r="264" spans="1:88" x14ac:dyDescent="0.3">
      <c r="A264" s="21"/>
      <c r="B264" s="84" t="s">
        <v>433</v>
      </c>
      <c r="C264" s="117" t="s">
        <v>434</v>
      </c>
      <c r="D264" s="85">
        <f>IF(ISNA(VLOOKUP($B264,'[1]1718 enrollment_Rev_Exp by size'!$A$6:$C$339,3,FALSE)),"",VLOOKUP($B264,'[1]1718 enrollment_Rev_Exp by size'!$A$6:$C$339,3,FALSE))</f>
        <v>251.51999999999998</v>
      </c>
      <c r="E264" s="86">
        <f>IF(ISNA(VLOOKUP($B264,'[1]1718 Enroll_Rev_Exp Access'!$A$6:$D$316,4,FALSE)),"",VLOOKUP($B264,'[1]1718 Enroll_Rev_Exp Access'!$A$6:$D$316,4,FALSE))</f>
        <v>4316707.66</v>
      </c>
      <c r="F264" s="87">
        <f>IF(ISNA(VLOOKUP($B264,'[1]1718  Prog Access'!$F$7:$BF$318,2,FALSE)),"",VLOOKUP($B264,'[1]1718  Prog Access'!$F$7:$BF$318,2,FALSE))</f>
        <v>1899871.4</v>
      </c>
      <c r="G264" s="87">
        <f>IF(ISNA(VLOOKUP($B264,'[1]1718  Prog Access'!$F$7:$BF$318,3,FALSE)),"",VLOOKUP($B264,'[1]1718  Prog Access'!$F$7:$BF$318,3,FALSE))</f>
        <v>0</v>
      </c>
      <c r="H264" s="87">
        <f>IF(ISNA(VLOOKUP($B264,'[1]1718  Prog Access'!$F$7:$BF$318,4,FALSE)),"",VLOOKUP($B264,'[1]1718  Prog Access'!$F$7:$BF$318,4,FALSE))</f>
        <v>0</v>
      </c>
      <c r="I264" s="130">
        <f t="shared" si="353"/>
        <v>1899871.4</v>
      </c>
      <c r="J264" s="151">
        <f t="shared" si="354"/>
        <v>0.44012046903356894</v>
      </c>
      <c r="K264" s="152">
        <f t="shared" si="355"/>
        <v>7553.5599554707378</v>
      </c>
      <c r="L264" s="135">
        <f>IF(ISNA(VLOOKUP($B264,'[1]1718  Prog Access'!$F$7:$BF$318,5,FALSE)),"",VLOOKUP($B264,'[1]1718  Prog Access'!$F$7:$BF$318,5,FALSE))</f>
        <v>0</v>
      </c>
      <c r="M264" s="135">
        <f>IF(ISNA(VLOOKUP($B264,'[1]1718  Prog Access'!$F$7:$BF$318,6,FALSE)),"",VLOOKUP($B264,'[1]1718  Prog Access'!$F$7:$BF$318,6,FALSE))</f>
        <v>0</v>
      </c>
      <c r="N264" s="135">
        <f>IF(ISNA(VLOOKUP($B264,'[1]1718  Prog Access'!$F$7:$BF$318,7,FALSE)),"",VLOOKUP($B264,'[1]1718  Prog Access'!$F$7:$BF$318,7,FALSE))</f>
        <v>0</v>
      </c>
      <c r="O264" s="135">
        <f>IF(ISNA(VLOOKUP($B264,'[1]1718  Prog Access'!$F$7:$BF$318,8,FALSE)),"",VLOOKUP($B264,'[1]1718  Prog Access'!$F$7:$BF$318,8,FALSE))</f>
        <v>0</v>
      </c>
      <c r="P264" s="135">
        <f>IF(ISNA(VLOOKUP($B264,'[1]1718  Prog Access'!$F$7:$BF$318,9,FALSE)),"",VLOOKUP($B264,'[1]1718  Prog Access'!$F$7:$BF$318,9,FALSE))</f>
        <v>0</v>
      </c>
      <c r="Q264" s="135">
        <f>IF(ISNA(VLOOKUP($B264,'[1]1718  Prog Access'!$F$7:$BF$318,10,FALSE)),"",VLOOKUP($B264,'[1]1718  Prog Access'!$F$7:$BF$318,10,FALSE))</f>
        <v>0</v>
      </c>
      <c r="R264" s="128">
        <f t="shared" si="321"/>
        <v>0</v>
      </c>
      <c r="S264" s="136">
        <f t="shared" si="322"/>
        <v>0</v>
      </c>
      <c r="T264" s="137">
        <f t="shared" si="323"/>
        <v>0</v>
      </c>
      <c r="U264" s="135">
        <f>IF(ISNA(VLOOKUP($B264,'[1]1718  Prog Access'!$F$7:$BF$318,11,FALSE)),"",VLOOKUP($B264,'[1]1718  Prog Access'!$F$7:$BF$318,11,FALSE))</f>
        <v>389842.09</v>
      </c>
      <c r="V264" s="135">
        <f>IF(ISNA(VLOOKUP($B264,'[1]1718  Prog Access'!$F$7:$BF$318,12,FALSE)),"",VLOOKUP($B264,'[1]1718  Prog Access'!$F$7:$BF$318,12,FALSE))</f>
        <v>0</v>
      </c>
      <c r="W264" s="135">
        <f>IF(ISNA(VLOOKUP($B264,'[1]1718  Prog Access'!$F$7:$BF$318,13,FALSE)),"",VLOOKUP($B264,'[1]1718  Prog Access'!$F$7:$BF$318,13,FALSE))</f>
        <v>73560.14</v>
      </c>
      <c r="X264" s="135">
        <f>IF(ISNA(VLOOKUP($B264,'[1]1718  Prog Access'!$F$7:$BF$318,14,FALSE)),"",VLOOKUP($B264,'[1]1718  Prog Access'!$F$7:$BF$318,14,FALSE))</f>
        <v>0</v>
      </c>
      <c r="Y264" s="135">
        <f>IF(ISNA(VLOOKUP($B264,'[1]1718  Prog Access'!$F$7:$BF$318,15,FALSE)),"",VLOOKUP($B264,'[1]1718  Prog Access'!$F$7:$BF$318,15,FALSE))</f>
        <v>0</v>
      </c>
      <c r="Z264" s="135">
        <f>IF(ISNA(VLOOKUP($B264,'[1]1718  Prog Access'!$F$7:$BF$318,16,FALSE)),"",VLOOKUP($B264,'[1]1718  Prog Access'!$F$7:$BF$318,16,FALSE))</f>
        <v>0</v>
      </c>
      <c r="AA264" s="138">
        <f t="shared" si="325"/>
        <v>463402.23000000004</v>
      </c>
      <c r="AB264" s="133">
        <f t="shared" si="326"/>
        <v>0.10735084849364111</v>
      </c>
      <c r="AC264" s="134">
        <f t="shared" si="327"/>
        <v>1842.4070849236643</v>
      </c>
      <c r="AD264" s="135">
        <f>IF(ISNA(VLOOKUP($B264,'[1]1718  Prog Access'!$F$7:$BF$318,17,FALSE)),"",VLOOKUP($B264,'[1]1718  Prog Access'!$F$7:$BF$318,17,FALSE))</f>
        <v>200609.78999999998</v>
      </c>
      <c r="AE264" s="135">
        <f>IF(ISNA(VLOOKUP($B264,'[1]1718  Prog Access'!$F$7:$BF$318,18,FALSE)),"",VLOOKUP($B264,'[1]1718  Prog Access'!$F$7:$BF$318,18,FALSE))</f>
        <v>53377.409999999996</v>
      </c>
      <c r="AF264" s="135">
        <f>IF(ISNA(VLOOKUP($B264,'[1]1718  Prog Access'!$F$7:$BF$318,19,FALSE)),"",VLOOKUP($B264,'[1]1718  Prog Access'!$F$7:$BF$318,19,FALSE))</f>
        <v>0</v>
      </c>
      <c r="AG264" s="135">
        <f>IF(ISNA(VLOOKUP($B264,'[1]1718  Prog Access'!$F$7:$BF$318,20,FALSE)),"",VLOOKUP($B264,'[1]1718  Prog Access'!$F$7:$BF$318,20,FALSE))</f>
        <v>0</v>
      </c>
      <c r="AH264" s="134">
        <f t="shared" si="329"/>
        <v>253987.19999999998</v>
      </c>
      <c r="AI264" s="133">
        <f t="shared" si="330"/>
        <v>5.8838174832529656E-2</v>
      </c>
      <c r="AJ264" s="134">
        <f t="shared" si="331"/>
        <v>1009.8091603053435</v>
      </c>
      <c r="AK264" s="135">
        <f>IF(ISNA(VLOOKUP($B264,'[1]1718  Prog Access'!$F$7:$BF$318,21,FALSE)),"",VLOOKUP($B264,'[1]1718  Prog Access'!$F$7:$BF$318,21,FALSE))</f>
        <v>0</v>
      </c>
      <c r="AL264" s="135">
        <f>IF(ISNA(VLOOKUP($B264,'[1]1718  Prog Access'!$F$7:$BF$318,22,FALSE)),"",VLOOKUP($B264,'[1]1718  Prog Access'!$F$7:$BF$318,22,FALSE))</f>
        <v>0</v>
      </c>
      <c r="AM264" s="138">
        <f t="shared" si="332"/>
        <v>0</v>
      </c>
      <c r="AN264" s="133">
        <f t="shared" si="333"/>
        <v>0</v>
      </c>
      <c r="AO264" s="139">
        <f t="shared" si="334"/>
        <v>0</v>
      </c>
      <c r="AP264" s="135">
        <f>IF(ISNA(VLOOKUP($B264,'[1]1718  Prog Access'!$F$7:$BF$318,23,FALSE)),"",VLOOKUP($B264,'[1]1718  Prog Access'!$F$7:$BF$318,23,FALSE))</f>
        <v>95177.610000000015</v>
      </c>
      <c r="AQ264" s="135">
        <f>IF(ISNA(VLOOKUP($B264,'[1]1718  Prog Access'!$F$7:$BF$318,24,FALSE)),"",VLOOKUP($B264,'[1]1718  Prog Access'!$F$7:$BF$318,24,FALSE))</f>
        <v>134709.19</v>
      </c>
      <c r="AR264" s="135">
        <f>IF(ISNA(VLOOKUP($B264,'[1]1718  Prog Access'!$F$7:$BF$318,25,FALSE)),"",VLOOKUP($B264,'[1]1718  Prog Access'!$F$7:$BF$318,25,FALSE))</f>
        <v>0</v>
      </c>
      <c r="AS264" s="135">
        <f>IF(ISNA(VLOOKUP($B264,'[1]1718  Prog Access'!$F$7:$BF$318,26,FALSE)),"",VLOOKUP($B264,'[1]1718  Prog Access'!$F$7:$BF$318,26,FALSE))</f>
        <v>0</v>
      </c>
      <c r="AT264" s="135">
        <f>IF(ISNA(VLOOKUP($B264,'[1]1718  Prog Access'!$F$7:$BF$318,27,FALSE)),"",VLOOKUP($B264,'[1]1718  Prog Access'!$F$7:$BF$318,27,FALSE))</f>
        <v>137205.51999999999</v>
      </c>
      <c r="AU264" s="135">
        <f>IF(ISNA(VLOOKUP($B264,'[1]1718  Prog Access'!$F$7:$BF$318,28,FALSE)),"",VLOOKUP($B264,'[1]1718  Prog Access'!$F$7:$BF$318,28,FALSE))</f>
        <v>0</v>
      </c>
      <c r="AV264" s="135">
        <f>IF(ISNA(VLOOKUP($B264,'[1]1718  Prog Access'!$F$7:$BF$318,29,FALSE)),"",VLOOKUP($B264,'[1]1718  Prog Access'!$F$7:$BF$318,29,FALSE))</f>
        <v>0</v>
      </c>
      <c r="AW264" s="135">
        <f>IF(ISNA(VLOOKUP($B264,'[1]1718  Prog Access'!$F$7:$BF$318,30,FALSE)),"",VLOOKUP($B264,'[1]1718  Prog Access'!$F$7:$BF$318,30,FALSE))</f>
        <v>23599.37</v>
      </c>
      <c r="AX264" s="135">
        <f>IF(ISNA(VLOOKUP($B264,'[1]1718  Prog Access'!$F$7:$BF$318,31,FALSE)),"",VLOOKUP($B264,'[1]1718  Prog Access'!$F$7:$BF$318,31,FALSE))</f>
        <v>0</v>
      </c>
      <c r="AY264" s="135">
        <f>IF(ISNA(VLOOKUP($B264,'[1]1718  Prog Access'!$F$7:$BF$318,32,FALSE)),"",VLOOKUP($B264,'[1]1718  Prog Access'!$F$7:$BF$318,32,FALSE))</f>
        <v>0</v>
      </c>
      <c r="AZ264" s="135">
        <f>IF(ISNA(VLOOKUP($B264,'[1]1718  Prog Access'!$F$7:$BF$318,33,FALSE)),"",VLOOKUP($B264,'[1]1718  Prog Access'!$F$7:$BF$318,33,FALSE))</f>
        <v>0</v>
      </c>
      <c r="BA264" s="135">
        <f>IF(ISNA(VLOOKUP($B264,'[1]1718  Prog Access'!$F$7:$BF$318,34,FALSE)),"",VLOOKUP($B264,'[1]1718  Prog Access'!$F$7:$BF$318,34,FALSE))</f>
        <v>0</v>
      </c>
      <c r="BB264" s="135">
        <f>IF(ISNA(VLOOKUP($B264,'[1]1718  Prog Access'!$F$7:$BF$318,35,FALSE)),"",VLOOKUP($B264,'[1]1718  Prog Access'!$F$7:$BF$318,35,FALSE))</f>
        <v>0</v>
      </c>
      <c r="BC264" s="135">
        <f>IF(ISNA(VLOOKUP($B264,'[1]1718  Prog Access'!$F$7:$BF$318,36,FALSE)),"",VLOOKUP($B264,'[1]1718  Prog Access'!$F$7:$BF$318,36,FALSE))</f>
        <v>0</v>
      </c>
      <c r="BD264" s="135">
        <f>IF(ISNA(VLOOKUP($B264,'[1]1718  Prog Access'!$F$7:$BF$318,37,FALSE)),"",VLOOKUP($B264,'[1]1718  Prog Access'!$F$7:$BF$318,37,FALSE))</f>
        <v>0</v>
      </c>
      <c r="BE264" s="135">
        <f>IF(ISNA(VLOOKUP($B264,'[1]1718  Prog Access'!$F$7:$BF$318,38,FALSE)),"",VLOOKUP($B264,'[1]1718  Prog Access'!$F$7:$BF$318,38,FALSE))</f>
        <v>0</v>
      </c>
      <c r="BF264" s="134">
        <f t="shared" si="336"/>
        <v>390691.69</v>
      </c>
      <c r="BG264" s="133">
        <f t="shared" si="337"/>
        <v>9.0506867912384867E-2</v>
      </c>
      <c r="BH264" s="137">
        <f t="shared" si="338"/>
        <v>1553.3225588422392</v>
      </c>
      <c r="BI264" s="140">
        <f>IF(ISNA(VLOOKUP($B264,'[1]1718  Prog Access'!$F$7:$BF$318,39,FALSE)),"",VLOOKUP($B264,'[1]1718  Prog Access'!$F$7:$BF$318,39,FALSE))</f>
        <v>7150</v>
      </c>
      <c r="BJ264" s="135">
        <f>IF(ISNA(VLOOKUP($B264,'[1]1718  Prog Access'!$F$7:$BF$318,40,FALSE)),"",VLOOKUP($B264,'[1]1718  Prog Access'!$F$7:$BF$318,40,FALSE))</f>
        <v>0</v>
      </c>
      <c r="BK264" s="135">
        <f>IF(ISNA(VLOOKUP($B264,'[1]1718  Prog Access'!$F$7:$BF$318,41,FALSE)),"",VLOOKUP($B264,'[1]1718  Prog Access'!$F$7:$BF$318,41,FALSE))</f>
        <v>0</v>
      </c>
      <c r="BL264" s="135">
        <f>IF(ISNA(VLOOKUP($B264,'[1]1718  Prog Access'!$F$7:$BF$318,42,FALSE)),"",VLOOKUP($B264,'[1]1718  Prog Access'!$F$7:$BF$318,42,FALSE))</f>
        <v>0</v>
      </c>
      <c r="BM264" s="135">
        <f>IF(ISNA(VLOOKUP($B264,'[1]1718  Prog Access'!$F$7:$BF$318,43,FALSE)),"",VLOOKUP($B264,'[1]1718  Prog Access'!$F$7:$BF$318,43,FALSE))</f>
        <v>0</v>
      </c>
      <c r="BN264" s="135">
        <f>IF(ISNA(VLOOKUP($B264,'[1]1718  Prog Access'!$F$7:$BF$318,44,FALSE)),"",VLOOKUP($B264,'[1]1718  Prog Access'!$F$7:$BF$318,44,FALSE))</f>
        <v>0</v>
      </c>
      <c r="BO264" s="135">
        <f>IF(ISNA(VLOOKUP($B264,'[1]1718  Prog Access'!$F$7:$BF$318,45,FALSE)),"",VLOOKUP($B264,'[1]1718  Prog Access'!$F$7:$BF$318,45,FALSE))</f>
        <v>766.24</v>
      </c>
      <c r="BP264" s="137">
        <f t="shared" si="340"/>
        <v>7916.24</v>
      </c>
      <c r="BQ264" s="133">
        <f t="shared" si="341"/>
        <v>1.8338605769749993E-3</v>
      </c>
      <c r="BR264" s="134">
        <f t="shared" si="342"/>
        <v>31.473600508905854</v>
      </c>
      <c r="BS264" s="140">
        <f>IF(ISNA(VLOOKUP($B264,'[1]1718  Prog Access'!$F$7:$BF$318,46,FALSE)),"",VLOOKUP($B264,'[1]1718  Prog Access'!$F$7:$BF$318,46,FALSE))</f>
        <v>0</v>
      </c>
      <c r="BT264" s="135">
        <f>IF(ISNA(VLOOKUP($B264,'[1]1718  Prog Access'!$F$7:$BF$318,47,FALSE)),"",VLOOKUP($B264,'[1]1718  Prog Access'!$F$7:$BF$318,47,FALSE))</f>
        <v>0</v>
      </c>
      <c r="BU264" s="135">
        <f>IF(ISNA(VLOOKUP($B264,'[1]1718  Prog Access'!$F$7:$BF$318,48,FALSE)),"",VLOOKUP($B264,'[1]1718  Prog Access'!$F$7:$BF$318,48,FALSE))</f>
        <v>0</v>
      </c>
      <c r="BV264" s="135">
        <f>IF(ISNA(VLOOKUP($B264,'[1]1718  Prog Access'!$F$7:$BF$318,49,FALSE)),"",VLOOKUP($B264,'[1]1718  Prog Access'!$F$7:$BF$318,49,FALSE))</f>
        <v>4521.63</v>
      </c>
      <c r="BW264" s="137">
        <f t="shared" si="344"/>
        <v>4521.63</v>
      </c>
      <c r="BX264" s="133">
        <f t="shared" si="345"/>
        <v>1.0474719059386107E-3</v>
      </c>
      <c r="BY264" s="134">
        <f t="shared" si="346"/>
        <v>17.977218511450385</v>
      </c>
      <c r="BZ264" s="135">
        <f>IF(ISNA(VLOOKUP($B264,'[1]1718  Prog Access'!$F$7:$BF$318,50,FALSE)),"",VLOOKUP($B264,'[1]1718  Prog Access'!$F$7:$BF$318,50,FALSE))</f>
        <v>796025.07000000018</v>
      </c>
      <c r="CA264" s="133">
        <f t="shared" si="347"/>
        <v>0.18440560091113517</v>
      </c>
      <c r="CB264" s="134">
        <f t="shared" si="348"/>
        <v>3164.8579437022909</v>
      </c>
      <c r="CC264" s="135">
        <f>IF(ISNA(VLOOKUP($B264,'[1]1718  Prog Access'!$F$7:$BF$318,51,FALSE)),"",VLOOKUP($B264,'[1]1718  Prog Access'!$F$7:$BF$318,51,FALSE))</f>
        <v>171051.48000000004</v>
      </c>
      <c r="CD264" s="133">
        <f t="shared" si="349"/>
        <v>3.9625449178552909E-2</v>
      </c>
      <c r="CE264" s="134">
        <f t="shared" si="350"/>
        <v>680.0710877862598</v>
      </c>
      <c r="CF264" s="141">
        <f>IF(ISNA(VLOOKUP($B264,'[1]1718  Prog Access'!$F$7:$BF$318,52,FALSE)),"",VLOOKUP($B264,'[1]1718  Prog Access'!$F$7:$BF$318,52,FALSE))</f>
        <v>329240.72000000003</v>
      </c>
      <c r="CG264" s="88">
        <f t="shared" si="351"/>
        <v>7.6271257155273747E-2</v>
      </c>
      <c r="CH264" s="89">
        <f t="shared" si="352"/>
        <v>1309.0041348600512</v>
      </c>
    </row>
    <row r="265" spans="1:88" s="100" customFormat="1" x14ac:dyDescent="0.3">
      <c r="A265" s="91"/>
      <c r="B265" s="92"/>
      <c r="C265" s="119" t="s">
        <v>56</v>
      </c>
      <c r="D265" s="93">
        <f>SUM(D262:D264)</f>
        <v>1644.92</v>
      </c>
      <c r="E265" s="94">
        <f>SUM(E262:E264)</f>
        <v>22383009.419999998</v>
      </c>
      <c r="F265" s="95">
        <f>SUM(F262:F264)</f>
        <v>10281506.600000001</v>
      </c>
      <c r="G265" s="95">
        <f t="shared" ref="G265:H265" si="402">SUM(G262:G264)</f>
        <v>167506.07</v>
      </c>
      <c r="H265" s="95">
        <f t="shared" si="402"/>
        <v>0</v>
      </c>
      <c r="I265" s="131">
        <f t="shared" si="353"/>
        <v>10449012.670000002</v>
      </c>
      <c r="J265" s="153">
        <f t="shared" si="354"/>
        <v>0.46682787260337949</v>
      </c>
      <c r="K265" s="132">
        <f t="shared" si="355"/>
        <v>6352.2923120881269</v>
      </c>
      <c r="L265" s="144">
        <f>SUM(L262:L264)</f>
        <v>0</v>
      </c>
      <c r="M265" s="144">
        <f t="shared" ref="M265:Q265" si="403">SUM(M262:M264)</f>
        <v>0</v>
      </c>
      <c r="N265" s="144">
        <f t="shared" si="403"/>
        <v>0</v>
      </c>
      <c r="O265" s="144">
        <f t="shared" si="403"/>
        <v>0</v>
      </c>
      <c r="P265" s="144">
        <f t="shared" si="403"/>
        <v>0</v>
      </c>
      <c r="Q265" s="144">
        <f t="shared" si="403"/>
        <v>0</v>
      </c>
      <c r="R265" s="129">
        <f t="shared" si="321"/>
        <v>0</v>
      </c>
      <c r="S265" s="145">
        <f t="shared" si="322"/>
        <v>0</v>
      </c>
      <c r="T265" s="146">
        <f t="shared" si="323"/>
        <v>0</v>
      </c>
      <c r="U265" s="144">
        <f>SUM(U262:U264)</f>
        <v>2006959.1800000004</v>
      </c>
      <c r="V265" s="144">
        <f t="shared" ref="V265:Z265" si="404">SUM(V262:V264)</f>
        <v>25389.08</v>
      </c>
      <c r="W265" s="144">
        <f t="shared" si="404"/>
        <v>432333.69</v>
      </c>
      <c r="X265" s="144">
        <f t="shared" si="404"/>
        <v>0</v>
      </c>
      <c r="Y265" s="144">
        <f t="shared" si="404"/>
        <v>0</v>
      </c>
      <c r="Z265" s="144">
        <f t="shared" si="404"/>
        <v>10547.699999999999</v>
      </c>
      <c r="AA265" s="147">
        <f t="shared" si="325"/>
        <v>2475229.6500000008</v>
      </c>
      <c r="AB265" s="142">
        <f t="shared" si="326"/>
        <v>0.11058520342614417</v>
      </c>
      <c r="AC265" s="143">
        <f t="shared" si="327"/>
        <v>1504.7720557838684</v>
      </c>
      <c r="AD265" s="144">
        <f>SUM(AD262:AD264)</f>
        <v>829133.16999999993</v>
      </c>
      <c r="AE265" s="144">
        <f t="shared" ref="AE265:AG265" si="405">SUM(AE262:AE264)</f>
        <v>104081.60000000001</v>
      </c>
      <c r="AF265" s="144">
        <f t="shared" si="405"/>
        <v>0</v>
      </c>
      <c r="AG265" s="144">
        <f t="shared" si="405"/>
        <v>0</v>
      </c>
      <c r="AH265" s="143">
        <f t="shared" si="329"/>
        <v>933214.7699999999</v>
      </c>
      <c r="AI265" s="142">
        <f t="shared" si="330"/>
        <v>4.1692998134832578E-2</v>
      </c>
      <c r="AJ265" s="143">
        <f t="shared" si="331"/>
        <v>567.33140213505817</v>
      </c>
      <c r="AK265" s="144">
        <f>SUM(AK262:AK264)</f>
        <v>0</v>
      </c>
      <c r="AL265" s="144" t="str">
        <f>IF(ISNA(VLOOKUP($B265,'[1]1718  Prog Access'!$F$7:$BF$318,22,FALSE)),"",VLOOKUP($B265,'[1]1718  Prog Access'!$F$7:$BF$318,22,FALSE))</f>
        <v/>
      </c>
      <c r="AM265" s="147">
        <f t="shared" si="332"/>
        <v>0</v>
      </c>
      <c r="AN265" s="142">
        <f t="shared" si="333"/>
        <v>0</v>
      </c>
      <c r="AO265" s="148">
        <f t="shared" si="334"/>
        <v>0</v>
      </c>
      <c r="AP265" s="144">
        <f>SUM(AP262:AP264)</f>
        <v>706058.9</v>
      </c>
      <c r="AQ265" s="144">
        <f t="shared" ref="AQ265:BE265" si="406">SUM(AQ262:AQ264)</f>
        <v>479778.99</v>
      </c>
      <c r="AR265" s="144">
        <f t="shared" si="406"/>
        <v>0</v>
      </c>
      <c r="AS265" s="144">
        <f t="shared" si="406"/>
        <v>0</v>
      </c>
      <c r="AT265" s="144">
        <f t="shared" si="406"/>
        <v>812815.17999999993</v>
      </c>
      <c r="AU265" s="144">
        <f t="shared" si="406"/>
        <v>0</v>
      </c>
      <c r="AV265" s="144">
        <f t="shared" si="406"/>
        <v>0</v>
      </c>
      <c r="AW265" s="144">
        <f t="shared" si="406"/>
        <v>66824.08</v>
      </c>
      <c r="AX265" s="144">
        <f t="shared" si="406"/>
        <v>0</v>
      </c>
      <c r="AY265" s="144">
        <f t="shared" si="406"/>
        <v>0</v>
      </c>
      <c r="AZ265" s="144">
        <f t="shared" si="406"/>
        <v>0</v>
      </c>
      <c r="BA265" s="144">
        <f t="shared" si="406"/>
        <v>0</v>
      </c>
      <c r="BB265" s="144">
        <f t="shared" si="406"/>
        <v>0</v>
      </c>
      <c r="BC265" s="144">
        <f t="shared" si="406"/>
        <v>0</v>
      </c>
      <c r="BD265" s="144">
        <f t="shared" si="406"/>
        <v>27667.699999999997</v>
      </c>
      <c r="BE265" s="144">
        <f t="shared" si="406"/>
        <v>3074.19</v>
      </c>
      <c r="BF265" s="143">
        <f t="shared" si="336"/>
        <v>2096219.04</v>
      </c>
      <c r="BG265" s="142">
        <f t="shared" si="337"/>
        <v>9.3652243121827725E-2</v>
      </c>
      <c r="BH265" s="146">
        <f t="shared" si="338"/>
        <v>1274.3592636723974</v>
      </c>
      <c r="BI265" s="149">
        <f>SUM(BI262:BI264)</f>
        <v>20310.53</v>
      </c>
      <c r="BJ265" s="149">
        <f t="shared" ref="BJ265:BO265" si="407">SUM(BJ262:BJ264)</f>
        <v>0</v>
      </c>
      <c r="BK265" s="149">
        <f t="shared" si="407"/>
        <v>24211.77</v>
      </c>
      <c r="BL265" s="149">
        <f t="shared" si="407"/>
        <v>0</v>
      </c>
      <c r="BM265" s="149">
        <f t="shared" si="407"/>
        <v>0</v>
      </c>
      <c r="BN265" s="149">
        <f t="shared" si="407"/>
        <v>0</v>
      </c>
      <c r="BO265" s="149">
        <f t="shared" si="407"/>
        <v>22298.09</v>
      </c>
      <c r="BP265" s="146">
        <f t="shared" si="340"/>
        <v>66820.39</v>
      </c>
      <c r="BQ265" s="142">
        <f t="shared" si="341"/>
        <v>2.9853175123222553E-3</v>
      </c>
      <c r="BR265" s="143">
        <f t="shared" si="342"/>
        <v>40.62227342363154</v>
      </c>
      <c r="BS265" s="149">
        <f>SUM(BS262:BS264)</f>
        <v>0</v>
      </c>
      <c r="BT265" s="149">
        <f t="shared" ref="BT265:BV265" si="408">SUM(BT262:BT264)</f>
        <v>0</v>
      </c>
      <c r="BU265" s="149">
        <f t="shared" si="408"/>
        <v>0</v>
      </c>
      <c r="BV265" s="149">
        <f t="shared" si="408"/>
        <v>4631.32</v>
      </c>
      <c r="BW265" s="146">
        <f t="shared" si="344"/>
        <v>4631.32</v>
      </c>
      <c r="BX265" s="142">
        <f t="shared" si="345"/>
        <v>2.0691230178645031E-4</v>
      </c>
      <c r="BY265" s="143">
        <f t="shared" si="346"/>
        <v>2.815529022688033</v>
      </c>
      <c r="BZ265" s="144">
        <f>SUM(BZ262:BZ264)</f>
        <v>4032629.4400000004</v>
      </c>
      <c r="CA265" s="142">
        <f t="shared" si="347"/>
        <v>0.1801647564154937</v>
      </c>
      <c r="CB265" s="143">
        <f t="shared" si="348"/>
        <v>2451.5656931644094</v>
      </c>
      <c r="CC265" s="144">
        <f>SUM(CC262:CC264)</f>
        <v>975699.57000000007</v>
      </c>
      <c r="CD265" s="142">
        <f t="shared" si="349"/>
        <v>4.3591080702855736E-2</v>
      </c>
      <c r="CE265" s="143">
        <f t="shared" si="350"/>
        <v>593.1592843420957</v>
      </c>
      <c r="CF265" s="150">
        <f>SUM(CF262:CF264)</f>
        <v>1349552.57</v>
      </c>
      <c r="CG265" s="96">
        <f t="shared" si="351"/>
        <v>6.0293615781358154E-2</v>
      </c>
      <c r="CH265" s="97">
        <f t="shared" si="352"/>
        <v>820.43659874036427</v>
      </c>
    </row>
    <row r="266" spans="1:88" x14ac:dyDescent="0.3">
      <c r="A266" s="21"/>
      <c r="B266" s="84"/>
      <c r="C266" s="117"/>
      <c r="D266" s="85"/>
      <c r="E266" s="86"/>
      <c r="F266" s="87"/>
      <c r="G266" s="87"/>
      <c r="H266" s="87"/>
      <c r="I266" s="130"/>
      <c r="J266" s="151"/>
      <c r="K266" s="152"/>
      <c r="L266" s="135"/>
      <c r="M266" s="135"/>
      <c r="N266" s="135"/>
      <c r="O266" s="135"/>
      <c r="P266" s="135"/>
      <c r="Q266" s="135"/>
      <c r="R266" s="128"/>
      <c r="S266" s="136"/>
      <c r="T266" s="137"/>
      <c r="U266" s="135"/>
      <c r="V266" s="135"/>
      <c r="W266" s="135"/>
      <c r="X266" s="135"/>
      <c r="Y266" s="135"/>
      <c r="Z266" s="135"/>
      <c r="AA266" s="138"/>
      <c r="AB266" s="133"/>
      <c r="AC266" s="134"/>
      <c r="AD266" s="135"/>
      <c r="AE266" s="135"/>
      <c r="AF266" s="135"/>
      <c r="AG266" s="135"/>
      <c r="AH266" s="134"/>
      <c r="AI266" s="133"/>
      <c r="AJ266" s="134"/>
      <c r="AK266" s="135"/>
      <c r="AL266" s="135"/>
      <c r="AM266" s="138"/>
      <c r="AN266" s="133"/>
      <c r="AO266" s="139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35"/>
      <c r="BE266" s="135"/>
      <c r="BF266" s="134"/>
      <c r="BG266" s="133"/>
      <c r="BH266" s="137"/>
      <c r="BI266" s="140"/>
      <c r="BJ266" s="135"/>
      <c r="BK266" s="135"/>
      <c r="BL266" s="135"/>
      <c r="BM266" s="135"/>
      <c r="BN266" s="135"/>
      <c r="BO266" s="135"/>
      <c r="BP266" s="137"/>
      <c r="BQ266" s="133"/>
      <c r="BR266" s="134"/>
      <c r="BS266" s="140"/>
      <c r="BT266" s="135"/>
      <c r="BU266" s="135"/>
      <c r="BV266" s="135"/>
      <c r="BW266" s="137"/>
      <c r="BX266" s="133"/>
      <c r="BY266" s="134"/>
      <c r="BZ266" s="135"/>
      <c r="CA266" s="133"/>
      <c r="CB266" s="134"/>
      <c r="CC266" s="135"/>
      <c r="CD266" s="133"/>
      <c r="CE266" s="134"/>
      <c r="CF266" s="141" t="str">
        <f>IF(ISNA(VLOOKUP($B266,'[1]1718  Prog Access'!$F$7:$BF$318,52,FALSE)),"",VLOOKUP($B266,'[1]1718  Prog Access'!$F$7:$BF$318,52,FALSE))</f>
        <v/>
      </c>
      <c r="CG266" s="88"/>
      <c r="CH266" s="89"/>
      <c r="CI266" s="90"/>
      <c r="CJ266" s="99"/>
    </row>
    <row r="267" spans="1:88" x14ac:dyDescent="0.3">
      <c r="A267" s="91" t="s">
        <v>435</v>
      </c>
      <c r="B267" s="84"/>
      <c r="C267" s="117"/>
      <c r="D267" s="85"/>
      <c r="E267" s="86"/>
      <c r="F267" s="87"/>
      <c r="G267" s="87"/>
      <c r="H267" s="87"/>
      <c r="I267" s="130"/>
      <c r="J267" s="151"/>
      <c r="K267" s="152"/>
      <c r="L267" s="135"/>
      <c r="M267" s="135"/>
      <c r="N267" s="135"/>
      <c r="O267" s="135"/>
      <c r="P267" s="135"/>
      <c r="Q267" s="135"/>
      <c r="R267" s="128"/>
      <c r="S267" s="136"/>
      <c r="T267" s="137"/>
      <c r="U267" s="135"/>
      <c r="V267" s="135"/>
      <c r="W267" s="135"/>
      <c r="X267" s="135"/>
      <c r="Y267" s="135"/>
      <c r="Z267" s="135"/>
      <c r="AA267" s="138"/>
      <c r="AB267" s="133"/>
      <c r="AC267" s="134"/>
      <c r="AD267" s="135"/>
      <c r="AE267" s="135"/>
      <c r="AF267" s="135"/>
      <c r="AG267" s="135"/>
      <c r="AH267" s="134"/>
      <c r="AI267" s="133"/>
      <c r="AJ267" s="134"/>
      <c r="AK267" s="135"/>
      <c r="AL267" s="135"/>
      <c r="AM267" s="138"/>
      <c r="AN267" s="133"/>
      <c r="AO267" s="139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5"/>
      <c r="AZ267" s="135"/>
      <c r="BA267" s="135"/>
      <c r="BB267" s="135"/>
      <c r="BC267" s="135"/>
      <c r="BD267" s="135"/>
      <c r="BE267" s="135"/>
      <c r="BF267" s="134"/>
      <c r="BG267" s="133"/>
      <c r="BH267" s="137"/>
      <c r="BI267" s="140"/>
      <c r="BJ267" s="135"/>
      <c r="BK267" s="135"/>
      <c r="BL267" s="135"/>
      <c r="BM267" s="135"/>
      <c r="BN267" s="135"/>
      <c r="BO267" s="135"/>
      <c r="BP267" s="137"/>
      <c r="BQ267" s="133"/>
      <c r="BR267" s="134"/>
      <c r="BS267" s="140"/>
      <c r="BT267" s="135"/>
      <c r="BU267" s="135"/>
      <c r="BV267" s="135"/>
      <c r="BW267" s="137"/>
      <c r="BX267" s="133"/>
      <c r="BY267" s="134"/>
      <c r="BZ267" s="135"/>
      <c r="CA267" s="133"/>
      <c r="CB267" s="134"/>
      <c r="CC267" s="135"/>
      <c r="CD267" s="133"/>
      <c r="CE267" s="134"/>
      <c r="CF267" s="141" t="str">
        <f>IF(ISNA(VLOOKUP($B267,'[1]1718  Prog Access'!$F$7:$BF$318,52,FALSE)),"",VLOOKUP($B267,'[1]1718  Prog Access'!$F$7:$BF$318,52,FALSE))</f>
        <v/>
      </c>
      <c r="CG267" s="88"/>
      <c r="CH267" s="89"/>
      <c r="CI267" s="90"/>
      <c r="CJ267" s="99"/>
    </row>
    <row r="268" spans="1:88" x14ac:dyDescent="0.3">
      <c r="A268" s="21"/>
      <c r="B268" s="84" t="s">
        <v>436</v>
      </c>
      <c r="C268" s="117" t="s">
        <v>437</v>
      </c>
      <c r="D268" s="85">
        <f>IF(ISNA(VLOOKUP($B268,'[1]1718 enrollment_Rev_Exp by size'!$A$6:$C$339,3,FALSE)),"",VLOOKUP($B268,'[1]1718 enrollment_Rev_Exp by size'!$A$6:$C$339,3,FALSE))</f>
        <v>3294.6100000000006</v>
      </c>
      <c r="E268" s="86">
        <f>IF(ISNA(VLOOKUP($B268,'[1]1718 Enroll_Rev_Exp Access'!$A$6:$D$316,4,FALSE)),"",VLOOKUP($B268,'[1]1718 Enroll_Rev_Exp Access'!$A$6:$D$316,4,FALSE))</f>
        <v>38068487.329999998</v>
      </c>
      <c r="F268" s="87">
        <f>IF(ISNA(VLOOKUP($B268,'[1]1718  Prog Access'!$F$7:$BF$318,2,FALSE)),"",VLOOKUP($B268,'[1]1718  Prog Access'!$F$7:$BF$318,2,FALSE))</f>
        <v>21009471.410000004</v>
      </c>
      <c r="G268" s="87">
        <f>IF(ISNA(VLOOKUP($B268,'[1]1718  Prog Access'!$F$7:$BF$318,3,FALSE)),"",VLOOKUP($B268,'[1]1718  Prog Access'!$F$7:$BF$318,3,FALSE))</f>
        <v>0</v>
      </c>
      <c r="H268" s="87">
        <f>IF(ISNA(VLOOKUP($B268,'[1]1718  Prog Access'!$F$7:$BF$318,4,FALSE)),"",VLOOKUP($B268,'[1]1718  Prog Access'!$F$7:$BF$318,4,FALSE))</f>
        <v>0</v>
      </c>
      <c r="I268" s="130">
        <f t="shared" ref="I268:I331" si="409">SUM(F268:H268)</f>
        <v>21009471.410000004</v>
      </c>
      <c r="J268" s="151">
        <f t="shared" ref="J268:J331" si="410">I268/E268</f>
        <v>0.55188616316370998</v>
      </c>
      <c r="K268" s="152">
        <f t="shared" ref="K268:K331" si="411">I268/D268</f>
        <v>6376.9221273534649</v>
      </c>
      <c r="L268" s="135">
        <f>IF(ISNA(VLOOKUP($B268,'[1]1718  Prog Access'!$F$7:$BF$318,5,FALSE)),"",VLOOKUP($B268,'[1]1718  Prog Access'!$F$7:$BF$318,5,FALSE))</f>
        <v>0</v>
      </c>
      <c r="M268" s="135">
        <f>IF(ISNA(VLOOKUP($B268,'[1]1718  Prog Access'!$F$7:$BF$318,6,FALSE)),"",VLOOKUP($B268,'[1]1718  Prog Access'!$F$7:$BF$318,6,FALSE))</f>
        <v>0</v>
      </c>
      <c r="N268" s="135">
        <f>IF(ISNA(VLOOKUP($B268,'[1]1718  Prog Access'!$F$7:$BF$318,7,FALSE)),"",VLOOKUP($B268,'[1]1718  Prog Access'!$F$7:$BF$318,7,FALSE))</f>
        <v>0</v>
      </c>
      <c r="O268" s="135">
        <f>IF(ISNA(VLOOKUP($B268,'[1]1718  Prog Access'!$F$7:$BF$318,8,FALSE)),"",VLOOKUP($B268,'[1]1718  Prog Access'!$F$7:$BF$318,8,FALSE))</f>
        <v>0</v>
      </c>
      <c r="P268" s="135">
        <f>IF(ISNA(VLOOKUP($B268,'[1]1718  Prog Access'!$F$7:$BF$318,9,FALSE)),"",VLOOKUP($B268,'[1]1718  Prog Access'!$F$7:$BF$318,9,FALSE))</f>
        <v>0</v>
      </c>
      <c r="Q268" s="135">
        <f>IF(ISNA(VLOOKUP($B268,'[1]1718  Prog Access'!$F$7:$BF$318,10,FALSE)),"",VLOOKUP($B268,'[1]1718  Prog Access'!$F$7:$BF$318,10,FALSE))</f>
        <v>0</v>
      </c>
      <c r="R268" s="128">
        <f t="shared" ref="R268:R327" si="412">SUM(L268:Q268)</f>
        <v>0</v>
      </c>
      <c r="S268" s="136">
        <f t="shared" ref="S268:S327" si="413">R268/E268</f>
        <v>0</v>
      </c>
      <c r="T268" s="137">
        <f t="shared" ref="T268:T327" si="414">R268/D268</f>
        <v>0</v>
      </c>
      <c r="U268" s="135">
        <f>IF(ISNA(VLOOKUP($B268,'[1]1718  Prog Access'!$F$7:$BF$318,11,FALSE)),"",VLOOKUP($B268,'[1]1718  Prog Access'!$F$7:$BF$318,11,FALSE))</f>
        <v>3778445.0100000007</v>
      </c>
      <c r="V268" s="135">
        <f>IF(ISNA(VLOOKUP($B268,'[1]1718  Prog Access'!$F$7:$BF$318,12,FALSE)),"",VLOOKUP($B268,'[1]1718  Prog Access'!$F$7:$BF$318,12,FALSE))</f>
        <v>188186.49</v>
      </c>
      <c r="W268" s="135">
        <f>IF(ISNA(VLOOKUP($B268,'[1]1718  Prog Access'!$F$7:$BF$318,13,FALSE)),"",VLOOKUP($B268,'[1]1718  Prog Access'!$F$7:$BF$318,13,FALSE))</f>
        <v>516886.57</v>
      </c>
      <c r="X268" s="135">
        <f>IF(ISNA(VLOOKUP($B268,'[1]1718  Prog Access'!$F$7:$BF$318,14,FALSE)),"",VLOOKUP($B268,'[1]1718  Prog Access'!$F$7:$BF$318,14,FALSE))</f>
        <v>0</v>
      </c>
      <c r="Y268" s="135">
        <f>IF(ISNA(VLOOKUP($B268,'[1]1718  Prog Access'!$F$7:$BF$318,15,FALSE)),"",VLOOKUP($B268,'[1]1718  Prog Access'!$F$7:$BF$318,15,FALSE))</f>
        <v>0</v>
      </c>
      <c r="Z268" s="135">
        <f>IF(ISNA(VLOOKUP($B268,'[1]1718  Prog Access'!$F$7:$BF$318,16,FALSE)),"",VLOOKUP($B268,'[1]1718  Prog Access'!$F$7:$BF$318,16,FALSE))</f>
        <v>32599.56</v>
      </c>
      <c r="AA268" s="138">
        <f t="shared" ref="AA268:AA327" si="415">SUM(U268:Z268)</f>
        <v>4516117.6300000008</v>
      </c>
      <c r="AB268" s="133">
        <f t="shared" ref="AB268:AB327" si="416">AA268/E268</f>
        <v>0.11863139165083293</v>
      </c>
      <c r="AC268" s="134">
        <f t="shared" ref="AC268:AC327" si="417">AA268/D268</f>
        <v>1370.7594009609636</v>
      </c>
      <c r="AD268" s="135">
        <f>IF(ISNA(VLOOKUP($B268,'[1]1718  Prog Access'!$F$7:$BF$318,17,FALSE)),"",VLOOKUP($B268,'[1]1718  Prog Access'!$F$7:$BF$318,17,FALSE))</f>
        <v>1387858.1400000001</v>
      </c>
      <c r="AE268" s="135">
        <f>IF(ISNA(VLOOKUP($B268,'[1]1718  Prog Access'!$F$7:$BF$318,18,FALSE)),"",VLOOKUP($B268,'[1]1718  Prog Access'!$F$7:$BF$318,18,FALSE))</f>
        <v>246720.31000000003</v>
      </c>
      <c r="AF268" s="135">
        <f>IF(ISNA(VLOOKUP($B268,'[1]1718  Prog Access'!$F$7:$BF$318,19,FALSE)),"",VLOOKUP($B268,'[1]1718  Prog Access'!$F$7:$BF$318,19,FALSE))</f>
        <v>14445</v>
      </c>
      <c r="AG268" s="135">
        <f>IF(ISNA(VLOOKUP($B268,'[1]1718  Prog Access'!$F$7:$BF$318,20,FALSE)),"",VLOOKUP($B268,'[1]1718  Prog Access'!$F$7:$BF$318,20,FALSE))</f>
        <v>0</v>
      </c>
      <c r="AH268" s="134">
        <f t="shared" ref="AH268:AH327" si="418">SUM(AD268:AG268)</f>
        <v>1649023.4500000002</v>
      </c>
      <c r="AI268" s="133">
        <f t="shared" ref="AI268:AI327" si="419">AH268/E268</f>
        <v>4.3317283287494374E-2</v>
      </c>
      <c r="AJ268" s="134">
        <f t="shared" ref="AJ268:AJ327" si="420">AH268/D268</f>
        <v>500.52159436169984</v>
      </c>
      <c r="AK268" s="135">
        <f>IF(ISNA(VLOOKUP($B268,'[1]1718  Prog Access'!$F$7:$BF$318,21,FALSE)),"",VLOOKUP($B268,'[1]1718  Prog Access'!$F$7:$BF$318,21,FALSE))</f>
        <v>0</v>
      </c>
      <c r="AL268" s="135">
        <f>IF(ISNA(VLOOKUP($B268,'[1]1718  Prog Access'!$F$7:$BF$318,22,FALSE)),"",VLOOKUP($B268,'[1]1718  Prog Access'!$F$7:$BF$318,22,FALSE))</f>
        <v>0</v>
      </c>
      <c r="AM268" s="138">
        <f t="shared" ref="AM268:AM327" si="421">SUM(AK268:AL268)</f>
        <v>0</v>
      </c>
      <c r="AN268" s="133">
        <f t="shared" ref="AN268:AN327" si="422">AM268/E268</f>
        <v>0</v>
      </c>
      <c r="AO268" s="139">
        <f t="shared" ref="AO268:AO327" si="423">AM268/D268</f>
        <v>0</v>
      </c>
      <c r="AP268" s="135">
        <f>IF(ISNA(VLOOKUP($B268,'[1]1718  Prog Access'!$F$7:$BF$318,23,FALSE)),"",VLOOKUP($B268,'[1]1718  Prog Access'!$F$7:$BF$318,23,FALSE))</f>
        <v>381254.52999999997</v>
      </c>
      <c r="AQ268" s="135">
        <f>IF(ISNA(VLOOKUP($B268,'[1]1718  Prog Access'!$F$7:$BF$318,24,FALSE)),"",VLOOKUP($B268,'[1]1718  Prog Access'!$F$7:$BF$318,24,FALSE))</f>
        <v>98265.09</v>
      </c>
      <c r="AR268" s="135">
        <f>IF(ISNA(VLOOKUP($B268,'[1]1718  Prog Access'!$F$7:$BF$318,25,FALSE)),"",VLOOKUP($B268,'[1]1718  Prog Access'!$F$7:$BF$318,25,FALSE))</f>
        <v>0</v>
      </c>
      <c r="AS268" s="135">
        <f>IF(ISNA(VLOOKUP($B268,'[1]1718  Prog Access'!$F$7:$BF$318,26,FALSE)),"",VLOOKUP($B268,'[1]1718  Prog Access'!$F$7:$BF$318,26,FALSE))</f>
        <v>0</v>
      </c>
      <c r="AT268" s="135">
        <f>IF(ISNA(VLOOKUP($B268,'[1]1718  Prog Access'!$F$7:$BF$318,27,FALSE)),"",VLOOKUP($B268,'[1]1718  Prog Access'!$F$7:$BF$318,27,FALSE))</f>
        <v>399647.37</v>
      </c>
      <c r="AU268" s="135">
        <f>IF(ISNA(VLOOKUP($B268,'[1]1718  Prog Access'!$F$7:$BF$318,28,FALSE)),"",VLOOKUP($B268,'[1]1718  Prog Access'!$F$7:$BF$318,28,FALSE))</f>
        <v>0</v>
      </c>
      <c r="AV268" s="135">
        <f>IF(ISNA(VLOOKUP($B268,'[1]1718  Prog Access'!$F$7:$BF$318,29,FALSE)),"",VLOOKUP($B268,'[1]1718  Prog Access'!$F$7:$BF$318,29,FALSE))</f>
        <v>0</v>
      </c>
      <c r="AW268" s="135">
        <f>IF(ISNA(VLOOKUP($B268,'[1]1718  Prog Access'!$F$7:$BF$318,30,FALSE)),"",VLOOKUP($B268,'[1]1718  Prog Access'!$F$7:$BF$318,30,FALSE))</f>
        <v>181998.58</v>
      </c>
      <c r="AX268" s="135">
        <f>IF(ISNA(VLOOKUP($B268,'[1]1718  Prog Access'!$F$7:$BF$318,31,FALSE)),"",VLOOKUP($B268,'[1]1718  Prog Access'!$F$7:$BF$318,31,FALSE))</f>
        <v>0</v>
      </c>
      <c r="AY268" s="135">
        <f>IF(ISNA(VLOOKUP($B268,'[1]1718  Prog Access'!$F$7:$BF$318,32,FALSE)),"",VLOOKUP($B268,'[1]1718  Prog Access'!$F$7:$BF$318,32,FALSE))</f>
        <v>0</v>
      </c>
      <c r="AZ268" s="135">
        <f>IF(ISNA(VLOOKUP($B268,'[1]1718  Prog Access'!$F$7:$BF$318,33,FALSE)),"",VLOOKUP($B268,'[1]1718  Prog Access'!$F$7:$BF$318,33,FALSE))</f>
        <v>278802.34999999998</v>
      </c>
      <c r="BA268" s="135">
        <f>IF(ISNA(VLOOKUP($B268,'[1]1718  Prog Access'!$F$7:$BF$318,34,FALSE)),"",VLOOKUP($B268,'[1]1718  Prog Access'!$F$7:$BF$318,34,FALSE))</f>
        <v>11931.4</v>
      </c>
      <c r="BB268" s="135">
        <f>IF(ISNA(VLOOKUP($B268,'[1]1718  Prog Access'!$F$7:$BF$318,35,FALSE)),"",VLOOKUP($B268,'[1]1718  Prog Access'!$F$7:$BF$318,35,FALSE))</f>
        <v>140265.98000000001</v>
      </c>
      <c r="BC268" s="135">
        <f>IF(ISNA(VLOOKUP($B268,'[1]1718  Prog Access'!$F$7:$BF$318,36,FALSE)),"",VLOOKUP($B268,'[1]1718  Prog Access'!$F$7:$BF$318,36,FALSE))</f>
        <v>0</v>
      </c>
      <c r="BD268" s="135">
        <f>IF(ISNA(VLOOKUP($B268,'[1]1718  Prog Access'!$F$7:$BF$318,37,FALSE)),"",VLOOKUP($B268,'[1]1718  Prog Access'!$F$7:$BF$318,37,FALSE))</f>
        <v>0</v>
      </c>
      <c r="BE268" s="135">
        <f>IF(ISNA(VLOOKUP($B268,'[1]1718  Prog Access'!$F$7:$BF$318,38,FALSE)),"",VLOOKUP($B268,'[1]1718  Prog Access'!$F$7:$BF$318,38,FALSE))</f>
        <v>0</v>
      </c>
      <c r="BF268" s="134">
        <f t="shared" ref="BF268:BF327" si="424">SUM(AP268:BE268)</f>
        <v>1492165.2999999998</v>
      </c>
      <c r="BG268" s="133">
        <f t="shared" ref="BG268:BG327" si="425">BF268/E268</f>
        <v>3.9196863459927761E-2</v>
      </c>
      <c r="BH268" s="137">
        <f t="shared" ref="BH268:BH327" si="426">BF268/D268</f>
        <v>452.91105775797428</v>
      </c>
      <c r="BI268" s="140">
        <f>IF(ISNA(VLOOKUP($B268,'[1]1718  Prog Access'!$F$7:$BF$318,39,FALSE)),"",VLOOKUP($B268,'[1]1718  Prog Access'!$F$7:$BF$318,39,FALSE))</f>
        <v>0</v>
      </c>
      <c r="BJ268" s="135">
        <f>IF(ISNA(VLOOKUP($B268,'[1]1718  Prog Access'!$F$7:$BF$318,40,FALSE)),"",VLOOKUP($B268,'[1]1718  Prog Access'!$F$7:$BF$318,40,FALSE))</f>
        <v>0</v>
      </c>
      <c r="BK268" s="135">
        <f>IF(ISNA(VLOOKUP($B268,'[1]1718  Prog Access'!$F$7:$BF$318,41,FALSE)),"",VLOOKUP($B268,'[1]1718  Prog Access'!$F$7:$BF$318,41,FALSE))</f>
        <v>65011.229999999996</v>
      </c>
      <c r="BL268" s="135">
        <f>IF(ISNA(VLOOKUP($B268,'[1]1718  Prog Access'!$F$7:$BF$318,42,FALSE)),"",VLOOKUP($B268,'[1]1718  Prog Access'!$F$7:$BF$318,42,FALSE))</f>
        <v>0</v>
      </c>
      <c r="BM268" s="135">
        <f>IF(ISNA(VLOOKUP($B268,'[1]1718  Prog Access'!$F$7:$BF$318,43,FALSE)),"",VLOOKUP($B268,'[1]1718  Prog Access'!$F$7:$BF$318,43,FALSE))</f>
        <v>0</v>
      </c>
      <c r="BN268" s="135">
        <f>IF(ISNA(VLOOKUP($B268,'[1]1718  Prog Access'!$F$7:$BF$318,44,FALSE)),"",VLOOKUP($B268,'[1]1718  Prog Access'!$F$7:$BF$318,44,FALSE))</f>
        <v>0</v>
      </c>
      <c r="BO268" s="135">
        <f>IF(ISNA(VLOOKUP($B268,'[1]1718  Prog Access'!$F$7:$BF$318,45,FALSE)),"",VLOOKUP($B268,'[1]1718  Prog Access'!$F$7:$BF$318,45,FALSE))</f>
        <v>686016.40999999992</v>
      </c>
      <c r="BP268" s="137">
        <f t="shared" ref="BP268:BP327" si="427">SUM(BI268:BO268)</f>
        <v>751027.6399999999</v>
      </c>
      <c r="BQ268" s="133">
        <f t="shared" ref="BQ268:BQ327" si="428">BP268/E268</f>
        <v>1.9728328932264932E-2</v>
      </c>
      <c r="BR268" s="134">
        <f t="shared" ref="BR268:BR327" si="429">BP268/D268</f>
        <v>227.95646222162858</v>
      </c>
      <c r="BS268" s="140">
        <f>IF(ISNA(VLOOKUP($B268,'[1]1718  Prog Access'!$F$7:$BF$318,46,FALSE)),"",VLOOKUP($B268,'[1]1718  Prog Access'!$F$7:$BF$318,46,FALSE))</f>
        <v>0</v>
      </c>
      <c r="BT268" s="135">
        <f>IF(ISNA(VLOOKUP($B268,'[1]1718  Prog Access'!$F$7:$BF$318,47,FALSE)),"",VLOOKUP($B268,'[1]1718  Prog Access'!$F$7:$BF$318,47,FALSE))</f>
        <v>0</v>
      </c>
      <c r="BU268" s="135">
        <f>IF(ISNA(VLOOKUP($B268,'[1]1718  Prog Access'!$F$7:$BF$318,48,FALSE)),"",VLOOKUP($B268,'[1]1718  Prog Access'!$F$7:$BF$318,48,FALSE))</f>
        <v>0</v>
      </c>
      <c r="BV268" s="135">
        <f>IF(ISNA(VLOOKUP($B268,'[1]1718  Prog Access'!$F$7:$BF$318,49,FALSE)),"",VLOOKUP($B268,'[1]1718  Prog Access'!$F$7:$BF$318,49,FALSE))</f>
        <v>0</v>
      </c>
      <c r="BW268" s="137">
        <f t="shared" ref="BW268:BW327" si="430">SUM(BS268:BV268)</f>
        <v>0</v>
      </c>
      <c r="BX268" s="133">
        <f t="shared" ref="BX268:BX327" si="431">BW268/E268</f>
        <v>0</v>
      </c>
      <c r="BY268" s="134">
        <f t="shared" ref="BY268:BY327" si="432">BW268/D268</f>
        <v>0</v>
      </c>
      <c r="BZ268" s="135">
        <f>IF(ISNA(VLOOKUP($B268,'[1]1718  Prog Access'!$F$7:$BF$318,50,FALSE)),"",VLOOKUP($B268,'[1]1718  Prog Access'!$F$7:$BF$318,50,FALSE))</f>
        <v>6332569.9499999993</v>
      </c>
      <c r="CA268" s="133">
        <f t="shared" ref="CA268:CA327" si="433">BZ268/E268</f>
        <v>0.1663467711523593</v>
      </c>
      <c r="CB268" s="134">
        <f t="shared" ref="CB268:CB327" si="434">BZ268/D268</f>
        <v>1922.1000209432977</v>
      </c>
      <c r="CC268" s="135">
        <f>IF(ISNA(VLOOKUP($B268,'[1]1718  Prog Access'!$F$7:$BF$318,51,FALSE)),"",VLOOKUP($B268,'[1]1718  Prog Access'!$F$7:$BF$318,51,FALSE))</f>
        <v>1066190.6499999999</v>
      </c>
      <c r="CD268" s="133">
        <f t="shared" ref="CD268:CD327" si="435">CC268/E268</f>
        <v>2.8007171410769055E-2</v>
      </c>
      <c r="CE268" s="134">
        <f t="shared" ref="CE268:CE327" si="436">CC268/D268</f>
        <v>323.61664961861942</v>
      </c>
      <c r="CF268" s="141">
        <f>IF(ISNA(VLOOKUP($B268,'[1]1718  Prog Access'!$F$7:$BF$318,52,FALSE)),"",VLOOKUP($B268,'[1]1718  Prog Access'!$F$7:$BF$318,52,FALSE))</f>
        <v>1251921.3</v>
      </c>
      <c r="CG268" s="88">
        <f t="shared" ref="CG268:CG327" si="437">CF268/E268</f>
        <v>3.2886026942641852E-2</v>
      </c>
      <c r="CH268" s="89">
        <f t="shared" ref="CH268:CH327" si="438">CF268/D268</f>
        <v>379.99074245510087</v>
      </c>
      <c r="CI268" s="90">
        <f t="shared" ref="CI268:CI283" si="439">CF268+CC268+BZ268+BW268+BP268+BF268+AM268+AH268+AA268+R268+I268</f>
        <v>38068487.330000006</v>
      </c>
      <c r="CJ268" s="99">
        <f t="shared" ref="CJ268:CJ283" si="440">CI268-E268</f>
        <v>0</v>
      </c>
    </row>
    <row r="269" spans="1:88" x14ac:dyDescent="0.3">
      <c r="A269" s="21"/>
      <c r="B269" s="105" t="s">
        <v>438</v>
      </c>
      <c r="C269" s="120" t="s">
        <v>439</v>
      </c>
      <c r="D269" s="85">
        <f>IF(ISNA(VLOOKUP($B269,'[1]1718 enrollment_Rev_Exp by size'!$A$6:$C$339,3,FALSE)),"",VLOOKUP($B269,'[1]1718 enrollment_Rev_Exp by size'!$A$6:$C$339,3,FALSE))</f>
        <v>23627.96</v>
      </c>
      <c r="E269" s="86">
        <f>IF(ISNA(VLOOKUP($B269,'[1]1718 Enroll_Rev_Exp Access'!$A$6:$D$316,4,FALSE)),"",VLOOKUP($B269,'[1]1718 Enroll_Rev_Exp Access'!$A$6:$D$316,4,FALSE))</f>
        <v>284854327.10000002</v>
      </c>
      <c r="F269" s="87">
        <f>IF(ISNA(VLOOKUP($B269,'[1]1718  Prog Access'!$F$7:$BF$318,2,FALSE)),"",VLOOKUP($B269,'[1]1718  Prog Access'!$F$7:$BF$318,2,FALSE))</f>
        <v>158104123.85000002</v>
      </c>
      <c r="G269" s="87">
        <f>IF(ISNA(VLOOKUP($B269,'[1]1718  Prog Access'!$F$7:$BF$318,3,FALSE)),"",VLOOKUP($B269,'[1]1718  Prog Access'!$F$7:$BF$318,3,FALSE))</f>
        <v>1680589.31</v>
      </c>
      <c r="H269" s="87">
        <f>IF(ISNA(VLOOKUP($B269,'[1]1718  Prog Access'!$F$7:$BF$318,4,FALSE)),"",VLOOKUP($B269,'[1]1718  Prog Access'!$F$7:$BF$318,4,FALSE))</f>
        <v>877218.20000000007</v>
      </c>
      <c r="I269" s="130">
        <f t="shared" si="409"/>
        <v>160661931.36000001</v>
      </c>
      <c r="J269" s="151">
        <f t="shared" si="410"/>
        <v>0.56401436129000271</v>
      </c>
      <c r="K269" s="152">
        <f t="shared" si="411"/>
        <v>6799.6530957391169</v>
      </c>
      <c r="L269" s="135">
        <f>IF(ISNA(VLOOKUP($B269,'[1]1718  Prog Access'!$F$7:$BF$318,5,FALSE)),"",VLOOKUP($B269,'[1]1718  Prog Access'!$F$7:$BF$318,5,FALSE))</f>
        <v>0</v>
      </c>
      <c r="M269" s="135">
        <f>IF(ISNA(VLOOKUP($B269,'[1]1718  Prog Access'!$F$7:$BF$318,6,FALSE)),"",VLOOKUP($B269,'[1]1718  Prog Access'!$F$7:$BF$318,6,FALSE))</f>
        <v>0</v>
      </c>
      <c r="N269" s="135">
        <f>IF(ISNA(VLOOKUP($B269,'[1]1718  Prog Access'!$F$7:$BF$318,7,FALSE)),"",VLOOKUP($B269,'[1]1718  Prog Access'!$F$7:$BF$318,7,FALSE))</f>
        <v>0</v>
      </c>
      <c r="O269" s="135">
        <f>IF(ISNA(VLOOKUP($B269,'[1]1718  Prog Access'!$F$7:$BF$318,8,FALSE)),"",VLOOKUP($B269,'[1]1718  Prog Access'!$F$7:$BF$318,8,FALSE))</f>
        <v>0</v>
      </c>
      <c r="P269" s="135">
        <f>IF(ISNA(VLOOKUP($B269,'[1]1718  Prog Access'!$F$7:$BF$318,9,FALSE)),"",VLOOKUP($B269,'[1]1718  Prog Access'!$F$7:$BF$318,9,FALSE))</f>
        <v>0</v>
      </c>
      <c r="Q269" s="135">
        <f>IF(ISNA(VLOOKUP($B269,'[1]1718  Prog Access'!$F$7:$BF$318,10,FALSE)),"",VLOOKUP($B269,'[1]1718  Prog Access'!$F$7:$BF$318,10,FALSE))</f>
        <v>0</v>
      </c>
      <c r="R269" s="128">
        <f t="shared" si="412"/>
        <v>0</v>
      </c>
      <c r="S269" s="136">
        <f t="shared" si="413"/>
        <v>0</v>
      </c>
      <c r="T269" s="137">
        <f t="shared" si="414"/>
        <v>0</v>
      </c>
      <c r="U269" s="135">
        <f>IF(ISNA(VLOOKUP($B269,'[1]1718  Prog Access'!$F$7:$BF$318,11,FALSE)),"",VLOOKUP($B269,'[1]1718  Prog Access'!$F$7:$BF$318,11,FALSE))</f>
        <v>31161907.559999999</v>
      </c>
      <c r="V269" s="135">
        <f>IF(ISNA(VLOOKUP($B269,'[1]1718  Prog Access'!$F$7:$BF$318,12,FALSE)),"",VLOOKUP($B269,'[1]1718  Prog Access'!$F$7:$BF$318,12,FALSE))</f>
        <v>945665.91</v>
      </c>
      <c r="W269" s="135">
        <f>IF(ISNA(VLOOKUP($B269,'[1]1718  Prog Access'!$F$7:$BF$318,13,FALSE)),"",VLOOKUP($B269,'[1]1718  Prog Access'!$F$7:$BF$318,13,FALSE))</f>
        <v>4154513.08</v>
      </c>
      <c r="X269" s="135">
        <f>IF(ISNA(VLOOKUP($B269,'[1]1718  Prog Access'!$F$7:$BF$318,14,FALSE)),"",VLOOKUP($B269,'[1]1718  Prog Access'!$F$7:$BF$318,14,FALSE))</f>
        <v>0</v>
      </c>
      <c r="Y269" s="135">
        <f>IF(ISNA(VLOOKUP($B269,'[1]1718  Prog Access'!$F$7:$BF$318,15,FALSE)),"",VLOOKUP($B269,'[1]1718  Prog Access'!$F$7:$BF$318,15,FALSE))</f>
        <v>0</v>
      </c>
      <c r="Z269" s="135">
        <f>IF(ISNA(VLOOKUP($B269,'[1]1718  Prog Access'!$F$7:$BF$318,16,FALSE)),"",VLOOKUP($B269,'[1]1718  Prog Access'!$F$7:$BF$318,16,FALSE))</f>
        <v>23470.52</v>
      </c>
      <c r="AA269" s="138">
        <f t="shared" si="415"/>
        <v>36285557.07</v>
      </c>
      <c r="AB269" s="133">
        <f t="shared" si="416"/>
        <v>0.12738285368318</v>
      </c>
      <c r="AC269" s="134">
        <f t="shared" si="417"/>
        <v>1535.7041856343078</v>
      </c>
      <c r="AD269" s="135">
        <f>IF(ISNA(VLOOKUP($B269,'[1]1718  Prog Access'!$F$7:$BF$318,17,FALSE)),"",VLOOKUP($B269,'[1]1718  Prog Access'!$F$7:$BF$318,17,FALSE))</f>
        <v>9793159.6699999999</v>
      </c>
      <c r="AE269" s="135">
        <f>IF(ISNA(VLOOKUP($B269,'[1]1718  Prog Access'!$F$7:$BF$318,18,FALSE)),"",VLOOKUP($B269,'[1]1718  Prog Access'!$F$7:$BF$318,18,FALSE))</f>
        <v>544008.4</v>
      </c>
      <c r="AF269" s="135">
        <f>IF(ISNA(VLOOKUP($B269,'[1]1718  Prog Access'!$F$7:$BF$318,19,FALSE)),"",VLOOKUP($B269,'[1]1718  Prog Access'!$F$7:$BF$318,19,FALSE))</f>
        <v>131359</v>
      </c>
      <c r="AG269" s="135">
        <f>IF(ISNA(VLOOKUP($B269,'[1]1718  Prog Access'!$F$7:$BF$318,20,FALSE)),"",VLOOKUP($B269,'[1]1718  Prog Access'!$F$7:$BF$318,20,FALSE))</f>
        <v>0</v>
      </c>
      <c r="AH269" s="134">
        <f t="shared" si="418"/>
        <v>10468527.07</v>
      </c>
      <c r="AI269" s="133">
        <f t="shared" si="419"/>
        <v>3.6750458301182676E-2</v>
      </c>
      <c r="AJ269" s="134">
        <f t="shared" si="420"/>
        <v>443.05674590612142</v>
      </c>
      <c r="AK269" s="135">
        <f>IF(ISNA(VLOOKUP($B269,'[1]1718  Prog Access'!$F$7:$BF$318,21,FALSE)),"",VLOOKUP($B269,'[1]1718  Prog Access'!$F$7:$BF$318,21,FALSE))</f>
        <v>0</v>
      </c>
      <c r="AL269" s="135">
        <f>IF(ISNA(VLOOKUP($B269,'[1]1718  Prog Access'!$F$7:$BF$318,22,FALSE)),"",VLOOKUP($B269,'[1]1718  Prog Access'!$F$7:$BF$318,22,FALSE))</f>
        <v>0</v>
      </c>
      <c r="AM269" s="138">
        <f t="shared" si="421"/>
        <v>0</v>
      </c>
      <c r="AN269" s="133">
        <f t="shared" si="422"/>
        <v>0</v>
      </c>
      <c r="AO269" s="139">
        <f t="shared" si="423"/>
        <v>0</v>
      </c>
      <c r="AP269" s="135">
        <f>IF(ISNA(VLOOKUP($B269,'[1]1718  Prog Access'!$F$7:$BF$318,23,FALSE)),"",VLOOKUP($B269,'[1]1718  Prog Access'!$F$7:$BF$318,23,FALSE))</f>
        <v>2502284.67</v>
      </c>
      <c r="AQ269" s="135">
        <f>IF(ISNA(VLOOKUP($B269,'[1]1718  Prog Access'!$F$7:$BF$318,24,FALSE)),"",VLOOKUP($B269,'[1]1718  Prog Access'!$F$7:$BF$318,24,FALSE))</f>
        <v>485419.51</v>
      </c>
      <c r="AR269" s="135">
        <f>IF(ISNA(VLOOKUP($B269,'[1]1718  Prog Access'!$F$7:$BF$318,25,FALSE)),"",VLOOKUP($B269,'[1]1718  Prog Access'!$F$7:$BF$318,25,FALSE))</f>
        <v>0</v>
      </c>
      <c r="AS269" s="135">
        <f>IF(ISNA(VLOOKUP($B269,'[1]1718  Prog Access'!$F$7:$BF$318,26,FALSE)),"",VLOOKUP($B269,'[1]1718  Prog Access'!$F$7:$BF$318,26,FALSE))</f>
        <v>0</v>
      </c>
      <c r="AT269" s="135">
        <f>IF(ISNA(VLOOKUP($B269,'[1]1718  Prog Access'!$F$7:$BF$318,27,FALSE)),"",VLOOKUP($B269,'[1]1718  Prog Access'!$F$7:$BF$318,27,FALSE))</f>
        <v>4512121.16</v>
      </c>
      <c r="AU269" s="135">
        <f>IF(ISNA(VLOOKUP($B269,'[1]1718  Prog Access'!$F$7:$BF$318,28,FALSE)),"",VLOOKUP($B269,'[1]1718  Prog Access'!$F$7:$BF$318,28,FALSE))</f>
        <v>0</v>
      </c>
      <c r="AV269" s="135">
        <f>IF(ISNA(VLOOKUP($B269,'[1]1718  Prog Access'!$F$7:$BF$318,29,FALSE)),"",VLOOKUP($B269,'[1]1718  Prog Access'!$F$7:$BF$318,29,FALSE))</f>
        <v>0</v>
      </c>
      <c r="AW269" s="135">
        <f>IF(ISNA(VLOOKUP($B269,'[1]1718  Prog Access'!$F$7:$BF$318,30,FALSE)),"",VLOOKUP($B269,'[1]1718  Prog Access'!$F$7:$BF$318,30,FALSE))</f>
        <v>1901837.11</v>
      </c>
      <c r="AX269" s="135">
        <f>IF(ISNA(VLOOKUP($B269,'[1]1718  Prog Access'!$F$7:$BF$318,31,FALSE)),"",VLOOKUP($B269,'[1]1718  Prog Access'!$F$7:$BF$318,31,FALSE))</f>
        <v>0</v>
      </c>
      <c r="AY269" s="135">
        <f>IF(ISNA(VLOOKUP($B269,'[1]1718  Prog Access'!$F$7:$BF$318,32,FALSE)),"",VLOOKUP($B269,'[1]1718  Prog Access'!$F$7:$BF$318,32,FALSE))</f>
        <v>0</v>
      </c>
      <c r="AZ269" s="135">
        <f>IF(ISNA(VLOOKUP($B269,'[1]1718  Prog Access'!$F$7:$BF$318,33,FALSE)),"",VLOOKUP($B269,'[1]1718  Prog Access'!$F$7:$BF$318,33,FALSE))</f>
        <v>0</v>
      </c>
      <c r="BA269" s="135">
        <f>IF(ISNA(VLOOKUP($B269,'[1]1718  Prog Access'!$F$7:$BF$318,34,FALSE)),"",VLOOKUP($B269,'[1]1718  Prog Access'!$F$7:$BF$318,34,FALSE))</f>
        <v>143224.99</v>
      </c>
      <c r="BB269" s="135">
        <f>IF(ISNA(VLOOKUP($B269,'[1]1718  Prog Access'!$F$7:$BF$318,35,FALSE)),"",VLOOKUP($B269,'[1]1718  Prog Access'!$F$7:$BF$318,35,FALSE))</f>
        <v>1738314.2100000002</v>
      </c>
      <c r="BC269" s="135">
        <f>IF(ISNA(VLOOKUP($B269,'[1]1718  Prog Access'!$F$7:$BF$318,36,FALSE)),"",VLOOKUP($B269,'[1]1718  Prog Access'!$F$7:$BF$318,36,FALSE))</f>
        <v>12093.23</v>
      </c>
      <c r="BD269" s="135">
        <f>IF(ISNA(VLOOKUP($B269,'[1]1718  Prog Access'!$F$7:$BF$318,37,FALSE)),"",VLOOKUP($B269,'[1]1718  Prog Access'!$F$7:$BF$318,37,FALSE))</f>
        <v>95533.780000000013</v>
      </c>
      <c r="BE269" s="135">
        <f>IF(ISNA(VLOOKUP($B269,'[1]1718  Prog Access'!$F$7:$BF$318,38,FALSE)),"",VLOOKUP($B269,'[1]1718  Prog Access'!$F$7:$BF$318,38,FALSE))</f>
        <v>0</v>
      </c>
      <c r="BF269" s="134">
        <f t="shared" si="424"/>
        <v>11390828.66</v>
      </c>
      <c r="BG269" s="133">
        <f t="shared" si="425"/>
        <v>3.9988259177825912E-2</v>
      </c>
      <c r="BH269" s="137">
        <f t="shared" si="426"/>
        <v>482.0910759964043</v>
      </c>
      <c r="BI269" s="140">
        <f>IF(ISNA(VLOOKUP($B269,'[1]1718  Prog Access'!$F$7:$BF$318,39,FALSE)),"",VLOOKUP($B269,'[1]1718  Prog Access'!$F$7:$BF$318,39,FALSE))</f>
        <v>0</v>
      </c>
      <c r="BJ269" s="135">
        <f>IF(ISNA(VLOOKUP($B269,'[1]1718  Prog Access'!$F$7:$BF$318,40,FALSE)),"",VLOOKUP($B269,'[1]1718  Prog Access'!$F$7:$BF$318,40,FALSE))</f>
        <v>0</v>
      </c>
      <c r="BK269" s="135">
        <f>IF(ISNA(VLOOKUP($B269,'[1]1718  Prog Access'!$F$7:$BF$318,41,FALSE)),"",VLOOKUP($B269,'[1]1718  Prog Access'!$F$7:$BF$318,41,FALSE))</f>
        <v>469611.20000000007</v>
      </c>
      <c r="BL269" s="135">
        <f>IF(ISNA(VLOOKUP($B269,'[1]1718  Prog Access'!$F$7:$BF$318,42,FALSE)),"",VLOOKUP($B269,'[1]1718  Prog Access'!$F$7:$BF$318,42,FALSE))</f>
        <v>0</v>
      </c>
      <c r="BM269" s="135">
        <f>IF(ISNA(VLOOKUP($B269,'[1]1718  Prog Access'!$F$7:$BF$318,43,FALSE)),"",VLOOKUP($B269,'[1]1718  Prog Access'!$F$7:$BF$318,43,FALSE))</f>
        <v>0</v>
      </c>
      <c r="BN269" s="135">
        <f>IF(ISNA(VLOOKUP($B269,'[1]1718  Prog Access'!$F$7:$BF$318,44,FALSE)),"",VLOOKUP($B269,'[1]1718  Prog Access'!$F$7:$BF$318,44,FALSE))</f>
        <v>69407.23</v>
      </c>
      <c r="BO269" s="135">
        <f>IF(ISNA(VLOOKUP($B269,'[1]1718  Prog Access'!$F$7:$BF$318,45,FALSE)),"",VLOOKUP($B269,'[1]1718  Prog Access'!$F$7:$BF$318,45,FALSE))</f>
        <v>168719.55000000002</v>
      </c>
      <c r="BP269" s="137">
        <f t="shared" si="427"/>
        <v>707737.9800000001</v>
      </c>
      <c r="BQ269" s="133">
        <f t="shared" si="428"/>
        <v>2.4845610990193731E-3</v>
      </c>
      <c r="BR269" s="134">
        <f t="shared" si="429"/>
        <v>29.95341028171709</v>
      </c>
      <c r="BS269" s="140">
        <f>IF(ISNA(VLOOKUP($B269,'[1]1718  Prog Access'!$F$7:$BF$318,46,FALSE)),"",VLOOKUP($B269,'[1]1718  Prog Access'!$F$7:$BF$318,46,FALSE))</f>
        <v>0</v>
      </c>
      <c r="BT269" s="135">
        <f>IF(ISNA(VLOOKUP($B269,'[1]1718  Prog Access'!$F$7:$BF$318,47,FALSE)),"",VLOOKUP($B269,'[1]1718  Prog Access'!$F$7:$BF$318,47,FALSE))</f>
        <v>0</v>
      </c>
      <c r="BU269" s="135">
        <f>IF(ISNA(VLOOKUP($B269,'[1]1718  Prog Access'!$F$7:$BF$318,48,FALSE)),"",VLOOKUP($B269,'[1]1718  Prog Access'!$F$7:$BF$318,48,FALSE))</f>
        <v>0</v>
      </c>
      <c r="BV269" s="135">
        <f>IF(ISNA(VLOOKUP($B269,'[1]1718  Prog Access'!$F$7:$BF$318,49,FALSE)),"",VLOOKUP($B269,'[1]1718  Prog Access'!$F$7:$BF$318,49,FALSE))</f>
        <v>1192565.06</v>
      </c>
      <c r="BW269" s="137">
        <f t="shared" si="430"/>
        <v>1192565.06</v>
      </c>
      <c r="BX269" s="133">
        <f t="shared" si="431"/>
        <v>4.1865787054775616E-3</v>
      </c>
      <c r="BY269" s="134">
        <f t="shared" si="432"/>
        <v>50.472620573253046</v>
      </c>
      <c r="BZ269" s="135">
        <f>IF(ISNA(VLOOKUP($B269,'[1]1718  Prog Access'!$F$7:$BF$318,50,FALSE)),"",VLOOKUP($B269,'[1]1718  Prog Access'!$F$7:$BF$318,50,FALSE))</f>
        <v>47489707.420000002</v>
      </c>
      <c r="CA269" s="133">
        <f t="shared" si="433"/>
        <v>0.16671576627771717</v>
      </c>
      <c r="CB269" s="134">
        <f t="shared" si="434"/>
        <v>2009.8945241146507</v>
      </c>
      <c r="CC269" s="135">
        <f>IF(ISNA(VLOOKUP($B269,'[1]1718  Prog Access'!$F$7:$BF$318,51,FALSE)),"",VLOOKUP($B269,'[1]1718  Prog Access'!$F$7:$BF$318,51,FALSE))</f>
        <v>6012404.0100000007</v>
      </c>
      <c r="CD269" s="133">
        <f t="shared" si="435"/>
        <v>2.110694287571523E-2</v>
      </c>
      <c r="CE269" s="134">
        <f t="shared" si="436"/>
        <v>254.46140970274203</v>
      </c>
      <c r="CF269" s="141">
        <f>IF(ISNA(VLOOKUP($B269,'[1]1718  Prog Access'!$F$7:$BF$318,52,FALSE)),"",VLOOKUP($B269,'[1]1718  Prog Access'!$F$7:$BF$318,52,FALSE))</f>
        <v>10645068.470000001</v>
      </c>
      <c r="CG269" s="88">
        <f t="shared" si="437"/>
        <v>3.7370218589879371E-2</v>
      </c>
      <c r="CH269" s="89">
        <f t="shared" si="438"/>
        <v>450.52846161920036</v>
      </c>
      <c r="CI269" s="90">
        <f t="shared" si="439"/>
        <v>284854327.10000002</v>
      </c>
      <c r="CJ269" s="99">
        <f t="shared" si="440"/>
        <v>0</v>
      </c>
    </row>
    <row r="270" spans="1:88" x14ac:dyDescent="0.3">
      <c r="A270" s="21"/>
      <c r="B270" s="105" t="s">
        <v>440</v>
      </c>
      <c r="C270" s="120" t="s">
        <v>441</v>
      </c>
      <c r="D270" s="85">
        <f>IF(ISNA(VLOOKUP($B270,'[1]1718 enrollment_Rev_Exp by size'!$A$6:$C$339,3,FALSE)),"",VLOOKUP($B270,'[1]1718 enrollment_Rev_Exp by size'!$A$6:$C$339,3,FALSE))</f>
        <v>28963.97</v>
      </c>
      <c r="E270" s="86">
        <f>IF(ISNA(VLOOKUP($B270,'[1]1718 Enroll_Rev_Exp Access'!$A$6:$D$316,4,FALSE)),"",VLOOKUP($B270,'[1]1718 Enroll_Rev_Exp Access'!$A$6:$D$316,4,FALSE))</f>
        <v>417805266.13</v>
      </c>
      <c r="F270" s="87">
        <f>IF(ISNA(VLOOKUP($B270,'[1]1718  Prog Access'!$F$7:$BF$318,2,FALSE)),"",VLOOKUP($B270,'[1]1718  Prog Access'!$F$7:$BF$318,2,FALSE))</f>
        <v>213717125.51999998</v>
      </c>
      <c r="G270" s="87">
        <f>IF(ISNA(VLOOKUP($B270,'[1]1718  Prog Access'!$F$7:$BF$318,3,FALSE)),"",VLOOKUP($B270,'[1]1718  Prog Access'!$F$7:$BF$318,3,FALSE))</f>
        <v>309483.71999999997</v>
      </c>
      <c r="H270" s="87">
        <f>IF(ISNA(VLOOKUP($B270,'[1]1718  Prog Access'!$F$7:$BF$318,4,FALSE)),"",VLOOKUP($B270,'[1]1718  Prog Access'!$F$7:$BF$318,4,FALSE))</f>
        <v>2265072.0999999996</v>
      </c>
      <c r="I270" s="130">
        <f t="shared" si="409"/>
        <v>216291681.33999997</v>
      </c>
      <c r="J270" s="151">
        <f t="shared" si="410"/>
        <v>0.5176853880838852</v>
      </c>
      <c r="K270" s="152">
        <f t="shared" si="411"/>
        <v>7467.6117030918058</v>
      </c>
      <c r="L270" s="135">
        <f>IF(ISNA(VLOOKUP($B270,'[1]1718  Prog Access'!$F$7:$BF$318,5,FALSE)),"",VLOOKUP($B270,'[1]1718  Prog Access'!$F$7:$BF$318,5,FALSE))</f>
        <v>0</v>
      </c>
      <c r="M270" s="135">
        <f>IF(ISNA(VLOOKUP($B270,'[1]1718  Prog Access'!$F$7:$BF$318,6,FALSE)),"",VLOOKUP($B270,'[1]1718  Prog Access'!$F$7:$BF$318,6,FALSE))</f>
        <v>0</v>
      </c>
      <c r="N270" s="135">
        <f>IF(ISNA(VLOOKUP($B270,'[1]1718  Prog Access'!$F$7:$BF$318,7,FALSE)),"",VLOOKUP($B270,'[1]1718  Prog Access'!$F$7:$BF$318,7,FALSE))</f>
        <v>0</v>
      </c>
      <c r="O270" s="135">
        <f>IF(ISNA(VLOOKUP($B270,'[1]1718  Prog Access'!$F$7:$BF$318,8,FALSE)),"",VLOOKUP($B270,'[1]1718  Prog Access'!$F$7:$BF$318,8,FALSE))</f>
        <v>0</v>
      </c>
      <c r="P270" s="135">
        <f>IF(ISNA(VLOOKUP($B270,'[1]1718  Prog Access'!$F$7:$BF$318,9,FALSE)),"",VLOOKUP($B270,'[1]1718  Prog Access'!$F$7:$BF$318,9,FALSE))</f>
        <v>0</v>
      </c>
      <c r="Q270" s="135">
        <f>IF(ISNA(VLOOKUP($B270,'[1]1718  Prog Access'!$F$7:$BF$318,10,FALSE)),"",VLOOKUP($B270,'[1]1718  Prog Access'!$F$7:$BF$318,10,FALSE))</f>
        <v>0</v>
      </c>
      <c r="R270" s="128">
        <f t="shared" si="412"/>
        <v>0</v>
      </c>
      <c r="S270" s="136">
        <f t="shared" si="413"/>
        <v>0</v>
      </c>
      <c r="T270" s="137">
        <f t="shared" si="414"/>
        <v>0</v>
      </c>
      <c r="U270" s="135">
        <f>IF(ISNA(VLOOKUP($B270,'[1]1718  Prog Access'!$F$7:$BF$318,11,FALSE)),"",VLOOKUP($B270,'[1]1718  Prog Access'!$F$7:$BF$318,11,FALSE))</f>
        <v>46453022.679999992</v>
      </c>
      <c r="V270" s="135">
        <f>IF(ISNA(VLOOKUP($B270,'[1]1718  Prog Access'!$F$7:$BF$318,12,FALSE)),"",VLOOKUP($B270,'[1]1718  Prog Access'!$F$7:$BF$318,12,FALSE))</f>
        <v>1380458.2200000002</v>
      </c>
      <c r="W270" s="135">
        <f>IF(ISNA(VLOOKUP($B270,'[1]1718  Prog Access'!$F$7:$BF$318,13,FALSE)),"",VLOOKUP($B270,'[1]1718  Prog Access'!$F$7:$BF$318,13,FALSE))</f>
        <v>6700750.25</v>
      </c>
      <c r="X270" s="135">
        <f>IF(ISNA(VLOOKUP($B270,'[1]1718  Prog Access'!$F$7:$BF$318,14,FALSE)),"",VLOOKUP($B270,'[1]1718  Prog Access'!$F$7:$BF$318,14,FALSE))</f>
        <v>0</v>
      </c>
      <c r="Y270" s="135">
        <f>IF(ISNA(VLOOKUP($B270,'[1]1718  Prog Access'!$F$7:$BF$318,15,FALSE)),"",VLOOKUP($B270,'[1]1718  Prog Access'!$F$7:$BF$318,15,FALSE))</f>
        <v>0</v>
      </c>
      <c r="Z270" s="135">
        <f>IF(ISNA(VLOOKUP($B270,'[1]1718  Prog Access'!$F$7:$BF$318,16,FALSE)),"",VLOOKUP($B270,'[1]1718  Prog Access'!$F$7:$BF$318,16,FALSE))</f>
        <v>0</v>
      </c>
      <c r="AA270" s="138">
        <f t="shared" si="415"/>
        <v>54534231.149999991</v>
      </c>
      <c r="AB270" s="133">
        <f t="shared" si="416"/>
        <v>0.13052547579194868</v>
      </c>
      <c r="AC270" s="134">
        <f t="shared" si="417"/>
        <v>1882.829983251605</v>
      </c>
      <c r="AD270" s="135">
        <f>IF(ISNA(VLOOKUP($B270,'[1]1718  Prog Access'!$F$7:$BF$318,17,FALSE)),"",VLOOKUP($B270,'[1]1718  Prog Access'!$F$7:$BF$318,17,FALSE))</f>
        <v>12185711.480000002</v>
      </c>
      <c r="AE270" s="135">
        <f>IF(ISNA(VLOOKUP($B270,'[1]1718  Prog Access'!$F$7:$BF$318,18,FALSE)),"",VLOOKUP($B270,'[1]1718  Prog Access'!$F$7:$BF$318,18,FALSE))</f>
        <v>2077495.4299999997</v>
      </c>
      <c r="AF270" s="135">
        <f>IF(ISNA(VLOOKUP($B270,'[1]1718  Prog Access'!$F$7:$BF$318,19,FALSE)),"",VLOOKUP($B270,'[1]1718  Prog Access'!$F$7:$BF$318,19,FALSE))</f>
        <v>250648.70999999996</v>
      </c>
      <c r="AG270" s="135">
        <f>IF(ISNA(VLOOKUP($B270,'[1]1718  Prog Access'!$F$7:$BF$318,20,FALSE)),"",VLOOKUP($B270,'[1]1718  Prog Access'!$F$7:$BF$318,20,FALSE))</f>
        <v>0</v>
      </c>
      <c r="AH270" s="134">
        <f t="shared" si="418"/>
        <v>14513855.620000001</v>
      </c>
      <c r="AI270" s="133">
        <f t="shared" si="419"/>
        <v>3.473832619305478E-2</v>
      </c>
      <c r="AJ270" s="134">
        <f t="shared" si="420"/>
        <v>501.1003539915281</v>
      </c>
      <c r="AK270" s="135">
        <f>IF(ISNA(VLOOKUP($B270,'[1]1718  Prog Access'!$F$7:$BF$318,21,FALSE)),"",VLOOKUP($B270,'[1]1718  Prog Access'!$F$7:$BF$318,21,FALSE))</f>
        <v>0</v>
      </c>
      <c r="AL270" s="135">
        <f>IF(ISNA(VLOOKUP($B270,'[1]1718  Prog Access'!$F$7:$BF$318,22,FALSE)),"",VLOOKUP($B270,'[1]1718  Prog Access'!$F$7:$BF$318,22,FALSE))</f>
        <v>0</v>
      </c>
      <c r="AM270" s="138">
        <f t="shared" si="421"/>
        <v>0</v>
      </c>
      <c r="AN270" s="133">
        <f t="shared" si="422"/>
        <v>0</v>
      </c>
      <c r="AO270" s="139">
        <f t="shared" si="423"/>
        <v>0</v>
      </c>
      <c r="AP270" s="135">
        <f>IF(ISNA(VLOOKUP($B270,'[1]1718  Prog Access'!$F$7:$BF$318,23,FALSE)),"",VLOOKUP($B270,'[1]1718  Prog Access'!$F$7:$BF$318,23,FALSE))</f>
        <v>11857430.66</v>
      </c>
      <c r="AQ270" s="135">
        <f>IF(ISNA(VLOOKUP($B270,'[1]1718  Prog Access'!$F$7:$BF$318,24,FALSE)),"",VLOOKUP($B270,'[1]1718  Prog Access'!$F$7:$BF$318,24,FALSE))</f>
        <v>1499108.9900000002</v>
      </c>
      <c r="AR270" s="135">
        <f>IF(ISNA(VLOOKUP($B270,'[1]1718  Prog Access'!$F$7:$BF$318,25,FALSE)),"",VLOOKUP($B270,'[1]1718  Prog Access'!$F$7:$BF$318,25,FALSE))</f>
        <v>0</v>
      </c>
      <c r="AS270" s="135">
        <f>IF(ISNA(VLOOKUP($B270,'[1]1718  Prog Access'!$F$7:$BF$318,26,FALSE)),"",VLOOKUP($B270,'[1]1718  Prog Access'!$F$7:$BF$318,26,FALSE))</f>
        <v>0</v>
      </c>
      <c r="AT270" s="135">
        <f>IF(ISNA(VLOOKUP($B270,'[1]1718  Prog Access'!$F$7:$BF$318,27,FALSE)),"",VLOOKUP($B270,'[1]1718  Prog Access'!$F$7:$BF$318,27,FALSE))</f>
        <v>12439421.880000001</v>
      </c>
      <c r="AU270" s="135">
        <f>IF(ISNA(VLOOKUP($B270,'[1]1718  Prog Access'!$F$7:$BF$318,28,FALSE)),"",VLOOKUP($B270,'[1]1718  Prog Access'!$F$7:$BF$318,28,FALSE))</f>
        <v>719169.16999999993</v>
      </c>
      <c r="AV270" s="135">
        <f>IF(ISNA(VLOOKUP($B270,'[1]1718  Prog Access'!$F$7:$BF$318,29,FALSE)),"",VLOOKUP($B270,'[1]1718  Prog Access'!$F$7:$BF$318,29,FALSE))</f>
        <v>106522.40999999999</v>
      </c>
      <c r="AW270" s="135">
        <f>IF(ISNA(VLOOKUP($B270,'[1]1718  Prog Access'!$F$7:$BF$318,30,FALSE)),"",VLOOKUP($B270,'[1]1718  Prog Access'!$F$7:$BF$318,30,FALSE))</f>
        <v>3278299.4499999993</v>
      </c>
      <c r="AX270" s="135">
        <f>IF(ISNA(VLOOKUP($B270,'[1]1718  Prog Access'!$F$7:$BF$318,31,FALSE)),"",VLOOKUP($B270,'[1]1718  Prog Access'!$F$7:$BF$318,31,FALSE))</f>
        <v>34787.71</v>
      </c>
      <c r="AY270" s="135">
        <f>IF(ISNA(VLOOKUP($B270,'[1]1718  Prog Access'!$F$7:$BF$318,32,FALSE)),"",VLOOKUP($B270,'[1]1718  Prog Access'!$F$7:$BF$318,32,FALSE))</f>
        <v>5269550.8899999997</v>
      </c>
      <c r="AZ270" s="135">
        <f>IF(ISNA(VLOOKUP($B270,'[1]1718  Prog Access'!$F$7:$BF$318,33,FALSE)),"",VLOOKUP($B270,'[1]1718  Prog Access'!$F$7:$BF$318,33,FALSE))</f>
        <v>0</v>
      </c>
      <c r="BA270" s="135">
        <f>IF(ISNA(VLOOKUP($B270,'[1]1718  Prog Access'!$F$7:$BF$318,34,FALSE)),"",VLOOKUP($B270,'[1]1718  Prog Access'!$F$7:$BF$318,34,FALSE))</f>
        <v>522648.57</v>
      </c>
      <c r="BB270" s="135">
        <f>IF(ISNA(VLOOKUP($B270,'[1]1718  Prog Access'!$F$7:$BF$318,35,FALSE)),"",VLOOKUP($B270,'[1]1718  Prog Access'!$F$7:$BF$318,35,FALSE))</f>
        <v>5181418.5600000015</v>
      </c>
      <c r="BC270" s="135">
        <f>IF(ISNA(VLOOKUP($B270,'[1]1718  Prog Access'!$F$7:$BF$318,36,FALSE)),"",VLOOKUP($B270,'[1]1718  Prog Access'!$F$7:$BF$318,36,FALSE))</f>
        <v>0</v>
      </c>
      <c r="BD270" s="135">
        <f>IF(ISNA(VLOOKUP($B270,'[1]1718  Prog Access'!$F$7:$BF$318,37,FALSE)),"",VLOOKUP($B270,'[1]1718  Prog Access'!$F$7:$BF$318,37,FALSE))</f>
        <v>283205.93999999994</v>
      </c>
      <c r="BE270" s="135">
        <f>IF(ISNA(VLOOKUP($B270,'[1]1718  Prog Access'!$F$7:$BF$318,38,FALSE)),"",VLOOKUP($B270,'[1]1718  Prog Access'!$F$7:$BF$318,38,FALSE))</f>
        <v>3645.21</v>
      </c>
      <c r="BF270" s="134">
        <f t="shared" si="424"/>
        <v>41195209.440000005</v>
      </c>
      <c r="BG270" s="133">
        <f t="shared" si="425"/>
        <v>9.8599067028470933E-2</v>
      </c>
      <c r="BH270" s="137">
        <f t="shared" si="426"/>
        <v>1422.2915380729921</v>
      </c>
      <c r="BI270" s="140">
        <f>IF(ISNA(VLOOKUP($B270,'[1]1718  Prog Access'!$F$7:$BF$318,39,FALSE)),"",VLOOKUP($B270,'[1]1718  Prog Access'!$F$7:$BF$318,39,FALSE))</f>
        <v>0</v>
      </c>
      <c r="BJ270" s="135">
        <f>IF(ISNA(VLOOKUP($B270,'[1]1718  Prog Access'!$F$7:$BF$318,40,FALSE)),"",VLOOKUP($B270,'[1]1718  Prog Access'!$F$7:$BF$318,40,FALSE))</f>
        <v>276959.78000000003</v>
      </c>
      <c r="BK270" s="135">
        <f>IF(ISNA(VLOOKUP($B270,'[1]1718  Prog Access'!$F$7:$BF$318,41,FALSE)),"",VLOOKUP($B270,'[1]1718  Prog Access'!$F$7:$BF$318,41,FALSE))</f>
        <v>971478.50000000012</v>
      </c>
      <c r="BL270" s="135">
        <f>IF(ISNA(VLOOKUP($B270,'[1]1718  Prog Access'!$F$7:$BF$318,42,FALSE)),"",VLOOKUP($B270,'[1]1718  Prog Access'!$F$7:$BF$318,42,FALSE))</f>
        <v>0</v>
      </c>
      <c r="BM270" s="135">
        <f>IF(ISNA(VLOOKUP($B270,'[1]1718  Prog Access'!$F$7:$BF$318,43,FALSE)),"",VLOOKUP($B270,'[1]1718  Prog Access'!$F$7:$BF$318,43,FALSE))</f>
        <v>0</v>
      </c>
      <c r="BN270" s="135">
        <f>IF(ISNA(VLOOKUP($B270,'[1]1718  Prog Access'!$F$7:$BF$318,44,FALSE)),"",VLOOKUP($B270,'[1]1718  Prog Access'!$F$7:$BF$318,44,FALSE))</f>
        <v>0</v>
      </c>
      <c r="BO270" s="135">
        <f>IF(ISNA(VLOOKUP($B270,'[1]1718  Prog Access'!$F$7:$BF$318,45,FALSE)),"",VLOOKUP($B270,'[1]1718  Prog Access'!$F$7:$BF$318,45,FALSE))</f>
        <v>5610161.1899999995</v>
      </c>
      <c r="BP270" s="137">
        <f t="shared" si="427"/>
        <v>6858599.4699999997</v>
      </c>
      <c r="BQ270" s="133">
        <f t="shared" si="428"/>
        <v>1.6415780331179332E-2</v>
      </c>
      <c r="BR270" s="134">
        <f t="shared" si="429"/>
        <v>236.79763064248442</v>
      </c>
      <c r="BS270" s="140">
        <f>IF(ISNA(VLOOKUP($B270,'[1]1718  Prog Access'!$F$7:$BF$318,46,FALSE)),"",VLOOKUP($B270,'[1]1718  Prog Access'!$F$7:$BF$318,46,FALSE))</f>
        <v>0</v>
      </c>
      <c r="BT270" s="135">
        <f>IF(ISNA(VLOOKUP($B270,'[1]1718  Prog Access'!$F$7:$BF$318,47,FALSE)),"",VLOOKUP($B270,'[1]1718  Prog Access'!$F$7:$BF$318,47,FALSE))</f>
        <v>0</v>
      </c>
      <c r="BU270" s="135">
        <f>IF(ISNA(VLOOKUP($B270,'[1]1718  Prog Access'!$F$7:$BF$318,48,FALSE)),"",VLOOKUP($B270,'[1]1718  Prog Access'!$F$7:$BF$318,48,FALSE))</f>
        <v>0</v>
      </c>
      <c r="BV270" s="135">
        <f>IF(ISNA(VLOOKUP($B270,'[1]1718  Prog Access'!$F$7:$BF$318,49,FALSE)),"",VLOOKUP($B270,'[1]1718  Prog Access'!$F$7:$BF$318,49,FALSE))</f>
        <v>1062653.6900000002</v>
      </c>
      <c r="BW270" s="137">
        <f t="shared" si="430"/>
        <v>1062653.6900000002</v>
      </c>
      <c r="BX270" s="133">
        <f t="shared" si="431"/>
        <v>2.5434186118404637E-3</v>
      </c>
      <c r="BY270" s="134">
        <f t="shared" si="432"/>
        <v>36.688813377447914</v>
      </c>
      <c r="BZ270" s="135">
        <f>IF(ISNA(VLOOKUP($B270,'[1]1718  Prog Access'!$F$7:$BF$318,50,FALSE)),"",VLOOKUP($B270,'[1]1718  Prog Access'!$F$7:$BF$318,50,FALSE))</f>
        <v>57731268.63000001</v>
      </c>
      <c r="CA270" s="133">
        <f t="shared" si="433"/>
        <v>0.13817745564757181</v>
      </c>
      <c r="CB270" s="134">
        <f t="shared" si="434"/>
        <v>1993.2097923730762</v>
      </c>
      <c r="CC270" s="135">
        <f>IF(ISNA(VLOOKUP($B270,'[1]1718  Prog Access'!$F$7:$BF$318,51,FALSE)),"",VLOOKUP($B270,'[1]1718  Prog Access'!$F$7:$BF$318,51,FALSE))</f>
        <v>13088272.860000003</v>
      </c>
      <c r="CD270" s="133">
        <f t="shared" si="435"/>
        <v>3.1326251536349929E-2</v>
      </c>
      <c r="CE270" s="134">
        <f t="shared" si="436"/>
        <v>451.88117720050127</v>
      </c>
      <c r="CF270" s="141">
        <f>IF(ISNA(VLOOKUP($B270,'[1]1718  Prog Access'!$F$7:$BF$318,52,FALSE)),"",VLOOKUP($B270,'[1]1718  Prog Access'!$F$7:$BF$318,52,FALSE))</f>
        <v>12529493.93</v>
      </c>
      <c r="CG270" s="88">
        <f t="shared" si="437"/>
        <v>2.9988836775698875E-2</v>
      </c>
      <c r="CH270" s="89">
        <f t="shared" si="438"/>
        <v>432.58896932982594</v>
      </c>
      <c r="CI270" s="90">
        <f t="shared" si="439"/>
        <v>417805266.13</v>
      </c>
      <c r="CJ270" s="99">
        <f t="shared" si="440"/>
        <v>0</v>
      </c>
    </row>
    <row r="271" spans="1:88" x14ac:dyDescent="0.3">
      <c r="A271" s="21"/>
      <c r="B271" s="84" t="s">
        <v>442</v>
      </c>
      <c r="C271" s="117" t="s">
        <v>443</v>
      </c>
      <c r="D271" s="85">
        <f>IF(ISNA(VLOOKUP($B271,'[1]1718 enrollment_Rev_Exp by size'!$A$6:$C$339,3,FALSE)),"",VLOOKUP($B271,'[1]1718 enrollment_Rev_Exp by size'!$A$6:$C$339,3,FALSE))</f>
        <v>176.4</v>
      </c>
      <c r="E271" s="86">
        <f>IF(ISNA(VLOOKUP($B271,'[1]1718 Enroll_Rev_Exp Access'!$A$6:$D$316,4,FALSE)),"",VLOOKUP($B271,'[1]1718 Enroll_Rev_Exp Access'!$A$6:$D$316,4,FALSE))</f>
        <v>2539926.98</v>
      </c>
      <c r="F271" s="87">
        <f>IF(ISNA(VLOOKUP($B271,'[1]1718  Prog Access'!$F$7:$BF$318,2,FALSE)),"",VLOOKUP($B271,'[1]1718  Prog Access'!$F$7:$BF$318,2,FALSE))</f>
        <v>1310446.7</v>
      </c>
      <c r="G271" s="87">
        <f>IF(ISNA(VLOOKUP($B271,'[1]1718  Prog Access'!$F$7:$BF$318,3,FALSE)),"",VLOOKUP($B271,'[1]1718  Prog Access'!$F$7:$BF$318,3,FALSE))</f>
        <v>0</v>
      </c>
      <c r="H271" s="87">
        <f>IF(ISNA(VLOOKUP($B271,'[1]1718  Prog Access'!$F$7:$BF$318,4,FALSE)),"",VLOOKUP($B271,'[1]1718  Prog Access'!$F$7:$BF$318,4,FALSE))</f>
        <v>0</v>
      </c>
      <c r="I271" s="130">
        <f t="shared" si="409"/>
        <v>1310446.7</v>
      </c>
      <c r="J271" s="151">
        <f t="shared" si="410"/>
        <v>0.51593872986065137</v>
      </c>
      <c r="K271" s="152">
        <f t="shared" si="411"/>
        <v>7428.836167800453</v>
      </c>
      <c r="L271" s="135">
        <f>IF(ISNA(VLOOKUP($B271,'[1]1718  Prog Access'!$F$7:$BF$318,5,FALSE)),"",VLOOKUP($B271,'[1]1718  Prog Access'!$F$7:$BF$318,5,FALSE))</f>
        <v>0</v>
      </c>
      <c r="M271" s="135">
        <f>IF(ISNA(VLOOKUP($B271,'[1]1718  Prog Access'!$F$7:$BF$318,6,FALSE)),"",VLOOKUP($B271,'[1]1718  Prog Access'!$F$7:$BF$318,6,FALSE))</f>
        <v>0</v>
      </c>
      <c r="N271" s="135">
        <f>IF(ISNA(VLOOKUP($B271,'[1]1718  Prog Access'!$F$7:$BF$318,7,FALSE)),"",VLOOKUP($B271,'[1]1718  Prog Access'!$F$7:$BF$318,7,FALSE))</f>
        <v>0</v>
      </c>
      <c r="O271" s="135">
        <f>IF(ISNA(VLOOKUP($B271,'[1]1718  Prog Access'!$F$7:$BF$318,8,FALSE)),"",VLOOKUP($B271,'[1]1718  Prog Access'!$F$7:$BF$318,8,FALSE))</f>
        <v>0</v>
      </c>
      <c r="P271" s="135">
        <f>IF(ISNA(VLOOKUP($B271,'[1]1718  Prog Access'!$F$7:$BF$318,9,FALSE)),"",VLOOKUP($B271,'[1]1718  Prog Access'!$F$7:$BF$318,9,FALSE))</f>
        <v>0</v>
      </c>
      <c r="Q271" s="135">
        <f>IF(ISNA(VLOOKUP($B271,'[1]1718  Prog Access'!$F$7:$BF$318,10,FALSE)),"",VLOOKUP($B271,'[1]1718  Prog Access'!$F$7:$BF$318,10,FALSE))</f>
        <v>0</v>
      </c>
      <c r="R271" s="128">
        <f t="shared" si="412"/>
        <v>0</v>
      </c>
      <c r="S271" s="136">
        <f t="shared" si="413"/>
        <v>0</v>
      </c>
      <c r="T271" s="137">
        <f t="shared" si="414"/>
        <v>0</v>
      </c>
      <c r="U271" s="135">
        <f>IF(ISNA(VLOOKUP($B271,'[1]1718  Prog Access'!$F$7:$BF$318,11,FALSE)),"",VLOOKUP($B271,'[1]1718  Prog Access'!$F$7:$BF$318,11,FALSE))</f>
        <v>280021.03999999998</v>
      </c>
      <c r="V271" s="135">
        <f>IF(ISNA(VLOOKUP($B271,'[1]1718  Prog Access'!$F$7:$BF$318,12,FALSE)),"",VLOOKUP($B271,'[1]1718  Prog Access'!$F$7:$BF$318,12,FALSE))</f>
        <v>0</v>
      </c>
      <c r="W271" s="135">
        <f>IF(ISNA(VLOOKUP($B271,'[1]1718  Prog Access'!$F$7:$BF$318,13,FALSE)),"",VLOOKUP($B271,'[1]1718  Prog Access'!$F$7:$BF$318,13,FALSE))</f>
        <v>35603</v>
      </c>
      <c r="X271" s="135">
        <f>IF(ISNA(VLOOKUP($B271,'[1]1718  Prog Access'!$F$7:$BF$318,14,FALSE)),"",VLOOKUP($B271,'[1]1718  Prog Access'!$F$7:$BF$318,14,FALSE))</f>
        <v>0</v>
      </c>
      <c r="Y271" s="135">
        <f>IF(ISNA(VLOOKUP($B271,'[1]1718  Prog Access'!$F$7:$BF$318,15,FALSE)),"",VLOOKUP($B271,'[1]1718  Prog Access'!$F$7:$BF$318,15,FALSE))</f>
        <v>0</v>
      </c>
      <c r="Z271" s="135">
        <f>IF(ISNA(VLOOKUP($B271,'[1]1718  Prog Access'!$F$7:$BF$318,16,FALSE)),"",VLOOKUP($B271,'[1]1718  Prog Access'!$F$7:$BF$318,16,FALSE))</f>
        <v>0</v>
      </c>
      <c r="AA271" s="138">
        <f t="shared" si="415"/>
        <v>315624.03999999998</v>
      </c>
      <c r="AB271" s="133">
        <f t="shared" si="416"/>
        <v>0.12426500544515653</v>
      </c>
      <c r="AC271" s="134">
        <f t="shared" si="417"/>
        <v>1789.2519274376416</v>
      </c>
      <c r="AD271" s="135">
        <f>IF(ISNA(VLOOKUP($B271,'[1]1718  Prog Access'!$F$7:$BF$318,17,FALSE)),"",VLOOKUP($B271,'[1]1718  Prog Access'!$F$7:$BF$318,17,FALSE))</f>
        <v>0</v>
      </c>
      <c r="AE271" s="135">
        <f>IF(ISNA(VLOOKUP($B271,'[1]1718  Prog Access'!$F$7:$BF$318,18,FALSE)),"",VLOOKUP($B271,'[1]1718  Prog Access'!$F$7:$BF$318,18,FALSE))</f>
        <v>0</v>
      </c>
      <c r="AF271" s="135">
        <f>IF(ISNA(VLOOKUP($B271,'[1]1718  Prog Access'!$F$7:$BF$318,19,FALSE)),"",VLOOKUP($B271,'[1]1718  Prog Access'!$F$7:$BF$318,19,FALSE))</f>
        <v>0</v>
      </c>
      <c r="AG271" s="135">
        <f>IF(ISNA(VLOOKUP($B271,'[1]1718  Prog Access'!$F$7:$BF$318,20,FALSE)),"",VLOOKUP($B271,'[1]1718  Prog Access'!$F$7:$BF$318,20,FALSE))</f>
        <v>0</v>
      </c>
      <c r="AH271" s="134">
        <f t="shared" si="418"/>
        <v>0</v>
      </c>
      <c r="AI271" s="133">
        <f t="shared" si="419"/>
        <v>0</v>
      </c>
      <c r="AJ271" s="134">
        <f t="shared" si="420"/>
        <v>0</v>
      </c>
      <c r="AK271" s="135">
        <f>IF(ISNA(VLOOKUP($B271,'[1]1718  Prog Access'!$F$7:$BF$318,21,FALSE)),"",VLOOKUP($B271,'[1]1718  Prog Access'!$F$7:$BF$318,21,FALSE))</f>
        <v>0</v>
      </c>
      <c r="AL271" s="135">
        <f>IF(ISNA(VLOOKUP($B271,'[1]1718  Prog Access'!$F$7:$BF$318,22,FALSE)),"",VLOOKUP($B271,'[1]1718  Prog Access'!$F$7:$BF$318,22,FALSE))</f>
        <v>0</v>
      </c>
      <c r="AM271" s="138">
        <f t="shared" si="421"/>
        <v>0</v>
      </c>
      <c r="AN271" s="133">
        <f t="shared" si="422"/>
        <v>0</v>
      </c>
      <c r="AO271" s="139">
        <f t="shared" si="423"/>
        <v>0</v>
      </c>
      <c r="AP271" s="135">
        <f>IF(ISNA(VLOOKUP($B271,'[1]1718  Prog Access'!$F$7:$BF$318,23,FALSE)),"",VLOOKUP($B271,'[1]1718  Prog Access'!$F$7:$BF$318,23,FALSE))</f>
        <v>38944.559999999998</v>
      </c>
      <c r="AQ271" s="135">
        <f>IF(ISNA(VLOOKUP($B271,'[1]1718  Prog Access'!$F$7:$BF$318,24,FALSE)),"",VLOOKUP($B271,'[1]1718  Prog Access'!$F$7:$BF$318,24,FALSE))</f>
        <v>59202.52</v>
      </c>
      <c r="AR271" s="135">
        <f>IF(ISNA(VLOOKUP($B271,'[1]1718  Prog Access'!$F$7:$BF$318,25,FALSE)),"",VLOOKUP($B271,'[1]1718  Prog Access'!$F$7:$BF$318,25,FALSE))</f>
        <v>0</v>
      </c>
      <c r="AS271" s="135">
        <f>IF(ISNA(VLOOKUP($B271,'[1]1718  Prog Access'!$F$7:$BF$318,26,FALSE)),"",VLOOKUP($B271,'[1]1718  Prog Access'!$F$7:$BF$318,26,FALSE))</f>
        <v>0</v>
      </c>
      <c r="AT271" s="135">
        <f>IF(ISNA(VLOOKUP($B271,'[1]1718  Prog Access'!$F$7:$BF$318,27,FALSE)),"",VLOOKUP($B271,'[1]1718  Prog Access'!$F$7:$BF$318,27,FALSE))</f>
        <v>48581.82</v>
      </c>
      <c r="AU271" s="135">
        <f>IF(ISNA(VLOOKUP($B271,'[1]1718  Prog Access'!$F$7:$BF$318,28,FALSE)),"",VLOOKUP($B271,'[1]1718  Prog Access'!$F$7:$BF$318,28,FALSE))</f>
        <v>0</v>
      </c>
      <c r="AV271" s="135">
        <f>IF(ISNA(VLOOKUP($B271,'[1]1718  Prog Access'!$F$7:$BF$318,29,FALSE)),"",VLOOKUP($B271,'[1]1718  Prog Access'!$F$7:$BF$318,29,FALSE))</f>
        <v>0</v>
      </c>
      <c r="AW271" s="135">
        <f>IF(ISNA(VLOOKUP($B271,'[1]1718  Prog Access'!$F$7:$BF$318,30,FALSE)),"",VLOOKUP($B271,'[1]1718  Prog Access'!$F$7:$BF$318,30,FALSE))</f>
        <v>667.2</v>
      </c>
      <c r="AX271" s="135">
        <f>IF(ISNA(VLOOKUP($B271,'[1]1718  Prog Access'!$F$7:$BF$318,31,FALSE)),"",VLOOKUP($B271,'[1]1718  Prog Access'!$F$7:$BF$318,31,FALSE))</f>
        <v>0</v>
      </c>
      <c r="AY271" s="135">
        <f>IF(ISNA(VLOOKUP($B271,'[1]1718  Prog Access'!$F$7:$BF$318,32,FALSE)),"",VLOOKUP($B271,'[1]1718  Prog Access'!$F$7:$BF$318,32,FALSE))</f>
        <v>0</v>
      </c>
      <c r="AZ271" s="135">
        <f>IF(ISNA(VLOOKUP($B271,'[1]1718  Prog Access'!$F$7:$BF$318,33,FALSE)),"",VLOOKUP($B271,'[1]1718  Prog Access'!$F$7:$BF$318,33,FALSE))</f>
        <v>0</v>
      </c>
      <c r="BA271" s="135">
        <f>IF(ISNA(VLOOKUP($B271,'[1]1718  Prog Access'!$F$7:$BF$318,34,FALSE)),"",VLOOKUP($B271,'[1]1718  Prog Access'!$F$7:$BF$318,34,FALSE))</f>
        <v>0</v>
      </c>
      <c r="BB271" s="135">
        <f>IF(ISNA(VLOOKUP($B271,'[1]1718  Prog Access'!$F$7:$BF$318,35,FALSE)),"",VLOOKUP($B271,'[1]1718  Prog Access'!$F$7:$BF$318,35,FALSE))</f>
        <v>0</v>
      </c>
      <c r="BC271" s="135">
        <f>IF(ISNA(VLOOKUP($B271,'[1]1718  Prog Access'!$F$7:$BF$318,36,FALSE)),"",VLOOKUP($B271,'[1]1718  Prog Access'!$F$7:$BF$318,36,FALSE))</f>
        <v>0</v>
      </c>
      <c r="BD271" s="135">
        <f>IF(ISNA(VLOOKUP($B271,'[1]1718  Prog Access'!$F$7:$BF$318,37,FALSE)),"",VLOOKUP($B271,'[1]1718  Prog Access'!$F$7:$BF$318,37,FALSE))</f>
        <v>0</v>
      </c>
      <c r="BE271" s="135">
        <f>IF(ISNA(VLOOKUP($B271,'[1]1718  Prog Access'!$F$7:$BF$318,38,FALSE)),"",VLOOKUP($B271,'[1]1718  Prog Access'!$F$7:$BF$318,38,FALSE))</f>
        <v>0</v>
      </c>
      <c r="BF271" s="134">
        <f t="shared" si="424"/>
        <v>147396.1</v>
      </c>
      <c r="BG271" s="133">
        <f t="shared" si="425"/>
        <v>5.803162892501737E-2</v>
      </c>
      <c r="BH271" s="137">
        <f t="shared" si="426"/>
        <v>835.57879818594108</v>
      </c>
      <c r="BI271" s="140">
        <f>IF(ISNA(VLOOKUP($B271,'[1]1718  Prog Access'!$F$7:$BF$318,39,FALSE)),"",VLOOKUP($B271,'[1]1718  Prog Access'!$F$7:$BF$318,39,FALSE))</f>
        <v>0</v>
      </c>
      <c r="BJ271" s="135">
        <f>IF(ISNA(VLOOKUP($B271,'[1]1718  Prog Access'!$F$7:$BF$318,40,FALSE)),"",VLOOKUP($B271,'[1]1718  Prog Access'!$F$7:$BF$318,40,FALSE))</f>
        <v>0</v>
      </c>
      <c r="BK271" s="135">
        <f>IF(ISNA(VLOOKUP($B271,'[1]1718  Prog Access'!$F$7:$BF$318,41,FALSE)),"",VLOOKUP($B271,'[1]1718  Prog Access'!$F$7:$BF$318,41,FALSE))</f>
        <v>4855.25</v>
      </c>
      <c r="BL271" s="135">
        <f>IF(ISNA(VLOOKUP($B271,'[1]1718  Prog Access'!$F$7:$BF$318,42,FALSE)),"",VLOOKUP($B271,'[1]1718  Prog Access'!$F$7:$BF$318,42,FALSE))</f>
        <v>0</v>
      </c>
      <c r="BM271" s="135">
        <f>IF(ISNA(VLOOKUP($B271,'[1]1718  Prog Access'!$F$7:$BF$318,43,FALSE)),"",VLOOKUP($B271,'[1]1718  Prog Access'!$F$7:$BF$318,43,FALSE))</f>
        <v>0</v>
      </c>
      <c r="BN271" s="135">
        <f>IF(ISNA(VLOOKUP($B271,'[1]1718  Prog Access'!$F$7:$BF$318,44,FALSE)),"",VLOOKUP($B271,'[1]1718  Prog Access'!$F$7:$BF$318,44,FALSE))</f>
        <v>0</v>
      </c>
      <c r="BO271" s="135">
        <f>IF(ISNA(VLOOKUP($B271,'[1]1718  Prog Access'!$F$7:$BF$318,45,FALSE)),"",VLOOKUP($B271,'[1]1718  Prog Access'!$F$7:$BF$318,45,FALSE))</f>
        <v>0</v>
      </c>
      <c r="BP271" s="137">
        <f t="shared" si="427"/>
        <v>4855.25</v>
      </c>
      <c r="BQ271" s="133">
        <f t="shared" si="428"/>
        <v>1.911570701926242E-3</v>
      </c>
      <c r="BR271" s="134">
        <f t="shared" si="429"/>
        <v>27.52409297052154</v>
      </c>
      <c r="BS271" s="140">
        <f>IF(ISNA(VLOOKUP($B271,'[1]1718  Prog Access'!$F$7:$BF$318,46,FALSE)),"",VLOOKUP($B271,'[1]1718  Prog Access'!$F$7:$BF$318,46,FALSE))</f>
        <v>0</v>
      </c>
      <c r="BT271" s="135">
        <f>IF(ISNA(VLOOKUP($B271,'[1]1718  Prog Access'!$F$7:$BF$318,47,FALSE)),"",VLOOKUP($B271,'[1]1718  Prog Access'!$F$7:$BF$318,47,FALSE))</f>
        <v>0</v>
      </c>
      <c r="BU271" s="135">
        <f>IF(ISNA(VLOOKUP($B271,'[1]1718  Prog Access'!$F$7:$BF$318,48,FALSE)),"",VLOOKUP($B271,'[1]1718  Prog Access'!$F$7:$BF$318,48,FALSE))</f>
        <v>0</v>
      </c>
      <c r="BV271" s="135">
        <f>IF(ISNA(VLOOKUP($B271,'[1]1718  Prog Access'!$F$7:$BF$318,49,FALSE)),"",VLOOKUP($B271,'[1]1718  Prog Access'!$F$7:$BF$318,49,FALSE))</f>
        <v>1498.94</v>
      </c>
      <c r="BW271" s="137">
        <f t="shared" si="430"/>
        <v>1498.94</v>
      </c>
      <c r="BX271" s="133">
        <f t="shared" si="431"/>
        <v>5.9015082394219063E-4</v>
      </c>
      <c r="BY271" s="134">
        <f t="shared" si="432"/>
        <v>8.497392290249433</v>
      </c>
      <c r="BZ271" s="135">
        <f>IF(ISNA(VLOOKUP($B271,'[1]1718  Prog Access'!$F$7:$BF$318,50,FALSE)),"",VLOOKUP($B271,'[1]1718  Prog Access'!$F$7:$BF$318,50,FALSE))</f>
        <v>606086.74000000011</v>
      </c>
      <c r="CA271" s="133">
        <f t="shared" si="433"/>
        <v>0.23862368673291548</v>
      </c>
      <c r="CB271" s="134">
        <f t="shared" si="434"/>
        <v>3435.8658730158736</v>
      </c>
      <c r="CC271" s="135">
        <f>IF(ISNA(VLOOKUP($B271,'[1]1718  Prog Access'!$F$7:$BF$318,51,FALSE)),"",VLOOKUP($B271,'[1]1718  Prog Access'!$F$7:$BF$318,51,FALSE))</f>
        <v>65053.37000000001</v>
      </c>
      <c r="CD271" s="133">
        <f t="shared" si="435"/>
        <v>2.5612299295312817E-2</v>
      </c>
      <c r="CE271" s="134">
        <f t="shared" si="436"/>
        <v>368.78327664399097</v>
      </c>
      <c r="CF271" s="141">
        <f>IF(ISNA(VLOOKUP($B271,'[1]1718  Prog Access'!$F$7:$BF$318,52,FALSE)),"",VLOOKUP($B271,'[1]1718  Prog Access'!$F$7:$BF$318,52,FALSE))</f>
        <v>88965.84</v>
      </c>
      <c r="CG271" s="88">
        <f t="shared" si="437"/>
        <v>3.5026928215078058E-2</v>
      </c>
      <c r="CH271" s="89">
        <f t="shared" si="438"/>
        <v>504.34149659863942</v>
      </c>
      <c r="CI271" s="90">
        <f t="shared" si="439"/>
        <v>2539926.98</v>
      </c>
      <c r="CJ271" s="99">
        <f t="shared" si="440"/>
        <v>0</v>
      </c>
    </row>
    <row r="272" spans="1:88" x14ac:dyDescent="0.3">
      <c r="A272" s="21"/>
      <c r="B272" s="84" t="s">
        <v>444</v>
      </c>
      <c r="C272" s="117" t="s">
        <v>445</v>
      </c>
      <c r="D272" s="85">
        <f>IF(ISNA(VLOOKUP($B272,'[1]1718 enrollment_Rev_Exp by size'!$A$6:$C$339,3,FALSE)),"",VLOOKUP($B272,'[1]1718 enrollment_Rev_Exp by size'!$A$6:$C$339,3,FALSE))</f>
        <v>5683.2999999999984</v>
      </c>
      <c r="E272" s="86">
        <f>IF(ISNA(VLOOKUP($B272,'[1]1718 Enroll_Rev_Exp Access'!$A$6:$D$316,4,FALSE)),"",VLOOKUP($B272,'[1]1718 Enroll_Rev_Exp Access'!$A$6:$D$316,4,FALSE))</f>
        <v>68139208.890000001</v>
      </c>
      <c r="F272" s="87">
        <f>IF(ISNA(VLOOKUP($B272,'[1]1718  Prog Access'!$F$7:$BF$318,2,FALSE)),"",VLOOKUP($B272,'[1]1718  Prog Access'!$F$7:$BF$318,2,FALSE))</f>
        <v>40628194.069999993</v>
      </c>
      <c r="G272" s="87">
        <f>IF(ISNA(VLOOKUP($B272,'[1]1718  Prog Access'!$F$7:$BF$318,3,FALSE)),"",VLOOKUP($B272,'[1]1718  Prog Access'!$F$7:$BF$318,3,FALSE))</f>
        <v>36866.949999999997</v>
      </c>
      <c r="H272" s="87">
        <f>IF(ISNA(VLOOKUP($B272,'[1]1718  Prog Access'!$F$7:$BF$318,4,FALSE)),"",VLOOKUP($B272,'[1]1718  Prog Access'!$F$7:$BF$318,4,FALSE))</f>
        <v>0</v>
      </c>
      <c r="I272" s="130">
        <f t="shared" si="409"/>
        <v>40665061.019999996</v>
      </c>
      <c r="J272" s="151">
        <f t="shared" si="410"/>
        <v>0.59679385309047717</v>
      </c>
      <c r="K272" s="152">
        <f t="shared" si="411"/>
        <v>7155.1846673587543</v>
      </c>
      <c r="L272" s="135">
        <f>IF(ISNA(VLOOKUP($B272,'[1]1718  Prog Access'!$F$7:$BF$318,5,FALSE)),"",VLOOKUP($B272,'[1]1718  Prog Access'!$F$7:$BF$318,5,FALSE))</f>
        <v>0</v>
      </c>
      <c r="M272" s="135">
        <f>IF(ISNA(VLOOKUP($B272,'[1]1718  Prog Access'!$F$7:$BF$318,6,FALSE)),"",VLOOKUP($B272,'[1]1718  Prog Access'!$F$7:$BF$318,6,FALSE))</f>
        <v>0</v>
      </c>
      <c r="N272" s="135">
        <f>IF(ISNA(VLOOKUP($B272,'[1]1718  Prog Access'!$F$7:$BF$318,7,FALSE)),"",VLOOKUP($B272,'[1]1718  Prog Access'!$F$7:$BF$318,7,FALSE))</f>
        <v>0</v>
      </c>
      <c r="O272" s="135">
        <f>IF(ISNA(VLOOKUP($B272,'[1]1718  Prog Access'!$F$7:$BF$318,8,FALSE)),"",VLOOKUP($B272,'[1]1718  Prog Access'!$F$7:$BF$318,8,FALSE))</f>
        <v>0</v>
      </c>
      <c r="P272" s="135">
        <f>IF(ISNA(VLOOKUP($B272,'[1]1718  Prog Access'!$F$7:$BF$318,9,FALSE)),"",VLOOKUP($B272,'[1]1718  Prog Access'!$F$7:$BF$318,9,FALSE))</f>
        <v>0</v>
      </c>
      <c r="Q272" s="135">
        <f>IF(ISNA(VLOOKUP($B272,'[1]1718  Prog Access'!$F$7:$BF$318,10,FALSE)),"",VLOOKUP($B272,'[1]1718  Prog Access'!$F$7:$BF$318,10,FALSE))</f>
        <v>0</v>
      </c>
      <c r="R272" s="128">
        <f t="shared" si="412"/>
        <v>0</v>
      </c>
      <c r="S272" s="136">
        <f t="shared" si="413"/>
        <v>0</v>
      </c>
      <c r="T272" s="137">
        <f t="shared" si="414"/>
        <v>0</v>
      </c>
      <c r="U272" s="135">
        <f>IF(ISNA(VLOOKUP($B272,'[1]1718  Prog Access'!$F$7:$BF$318,11,FALSE)),"",VLOOKUP($B272,'[1]1718  Prog Access'!$F$7:$BF$318,11,FALSE))</f>
        <v>7260232.129999999</v>
      </c>
      <c r="V272" s="135">
        <f>IF(ISNA(VLOOKUP($B272,'[1]1718  Prog Access'!$F$7:$BF$318,12,FALSE)),"",VLOOKUP($B272,'[1]1718  Prog Access'!$F$7:$BF$318,12,FALSE))</f>
        <v>150583.13</v>
      </c>
      <c r="W272" s="135">
        <f>IF(ISNA(VLOOKUP($B272,'[1]1718  Prog Access'!$F$7:$BF$318,13,FALSE)),"",VLOOKUP($B272,'[1]1718  Prog Access'!$F$7:$BF$318,13,FALSE))</f>
        <v>1199042.4300000002</v>
      </c>
      <c r="X272" s="135">
        <f>IF(ISNA(VLOOKUP($B272,'[1]1718  Prog Access'!$F$7:$BF$318,14,FALSE)),"",VLOOKUP($B272,'[1]1718  Prog Access'!$F$7:$BF$318,14,FALSE))</f>
        <v>0</v>
      </c>
      <c r="Y272" s="135">
        <f>IF(ISNA(VLOOKUP($B272,'[1]1718  Prog Access'!$F$7:$BF$318,15,FALSE)),"",VLOOKUP($B272,'[1]1718  Prog Access'!$F$7:$BF$318,15,FALSE))</f>
        <v>0</v>
      </c>
      <c r="Z272" s="135">
        <f>IF(ISNA(VLOOKUP($B272,'[1]1718  Prog Access'!$F$7:$BF$318,16,FALSE)),"",VLOOKUP($B272,'[1]1718  Prog Access'!$F$7:$BF$318,16,FALSE))</f>
        <v>5983.0599999999995</v>
      </c>
      <c r="AA272" s="138">
        <f t="shared" si="415"/>
        <v>8615840.75</v>
      </c>
      <c r="AB272" s="133">
        <f t="shared" si="416"/>
        <v>0.12644468420390551</v>
      </c>
      <c r="AC272" s="134">
        <f t="shared" si="417"/>
        <v>1515.9926011296259</v>
      </c>
      <c r="AD272" s="135">
        <f>IF(ISNA(VLOOKUP($B272,'[1]1718  Prog Access'!$F$7:$BF$318,17,FALSE)),"",VLOOKUP($B272,'[1]1718  Prog Access'!$F$7:$BF$318,17,FALSE))</f>
        <v>1694300.73</v>
      </c>
      <c r="AE272" s="135">
        <f>IF(ISNA(VLOOKUP($B272,'[1]1718  Prog Access'!$F$7:$BF$318,18,FALSE)),"",VLOOKUP($B272,'[1]1718  Prog Access'!$F$7:$BF$318,18,FALSE))</f>
        <v>0</v>
      </c>
      <c r="AF272" s="135">
        <f>IF(ISNA(VLOOKUP($B272,'[1]1718  Prog Access'!$F$7:$BF$318,19,FALSE)),"",VLOOKUP($B272,'[1]1718  Prog Access'!$F$7:$BF$318,19,FALSE))</f>
        <v>27679</v>
      </c>
      <c r="AG272" s="135">
        <f>IF(ISNA(VLOOKUP($B272,'[1]1718  Prog Access'!$F$7:$BF$318,20,FALSE)),"",VLOOKUP($B272,'[1]1718  Prog Access'!$F$7:$BF$318,20,FALSE))</f>
        <v>0</v>
      </c>
      <c r="AH272" s="134">
        <f t="shared" si="418"/>
        <v>1721979.73</v>
      </c>
      <c r="AI272" s="133">
        <f t="shared" si="419"/>
        <v>2.5271495781230224E-2</v>
      </c>
      <c r="AJ272" s="134">
        <f t="shared" si="420"/>
        <v>302.98941284113113</v>
      </c>
      <c r="AK272" s="135">
        <f>IF(ISNA(VLOOKUP($B272,'[1]1718  Prog Access'!$F$7:$BF$318,21,FALSE)),"",VLOOKUP($B272,'[1]1718  Prog Access'!$F$7:$BF$318,21,FALSE))</f>
        <v>0</v>
      </c>
      <c r="AL272" s="135">
        <f>IF(ISNA(VLOOKUP($B272,'[1]1718  Prog Access'!$F$7:$BF$318,22,FALSE)),"",VLOOKUP($B272,'[1]1718  Prog Access'!$F$7:$BF$318,22,FALSE))</f>
        <v>0</v>
      </c>
      <c r="AM272" s="138">
        <f t="shared" si="421"/>
        <v>0</v>
      </c>
      <c r="AN272" s="133">
        <f t="shared" si="422"/>
        <v>0</v>
      </c>
      <c r="AO272" s="139">
        <f t="shared" si="423"/>
        <v>0</v>
      </c>
      <c r="AP272" s="135">
        <f>IF(ISNA(VLOOKUP($B272,'[1]1718  Prog Access'!$F$7:$BF$318,23,FALSE)),"",VLOOKUP($B272,'[1]1718  Prog Access'!$F$7:$BF$318,23,FALSE))</f>
        <v>752250.74</v>
      </c>
      <c r="AQ272" s="135">
        <f>IF(ISNA(VLOOKUP($B272,'[1]1718  Prog Access'!$F$7:$BF$318,24,FALSE)),"",VLOOKUP($B272,'[1]1718  Prog Access'!$F$7:$BF$318,24,FALSE))</f>
        <v>155536.70000000004</v>
      </c>
      <c r="AR272" s="135">
        <f>IF(ISNA(VLOOKUP($B272,'[1]1718  Prog Access'!$F$7:$BF$318,25,FALSE)),"",VLOOKUP($B272,'[1]1718  Prog Access'!$F$7:$BF$318,25,FALSE))</f>
        <v>0</v>
      </c>
      <c r="AS272" s="135">
        <f>IF(ISNA(VLOOKUP($B272,'[1]1718  Prog Access'!$F$7:$BF$318,26,FALSE)),"",VLOOKUP($B272,'[1]1718  Prog Access'!$F$7:$BF$318,26,FALSE))</f>
        <v>0</v>
      </c>
      <c r="AT272" s="135">
        <f>IF(ISNA(VLOOKUP($B272,'[1]1718  Prog Access'!$F$7:$BF$318,27,FALSE)),"",VLOOKUP($B272,'[1]1718  Prog Access'!$F$7:$BF$318,27,FALSE))</f>
        <v>1172075.7799999998</v>
      </c>
      <c r="AU272" s="135">
        <f>IF(ISNA(VLOOKUP($B272,'[1]1718  Prog Access'!$F$7:$BF$318,28,FALSE)),"",VLOOKUP($B272,'[1]1718  Prog Access'!$F$7:$BF$318,28,FALSE))</f>
        <v>0</v>
      </c>
      <c r="AV272" s="135">
        <f>IF(ISNA(VLOOKUP($B272,'[1]1718  Prog Access'!$F$7:$BF$318,29,FALSE)),"",VLOOKUP($B272,'[1]1718  Prog Access'!$F$7:$BF$318,29,FALSE))</f>
        <v>0</v>
      </c>
      <c r="AW272" s="135">
        <f>IF(ISNA(VLOOKUP($B272,'[1]1718  Prog Access'!$F$7:$BF$318,30,FALSE)),"",VLOOKUP($B272,'[1]1718  Prog Access'!$F$7:$BF$318,30,FALSE))</f>
        <v>204313.52</v>
      </c>
      <c r="AX272" s="135">
        <f>IF(ISNA(VLOOKUP($B272,'[1]1718  Prog Access'!$F$7:$BF$318,31,FALSE)),"",VLOOKUP($B272,'[1]1718  Prog Access'!$F$7:$BF$318,31,FALSE))</f>
        <v>0</v>
      </c>
      <c r="AY272" s="135">
        <f>IF(ISNA(VLOOKUP($B272,'[1]1718  Prog Access'!$F$7:$BF$318,32,FALSE)),"",VLOOKUP($B272,'[1]1718  Prog Access'!$F$7:$BF$318,32,FALSE))</f>
        <v>0</v>
      </c>
      <c r="AZ272" s="135">
        <f>IF(ISNA(VLOOKUP($B272,'[1]1718  Prog Access'!$F$7:$BF$318,33,FALSE)),"",VLOOKUP($B272,'[1]1718  Prog Access'!$F$7:$BF$318,33,FALSE))</f>
        <v>0</v>
      </c>
      <c r="BA272" s="135">
        <f>IF(ISNA(VLOOKUP($B272,'[1]1718  Prog Access'!$F$7:$BF$318,34,FALSE)),"",VLOOKUP($B272,'[1]1718  Prog Access'!$F$7:$BF$318,34,FALSE))</f>
        <v>24276.75</v>
      </c>
      <c r="BB272" s="135">
        <f>IF(ISNA(VLOOKUP($B272,'[1]1718  Prog Access'!$F$7:$BF$318,35,FALSE)),"",VLOOKUP($B272,'[1]1718  Prog Access'!$F$7:$BF$318,35,FALSE))</f>
        <v>391522.04000000004</v>
      </c>
      <c r="BC272" s="135">
        <f>IF(ISNA(VLOOKUP($B272,'[1]1718  Prog Access'!$F$7:$BF$318,36,FALSE)),"",VLOOKUP($B272,'[1]1718  Prog Access'!$F$7:$BF$318,36,FALSE))</f>
        <v>0</v>
      </c>
      <c r="BD272" s="135">
        <f>IF(ISNA(VLOOKUP($B272,'[1]1718  Prog Access'!$F$7:$BF$318,37,FALSE)),"",VLOOKUP($B272,'[1]1718  Prog Access'!$F$7:$BF$318,37,FALSE))</f>
        <v>0</v>
      </c>
      <c r="BE272" s="135">
        <f>IF(ISNA(VLOOKUP($B272,'[1]1718  Prog Access'!$F$7:$BF$318,38,FALSE)),"",VLOOKUP($B272,'[1]1718  Prog Access'!$F$7:$BF$318,38,FALSE))</f>
        <v>0</v>
      </c>
      <c r="BF272" s="134">
        <f t="shared" si="424"/>
        <v>2699975.53</v>
      </c>
      <c r="BG272" s="133">
        <f t="shared" si="425"/>
        <v>3.962440383419602E-2</v>
      </c>
      <c r="BH272" s="137">
        <f t="shared" si="426"/>
        <v>475.07179455597992</v>
      </c>
      <c r="BI272" s="140">
        <f>IF(ISNA(VLOOKUP($B272,'[1]1718  Prog Access'!$F$7:$BF$318,39,FALSE)),"",VLOOKUP($B272,'[1]1718  Prog Access'!$F$7:$BF$318,39,FALSE))</f>
        <v>32847.14</v>
      </c>
      <c r="BJ272" s="135">
        <f>IF(ISNA(VLOOKUP($B272,'[1]1718  Prog Access'!$F$7:$BF$318,40,FALSE)),"",VLOOKUP($B272,'[1]1718  Prog Access'!$F$7:$BF$318,40,FALSE))</f>
        <v>80619.000000000015</v>
      </c>
      <c r="BK272" s="135">
        <f>IF(ISNA(VLOOKUP($B272,'[1]1718  Prog Access'!$F$7:$BF$318,41,FALSE)),"",VLOOKUP($B272,'[1]1718  Prog Access'!$F$7:$BF$318,41,FALSE))</f>
        <v>176407.83</v>
      </c>
      <c r="BL272" s="135">
        <f>IF(ISNA(VLOOKUP($B272,'[1]1718  Prog Access'!$F$7:$BF$318,42,FALSE)),"",VLOOKUP($B272,'[1]1718  Prog Access'!$F$7:$BF$318,42,FALSE))</f>
        <v>0</v>
      </c>
      <c r="BM272" s="135">
        <f>IF(ISNA(VLOOKUP($B272,'[1]1718  Prog Access'!$F$7:$BF$318,43,FALSE)),"",VLOOKUP($B272,'[1]1718  Prog Access'!$F$7:$BF$318,43,FALSE))</f>
        <v>0</v>
      </c>
      <c r="BN272" s="135">
        <f>IF(ISNA(VLOOKUP($B272,'[1]1718  Prog Access'!$F$7:$BF$318,44,FALSE)),"",VLOOKUP($B272,'[1]1718  Prog Access'!$F$7:$BF$318,44,FALSE))</f>
        <v>0</v>
      </c>
      <c r="BO272" s="135">
        <f>IF(ISNA(VLOOKUP($B272,'[1]1718  Prog Access'!$F$7:$BF$318,45,FALSE)),"",VLOOKUP($B272,'[1]1718  Prog Access'!$F$7:$BF$318,45,FALSE))</f>
        <v>84043.56</v>
      </c>
      <c r="BP272" s="137">
        <f t="shared" si="427"/>
        <v>373917.52999999997</v>
      </c>
      <c r="BQ272" s="133">
        <f t="shared" si="428"/>
        <v>5.4875531443816846E-3</v>
      </c>
      <c r="BR272" s="134">
        <f t="shared" si="429"/>
        <v>65.792326641211986</v>
      </c>
      <c r="BS272" s="140">
        <f>IF(ISNA(VLOOKUP($B272,'[1]1718  Prog Access'!$F$7:$BF$318,46,FALSE)),"",VLOOKUP($B272,'[1]1718  Prog Access'!$F$7:$BF$318,46,FALSE))</f>
        <v>0</v>
      </c>
      <c r="BT272" s="135">
        <f>IF(ISNA(VLOOKUP($B272,'[1]1718  Prog Access'!$F$7:$BF$318,47,FALSE)),"",VLOOKUP($B272,'[1]1718  Prog Access'!$F$7:$BF$318,47,FALSE))</f>
        <v>35038.49</v>
      </c>
      <c r="BU272" s="135">
        <f>IF(ISNA(VLOOKUP($B272,'[1]1718  Prog Access'!$F$7:$BF$318,48,FALSE)),"",VLOOKUP($B272,'[1]1718  Prog Access'!$F$7:$BF$318,48,FALSE))</f>
        <v>0</v>
      </c>
      <c r="BV272" s="135">
        <f>IF(ISNA(VLOOKUP($B272,'[1]1718  Prog Access'!$F$7:$BF$318,49,FALSE)),"",VLOOKUP($B272,'[1]1718  Prog Access'!$F$7:$BF$318,49,FALSE))</f>
        <v>386428.78</v>
      </c>
      <c r="BW272" s="137">
        <f t="shared" si="430"/>
        <v>421467.27</v>
      </c>
      <c r="BX272" s="133">
        <f t="shared" si="431"/>
        <v>6.1853854317620921E-3</v>
      </c>
      <c r="BY272" s="134">
        <f t="shared" si="432"/>
        <v>74.158898879172341</v>
      </c>
      <c r="BZ272" s="135">
        <f>IF(ISNA(VLOOKUP($B272,'[1]1718  Prog Access'!$F$7:$BF$318,50,FALSE)),"",VLOOKUP($B272,'[1]1718  Prog Access'!$F$7:$BF$318,50,FALSE))</f>
        <v>9357414.0600000005</v>
      </c>
      <c r="CA272" s="133">
        <f t="shared" si="433"/>
        <v>0.13732789406325613</v>
      </c>
      <c r="CB272" s="134">
        <f t="shared" si="434"/>
        <v>1646.4754737564449</v>
      </c>
      <c r="CC272" s="135">
        <f>IF(ISNA(VLOOKUP($B272,'[1]1718  Prog Access'!$F$7:$BF$318,51,FALSE)),"",VLOOKUP($B272,'[1]1718  Prog Access'!$F$7:$BF$318,51,FALSE))</f>
        <v>2299942.2800000003</v>
      </c>
      <c r="CD272" s="133">
        <f t="shared" si="435"/>
        <v>3.3753580610436706E-2</v>
      </c>
      <c r="CE272" s="134">
        <f t="shared" si="436"/>
        <v>404.68429961466063</v>
      </c>
      <c r="CF272" s="141">
        <f>IF(ISNA(VLOOKUP($B272,'[1]1718  Prog Access'!$F$7:$BF$318,52,FALSE)),"",VLOOKUP($B272,'[1]1718  Prog Access'!$F$7:$BF$318,52,FALSE))</f>
        <v>1983610.7199999997</v>
      </c>
      <c r="CG272" s="88">
        <f t="shared" si="437"/>
        <v>2.9111149840354417E-2</v>
      </c>
      <c r="CH272" s="89">
        <f t="shared" si="438"/>
        <v>349.02446114053458</v>
      </c>
      <c r="CI272" s="90">
        <f t="shared" si="439"/>
        <v>68139208.890000001</v>
      </c>
      <c r="CJ272" s="99">
        <f t="shared" si="440"/>
        <v>0</v>
      </c>
    </row>
    <row r="273" spans="1:88" x14ac:dyDescent="0.3">
      <c r="A273" s="21"/>
      <c r="B273" s="84" t="s">
        <v>446</v>
      </c>
      <c r="C273" s="117" t="s">
        <v>447</v>
      </c>
      <c r="D273" s="85">
        <f>IF(ISNA(VLOOKUP($B273,'[1]1718 enrollment_Rev_Exp by size'!$A$6:$C$339,3,FALSE)),"",VLOOKUP($B273,'[1]1718 enrollment_Rev_Exp by size'!$A$6:$C$339,3,FALSE))</f>
        <v>9668.19</v>
      </c>
      <c r="E273" s="86">
        <f>IF(ISNA(VLOOKUP($B273,'[1]1718 Enroll_Rev_Exp Access'!$A$6:$D$316,4,FALSE)),"",VLOOKUP($B273,'[1]1718 Enroll_Rev_Exp Access'!$A$6:$D$316,4,FALSE))</f>
        <v>120935742.20999999</v>
      </c>
      <c r="F273" s="87">
        <f>IF(ISNA(VLOOKUP($B273,'[1]1718  Prog Access'!$F$7:$BF$318,2,FALSE)),"",VLOOKUP($B273,'[1]1718  Prog Access'!$F$7:$BF$318,2,FALSE))</f>
        <v>69813526.340000018</v>
      </c>
      <c r="G273" s="87">
        <f>IF(ISNA(VLOOKUP($B273,'[1]1718  Prog Access'!$F$7:$BF$318,3,FALSE)),"",VLOOKUP($B273,'[1]1718  Prog Access'!$F$7:$BF$318,3,FALSE))</f>
        <v>1148037.74</v>
      </c>
      <c r="H273" s="87">
        <f>IF(ISNA(VLOOKUP($B273,'[1]1718  Prog Access'!$F$7:$BF$318,4,FALSE)),"",VLOOKUP($B273,'[1]1718  Prog Access'!$F$7:$BF$318,4,FALSE))</f>
        <v>0</v>
      </c>
      <c r="I273" s="130">
        <f t="shared" si="409"/>
        <v>70961564.080000013</v>
      </c>
      <c r="J273" s="151">
        <f t="shared" si="410"/>
        <v>0.58677081550281596</v>
      </c>
      <c r="K273" s="152">
        <f t="shared" si="411"/>
        <v>7339.6948218849657</v>
      </c>
      <c r="L273" s="135">
        <f>IF(ISNA(VLOOKUP($B273,'[1]1718  Prog Access'!$F$7:$BF$318,5,FALSE)),"",VLOOKUP($B273,'[1]1718  Prog Access'!$F$7:$BF$318,5,FALSE))</f>
        <v>0</v>
      </c>
      <c r="M273" s="135">
        <f>IF(ISNA(VLOOKUP($B273,'[1]1718  Prog Access'!$F$7:$BF$318,6,FALSE)),"",VLOOKUP($B273,'[1]1718  Prog Access'!$F$7:$BF$318,6,FALSE))</f>
        <v>0</v>
      </c>
      <c r="N273" s="135">
        <f>IF(ISNA(VLOOKUP($B273,'[1]1718  Prog Access'!$F$7:$BF$318,7,FALSE)),"",VLOOKUP($B273,'[1]1718  Prog Access'!$F$7:$BF$318,7,FALSE))</f>
        <v>0</v>
      </c>
      <c r="O273" s="135">
        <f>IF(ISNA(VLOOKUP($B273,'[1]1718  Prog Access'!$F$7:$BF$318,8,FALSE)),"",VLOOKUP($B273,'[1]1718  Prog Access'!$F$7:$BF$318,8,FALSE))</f>
        <v>0</v>
      </c>
      <c r="P273" s="135">
        <f>IF(ISNA(VLOOKUP($B273,'[1]1718  Prog Access'!$F$7:$BF$318,9,FALSE)),"",VLOOKUP($B273,'[1]1718  Prog Access'!$F$7:$BF$318,9,FALSE))</f>
        <v>0</v>
      </c>
      <c r="Q273" s="135">
        <f>IF(ISNA(VLOOKUP($B273,'[1]1718  Prog Access'!$F$7:$BF$318,10,FALSE)),"",VLOOKUP($B273,'[1]1718  Prog Access'!$F$7:$BF$318,10,FALSE))</f>
        <v>0</v>
      </c>
      <c r="R273" s="128">
        <f t="shared" si="412"/>
        <v>0</v>
      </c>
      <c r="S273" s="136">
        <f t="shared" si="413"/>
        <v>0</v>
      </c>
      <c r="T273" s="137">
        <f t="shared" si="414"/>
        <v>0</v>
      </c>
      <c r="U273" s="135">
        <f>IF(ISNA(VLOOKUP($B273,'[1]1718  Prog Access'!$F$7:$BF$318,11,FALSE)),"",VLOOKUP($B273,'[1]1718  Prog Access'!$F$7:$BF$318,11,FALSE))</f>
        <v>14651280.200000001</v>
      </c>
      <c r="V273" s="135">
        <f>IF(ISNA(VLOOKUP($B273,'[1]1718  Prog Access'!$F$7:$BF$318,12,FALSE)),"",VLOOKUP($B273,'[1]1718  Prog Access'!$F$7:$BF$318,12,FALSE))</f>
        <v>308456.45</v>
      </c>
      <c r="W273" s="135">
        <f>IF(ISNA(VLOOKUP($B273,'[1]1718  Prog Access'!$F$7:$BF$318,13,FALSE)),"",VLOOKUP($B273,'[1]1718  Prog Access'!$F$7:$BF$318,13,FALSE))</f>
        <v>1572359.8199999998</v>
      </c>
      <c r="X273" s="135">
        <f>IF(ISNA(VLOOKUP($B273,'[1]1718  Prog Access'!$F$7:$BF$318,14,FALSE)),"",VLOOKUP($B273,'[1]1718  Prog Access'!$F$7:$BF$318,14,FALSE))</f>
        <v>0</v>
      </c>
      <c r="Y273" s="135">
        <f>IF(ISNA(VLOOKUP($B273,'[1]1718  Prog Access'!$F$7:$BF$318,15,FALSE)),"",VLOOKUP($B273,'[1]1718  Prog Access'!$F$7:$BF$318,15,FALSE))</f>
        <v>0</v>
      </c>
      <c r="Z273" s="135">
        <f>IF(ISNA(VLOOKUP($B273,'[1]1718  Prog Access'!$F$7:$BF$318,16,FALSE)),"",VLOOKUP($B273,'[1]1718  Prog Access'!$F$7:$BF$318,16,FALSE))</f>
        <v>0</v>
      </c>
      <c r="AA273" s="138">
        <f t="shared" si="415"/>
        <v>16532096.470000001</v>
      </c>
      <c r="AB273" s="133">
        <f t="shared" si="416"/>
        <v>0.13670149260995718</v>
      </c>
      <c r="AC273" s="134">
        <f t="shared" si="417"/>
        <v>1709.9474120802342</v>
      </c>
      <c r="AD273" s="135">
        <f>IF(ISNA(VLOOKUP($B273,'[1]1718  Prog Access'!$F$7:$BF$318,17,FALSE)),"",VLOOKUP($B273,'[1]1718  Prog Access'!$F$7:$BF$318,17,FALSE))</f>
        <v>2897724.17</v>
      </c>
      <c r="AE273" s="135">
        <f>IF(ISNA(VLOOKUP($B273,'[1]1718  Prog Access'!$F$7:$BF$318,18,FALSE)),"",VLOOKUP($B273,'[1]1718  Prog Access'!$F$7:$BF$318,18,FALSE))</f>
        <v>432694.77</v>
      </c>
      <c r="AF273" s="135">
        <f>IF(ISNA(VLOOKUP($B273,'[1]1718  Prog Access'!$F$7:$BF$318,19,FALSE)),"",VLOOKUP($B273,'[1]1718  Prog Access'!$F$7:$BF$318,19,FALSE))</f>
        <v>39436</v>
      </c>
      <c r="AG273" s="135">
        <f>IF(ISNA(VLOOKUP($B273,'[1]1718  Prog Access'!$F$7:$BF$318,20,FALSE)),"",VLOOKUP($B273,'[1]1718  Prog Access'!$F$7:$BF$318,20,FALSE))</f>
        <v>0</v>
      </c>
      <c r="AH273" s="134">
        <f t="shared" si="418"/>
        <v>3369854.94</v>
      </c>
      <c r="AI273" s="133">
        <f t="shared" si="419"/>
        <v>2.786483861940818E-2</v>
      </c>
      <c r="AJ273" s="134">
        <f t="shared" si="420"/>
        <v>348.55075665662338</v>
      </c>
      <c r="AK273" s="135">
        <f>IF(ISNA(VLOOKUP($B273,'[1]1718  Prog Access'!$F$7:$BF$318,21,FALSE)),"",VLOOKUP($B273,'[1]1718  Prog Access'!$F$7:$BF$318,21,FALSE))</f>
        <v>0</v>
      </c>
      <c r="AL273" s="135">
        <f>IF(ISNA(VLOOKUP($B273,'[1]1718  Prog Access'!$F$7:$BF$318,22,FALSE)),"",VLOOKUP($B273,'[1]1718  Prog Access'!$F$7:$BF$318,22,FALSE))</f>
        <v>0</v>
      </c>
      <c r="AM273" s="138">
        <f t="shared" si="421"/>
        <v>0</v>
      </c>
      <c r="AN273" s="133">
        <f t="shared" si="422"/>
        <v>0</v>
      </c>
      <c r="AO273" s="139">
        <f t="shared" si="423"/>
        <v>0</v>
      </c>
      <c r="AP273" s="135">
        <f>IF(ISNA(VLOOKUP($B273,'[1]1718  Prog Access'!$F$7:$BF$318,23,FALSE)),"",VLOOKUP($B273,'[1]1718  Prog Access'!$F$7:$BF$318,23,FALSE))</f>
        <v>766703.05</v>
      </c>
      <c r="AQ273" s="135">
        <f>IF(ISNA(VLOOKUP($B273,'[1]1718  Prog Access'!$F$7:$BF$318,24,FALSE)),"",VLOOKUP($B273,'[1]1718  Prog Access'!$F$7:$BF$318,24,FALSE))</f>
        <v>622558.45000000019</v>
      </c>
      <c r="AR273" s="135">
        <f>IF(ISNA(VLOOKUP($B273,'[1]1718  Prog Access'!$F$7:$BF$318,25,FALSE)),"",VLOOKUP($B273,'[1]1718  Prog Access'!$F$7:$BF$318,25,FALSE))</f>
        <v>0</v>
      </c>
      <c r="AS273" s="135">
        <f>IF(ISNA(VLOOKUP($B273,'[1]1718  Prog Access'!$F$7:$BF$318,26,FALSE)),"",VLOOKUP($B273,'[1]1718  Prog Access'!$F$7:$BF$318,26,FALSE))</f>
        <v>0</v>
      </c>
      <c r="AT273" s="135">
        <f>IF(ISNA(VLOOKUP($B273,'[1]1718  Prog Access'!$F$7:$BF$318,27,FALSE)),"",VLOOKUP($B273,'[1]1718  Prog Access'!$F$7:$BF$318,27,FALSE))</f>
        <v>1796471.2999999996</v>
      </c>
      <c r="AU273" s="135">
        <f>IF(ISNA(VLOOKUP($B273,'[1]1718  Prog Access'!$F$7:$BF$318,28,FALSE)),"",VLOOKUP($B273,'[1]1718  Prog Access'!$F$7:$BF$318,28,FALSE))</f>
        <v>0</v>
      </c>
      <c r="AV273" s="135">
        <f>IF(ISNA(VLOOKUP($B273,'[1]1718  Prog Access'!$F$7:$BF$318,29,FALSE)),"",VLOOKUP($B273,'[1]1718  Prog Access'!$F$7:$BF$318,29,FALSE))</f>
        <v>0</v>
      </c>
      <c r="AW273" s="135">
        <f>IF(ISNA(VLOOKUP($B273,'[1]1718  Prog Access'!$F$7:$BF$318,30,FALSE)),"",VLOOKUP($B273,'[1]1718  Prog Access'!$F$7:$BF$318,30,FALSE))</f>
        <v>824463.92</v>
      </c>
      <c r="AX273" s="135">
        <f>IF(ISNA(VLOOKUP($B273,'[1]1718  Prog Access'!$F$7:$BF$318,31,FALSE)),"",VLOOKUP($B273,'[1]1718  Prog Access'!$F$7:$BF$318,31,FALSE))</f>
        <v>0</v>
      </c>
      <c r="AY273" s="135">
        <f>IF(ISNA(VLOOKUP($B273,'[1]1718  Prog Access'!$F$7:$BF$318,32,FALSE)),"",VLOOKUP($B273,'[1]1718  Prog Access'!$F$7:$BF$318,32,FALSE))</f>
        <v>0</v>
      </c>
      <c r="AZ273" s="135">
        <f>IF(ISNA(VLOOKUP($B273,'[1]1718  Prog Access'!$F$7:$BF$318,33,FALSE)),"",VLOOKUP($B273,'[1]1718  Prog Access'!$F$7:$BF$318,33,FALSE))</f>
        <v>0</v>
      </c>
      <c r="BA273" s="135">
        <f>IF(ISNA(VLOOKUP($B273,'[1]1718  Prog Access'!$F$7:$BF$318,34,FALSE)),"",VLOOKUP($B273,'[1]1718  Prog Access'!$F$7:$BF$318,34,FALSE))</f>
        <v>45652.25</v>
      </c>
      <c r="BB273" s="135">
        <f>IF(ISNA(VLOOKUP($B273,'[1]1718  Prog Access'!$F$7:$BF$318,35,FALSE)),"",VLOOKUP($B273,'[1]1718  Prog Access'!$F$7:$BF$318,35,FALSE))</f>
        <v>406831.55</v>
      </c>
      <c r="BC273" s="135">
        <f>IF(ISNA(VLOOKUP($B273,'[1]1718  Prog Access'!$F$7:$BF$318,36,FALSE)),"",VLOOKUP($B273,'[1]1718  Prog Access'!$F$7:$BF$318,36,FALSE))</f>
        <v>0</v>
      </c>
      <c r="BD273" s="135">
        <f>IF(ISNA(VLOOKUP($B273,'[1]1718  Prog Access'!$F$7:$BF$318,37,FALSE)),"",VLOOKUP($B273,'[1]1718  Prog Access'!$F$7:$BF$318,37,FALSE))</f>
        <v>0</v>
      </c>
      <c r="BE273" s="135">
        <f>IF(ISNA(VLOOKUP($B273,'[1]1718  Prog Access'!$F$7:$BF$318,38,FALSE)),"",VLOOKUP($B273,'[1]1718  Prog Access'!$F$7:$BF$318,38,FALSE))</f>
        <v>0</v>
      </c>
      <c r="BF273" s="134">
        <f t="shared" si="424"/>
        <v>4462680.5199999996</v>
      </c>
      <c r="BG273" s="133">
        <f t="shared" si="425"/>
        <v>3.6901253826604349E-2</v>
      </c>
      <c r="BH273" s="137">
        <f t="shared" si="426"/>
        <v>461.58386626659171</v>
      </c>
      <c r="BI273" s="140">
        <f>IF(ISNA(VLOOKUP($B273,'[1]1718  Prog Access'!$F$7:$BF$318,39,FALSE)),"",VLOOKUP($B273,'[1]1718  Prog Access'!$F$7:$BF$318,39,FALSE))</f>
        <v>0</v>
      </c>
      <c r="BJ273" s="135">
        <f>IF(ISNA(VLOOKUP($B273,'[1]1718  Prog Access'!$F$7:$BF$318,40,FALSE)),"",VLOOKUP($B273,'[1]1718  Prog Access'!$F$7:$BF$318,40,FALSE))</f>
        <v>21662.97</v>
      </c>
      <c r="BK273" s="135">
        <f>IF(ISNA(VLOOKUP($B273,'[1]1718  Prog Access'!$F$7:$BF$318,41,FALSE)),"",VLOOKUP($B273,'[1]1718  Prog Access'!$F$7:$BF$318,41,FALSE))</f>
        <v>222208.84</v>
      </c>
      <c r="BL273" s="135">
        <f>IF(ISNA(VLOOKUP($B273,'[1]1718  Prog Access'!$F$7:$BF$318,42,FALSE)),"",VLOOKUP($B273,'[1]1718  Prog Access'!$F$7:$BF$318,42,FALSE))</f>
        <v>0</v>
      </c>
      <c r="BM273" s="135">
        <f>IF(ISNA(VLOOKUP($B273,'[1]1718  Prog Access'!$F$7:$BF$318,43,FALSE)),"",VLOOKUP($B273,'[1]1718  Prog Access'!$F$7:$BF$318,43,FALSE))</f>
        <v>0</v>
      </c>
      <c r="BN273" s="135">
        <f>IF(ISNA(VLOOKUP($B273,'[1]1718  Prog Access'!$F$7:$BF$318,44,FALSE)),"",VLOOKUP($B273,'[1]1718  Prog Access'!$F$7:$BF$318,44,FALSE))</f>
        <v>0</v>
      </c>
      <c r="BO273" s="135">
        <f>IF(ISNA(VLOOKUP($B273,'[1]1718  Prog Access'!$F$7:$BF$318,45,FALSE)),"",VLOOKUP($B273,'[1]1718  Prog Access'!$F$7:$BF$318,45,FALSE))</f>
        <v>174445.27000000002</v>
      </c>
      <c r="BP273" s="137">
        <f t="shared" si="427"/>
        <v>418317.08</v>
      </c>
      <c r="BQ273" s="133">
        <f t="shared" si="428"/>
        <v>3.4590028750442481E-3</v>
      </c>
      <c r="BR273" s="134">
        <f t="shared" si="429"/>
        <v>43.267362350139997</v>
      </c>
      <c r="BS273" s="140">
        <f>IF(ISNA(VLOOKUP($B273,'[1]1718  Prog Access'!$F$7:$BF$318,46,FALSE)),"",VLOOKUP($B273,'[1]1718  Prog Access'!$F$7:$BF$318,46,FALSE))</f>
        <v>0</v>
      </c>
      <c r="BT273" s="135">
        <f>IF(ISNA(VLOOKUP($B273,'[1]1718  Prog Access'!$F$7:$BF$318,47,FALSE)),"",VLOOKUP($B273,'[1]1718  Prog Access'!$F$7:$BF$318,47,FALSE))</f>
        <v>0</v>
      </c>
      <c r="BU273" s="135">
        <f>IF(ISNA(VLOOKUP($B273,'[1]1718  Prog Access'!$F$7:$BF$318,48,FALSE)),"",VLOOKUP($B273,'[1]1718  Prog Access'!$F$7:$BF$318,48,FALSE))</f>
        <v>1079463.06</v>
      </c>
      <c r="BV273" s="135">
        <f>IF(ISNA(VLOOKUP($B273,'[1]1718  Prog Access'!$F$7:$BF$318,49,FALSE)),"",VLOOKUP($B273,'[1]1718  Prog Access'!$F$7:$BF$318,49,FALSE))</f>
        <v>621329.49999999988</v>
      </c>
      <c r="BW273" s="137">
        <f t="shared" si="430"/>
        <v>1700792.56</v>
      </c>
      <c r="BX273" s="133">
        <f t="shared" si="431"/>
        <v>1.4063605423172936E-2</v>
      </c>
      <c r="BY273" s="134">
        <f t="shared" si="432"/>
        <v>175.9163359429221</v>
      </c>
      <c r="BZ273" s="135">
        <f>IF(ISNA(VLOOKUP($B273,'[1]1718  Prog Access'!$F$7:$BF$318,50,FALSE)),"",VLOOKUP($B273,'[1]1718  Prog Access'!$F$7:$BF$318,50,FALSE))</f>
        <v>15253164.909999998</v>
      </c>
      <c r="CA273" s="133">
        <f t="shared" si="433"/>
        <v>0.12612619421902169</v>
      </c>
      <c r="CB273" s="134">
        <f t="shared" si="434"/>
        <v>1577.6649931372881</v>
      </c>
      <c r="CC273" s="135">
        <f>IF(ISNA(VLOOKUP($B273,'[1]1718  Prog Access'!$F$7:$BF$318,51,FALSE)),"",VLOOKUP($B273,'[1]1718  Prog Access'!$F$7:$BF$318,51,FALSE))</f>
        <v>3412937.56</v>
      </c>
      <c r="CD273" s="133">
        <f t="shared" si="435"/>
        <v>2.8221082515651766E-2</v>
      </c>
      <c r="CE273" s="134">
        <f t="shared" si="436"/>
        <v>353.00687719211146</v>
      </c>
      <c r="CF273" s="141">
        <f>IF(ISNA(VLOOKUP($B273,'[1]1718  Prog Access'!$F$7:$BF$318,52,FALSE)),"",VLOOKUP($B273,'[1]1718  Prog Access'!$F$7:$BF$318,52,FALSE))</f>
        <v>4824334.09</v>
      </c>
      <c r="CG273" s="88">
        <f t="shared" si="437"/>
        <v>3.9891714408323883E-2</v>
      </c>
      <c r="CH273" s="89">
        <f t="shared" si="438"/>
        <v>498.99040978714731</v>
      </c>
      <c r="CI273" s="90">
        <f t="shared" si="439"/>
        <v>120935742.21000001</v>
      </c>
      <c r="CJ273" s="99">
        <f t="shared" si="440"/>
        <v>0</v>
      </c>
    </row>
    <row r="274" spans="1:88" x14ac:dyDescent="0.3">
      <c r="A274" s="21"/>
      <c r="B274" s="84" t="s">
        <v>448</v>
      </c>
      <c r="C274" s="117" t="s">
        <v>449</v>
      </c>
      <c r="D274" s="85">
        <f>IF(ISNA(VLOOKUP($B274,'[1]1718 enrollment_Rev_Exp by size'!$A$6:$C$339,3,FALSE)),"",VLOOKUP($B274,'[1]1718 enrollment_Rev_Exp by size'!$A$6:$C$339,3,FALSE))</f>
        <v>1492.75</v>
      </c>
      <c r="E274" s="86">
        <f>IF(ISNA(VLOOKUP($B274,'[1]1718 Enroll_Rev_Exp Access'!$A$6:$D$316,4,FALSE)),"",VLOOKUP($B274,'[1]1718 Enroll_Rev_Exp Access'!$A$6:$D$316,4,FALSE))</f>
        <v>21684663.48</v>
      </c>
      <c r="F274" s="87">
        <f>IF(ISNA(VLOOKUP($B274,'[1]1718  Prog Access'!$F$7:$BF$318,2,FALSE)),"",VLOOKUP($B274,'[1]1718  Prog Access'!$F$7:$BF$318,2,FALSE))</f>
        <v>12065119.92</v>
      </c>
      <c r="G274" s="87">
        <f>IF(ISNA(VLOOKUP($B274,'[1]1718  Prog Access'!$F$7:$BF$318,3,FALSE)),"",VLOOKUP($B274,'[1]1718  Prog Access'!$F$7:$BF$318,3,FALSE))</f>
        <v>0</v>
      </c>
      <c r="H274" s="87">
        <f>IF(ISNA(VLOOKUP($B274,'[1]1718  Prog Access'!$F$7:$BF$318,4,FALSE)),"",VLOOKUP($B274,'[1]1718  Prog Access'!$F$7:$BF$318,4,FALSE))</f>
        <v>0</v>
      </c>
      <c r="I274" s="130">
        <f t="shared" si="409"/>
        <v>12065119.92</v>
      </c>
      <c r="J274" s="151">
        <f t="shared" si="410"/>
        <v>0.55638953913800837</v>
      </c>
      <c r="K274" s="152">
        <f t="shared" si="411"/>
        <v>8082.4785932004688</v>
      </c>
      <c r="L274" s="135">
        <f>IF(ISNA(VLOOKUP($B274,'[1]1718  Prog Access'!$F$7:$BF$318,5,FALSE)),"",VLOOKUP($B274,'[1]1718  Prog Access'!$F$7:$BF$318,5,FALSE))</f>
        <v>0</v>
      </c>
      <c r="M274" s="135">
        <f>IF(ISNA(VLOOKUP($B274,'[1]1718  Prog Access'!$F$7:$BF$318,6,FALSE)),"",VLOOKUP($B274,'[1]1718  Prog Access'!$F$7:$BF$318,6,FALSE))</f>
        <v>0</v>
      </c>
      <c r="N274" s="135">
        <f>IF(ISNA(VLOOKUP($B274,'[1]1718  Prog Access'!$F$7:$BF$318,7,FALSE)),"",VLOOKUP($B274,'[1]1718  Prog Access'!$F$7:$BF$318,7,FALSE))</f>
        <v>0</v>
      </c>
      <c r="O274" s="135">
        <f>IF(ISNA(VLOOKUP($B274,'[1]1718  Prog Access'!$F$7:$BF$318,8,FALSE)),"",VLOOKUP($B274,'[1]1718  Prog Access'!$F$7:$BF$318,8,FALSE))</f>
        <v>0</v>
      </c>
      <c r="P274" s="135">
        <f>IF(ISNA(VLOOKUP($B274,'[1]1718  Prog Access'!$F$7:$BF$318,9,FALSE)),"",VLOOKUP($B274,'[1]1718  Prog Access'!$F$7:$BF$318,9,FALSE))</f>
        <v>0</v>
      </c>
      <c r="Q274" s="135">
        <f>IF(ISNA(VLOOKUP($B274,'[1]1718  Prog Access'!$F$7:$BF$318,10,FALSE)),"",VLOOKUP($B274,'[1]1718  Prog Access'!$F$7:$BF$318,10,FALSE))</f>
        <v>0</v>
      </c>
      <c r="R274" s="128">
        <f t="shared" si="412"/>
        <v>0</v>
      </c>
      <c r="S274" s="136">
        <f t="shared" si="413"/>
        <v>0</v>
      </c>
      <c r="T274" s="137">
        <f t="shared" si="414"/>
        <v>0</v>
      </c>
      <c r="U274" s="135">
        <f>IF(ISNA(VLOOKUP($B274,'[1]1718  Prog Access'!$F$7:$BF$318,11,FALSE)),"",VLOOKUP($B274,'[1]1718  Prog Access'!$F$7:$BF$318,11,FALSE))</f>
        <v>3353701.2399999988</v>
      </c>
      <c r="V274" s="135">
        <f>IF(ISNA(VLOOKUP($B274,'[1]1718  Prog Access'!$F$7:$BF$318,12,FALSE)),"",VLOOKUP($B274,'[1]1718  Prog Access'!$F$7:$BF$318,12,FALSE))</f>
        <v>43890</v>
      </c>
      <c r="W274" s="135">
        <f>IF(ISNA(VLOOKUP($B274,'[1]1718  Prog Access'!$F$7:$BF$318,13,FALSE)),"",VLOOKUP($B274,'[1]1718  Prog Access'!$F$7:$BF$318,13,FALSE))</f>
        <v>201744.99999999997</v>
      </c>
      <c r="X274" s="135">
        <f>IF(ISNA(VLOOKUP($B274,'[1]1718  Prog Access'!$F$7:$BF$318,14,FALSE)),"",VLOOKUP($B274,'[1]1718  Prog Access'!$F$7:$BF$318,14,FALSE))</f>
        <v>0</v>
      </c>
      <c r="Y274" s="135">
        <f>IF(ISNA(VLOOKUP($B274,'[1]1718  Prog Access'!$F$7:$BF$318,15,FALSE)),"",VLOOKUP($B274,'[1]1718  Prog Access'!$F$7:$BF$318,15,FALSE))</f>
        <v>0</v>
      </c>
      <c r="Z274" s="135">
        <f>IF(ISNA(VLOOKUP($B274,'[1]1718  Prog Access'!$F$7:$BF$318,16,FALSE)),"",VLOOKUP($B274,'[1]1718  Prog Access'!$F$7:$BF$318,16,FALSE))</f>
        <v>0</v>
      </c>
      <c r="AA274" s="138">
        <f t="shared" si="415"/>
        <v>3599336.2399999988</v>
      </c>
      <c r="AB274" s="133">
        <f t="shared" si="416"/>
        <v>0.165985339976325</v>
      </c>
      <c r="AC274" s="134">
        <f t="shared" si="417"/>
        <v>2411.2116831351523</v>
      </c>
      <c r="AD274" s="135">
        <f>IF(ISNA(VLOOKUP($B274,'[1]1718  Prog Access'!$F$7:$BF$318,17,FALSE)),"",VLOOKUP($B274,'[1]1718  Prog Access'!$F$7:$BF$318,17,FALSE))</f>
        <v>0</v>
      </c>
      <c r="AE274" s="135">
        <f>IF(ISNA(VLOOKUP($B274,'[1]1718  Prog Access'!$F$7:$BF$318,18,FALSE)),"",VLOOKUP($B274,'[1]1718  Prog Access'!$F$7:$BF$318,18,FALSE))</f>
        <v>176934.25</v>
      </c>
      <c r="AF274" s="135">
        <f>IF(ISNA(VLOOKUP($B274,'[1]1718  Prog Access'!$F$7:$BF$318,19,FALSE)),"",VLOOKUP($B274,'[1]1718  Prog Access'!$F$7:$BF$318,19,FALSE))</f>
        <v>0</v>
      </c>
      <c r="AG274" s="135">
        <f>IF(ISNA(VLOOKUP($B274,'[1]1718  Prog Access'!$F$7:$BF$318,20,FALSE)),"",VLOOKUP($B274,'[1]1718  Prog Access'!$F$7:$BF$318,20,FALSE))</f>
        <v>0</v>
      </c>
      <c r="AH274" s="134">
        <f t="shared" si="418"/>
        <v>176934.25</v>
      </c>
      <c r="AI274" s="133">
        <f t="shared" si="419"/>
        <v>8.1594187598617047E-3</v>
      </c>
      <c r="AJ274" s="134">
        <f t="shared" si="420"/>
        <v>118.52905710936191</v>
      </c>
      <c r="AK274" s="135">
        <f>IF(ISNA(VLOOKUP($B274,'[1]1718  Prog Access'!$F$7:$BF$318,21,FALSE)),"",VLOOKUP($B274,'[1]1718  Prog Access'!$F$7:$BF$318,21,FALSE))</f>
        <v>0</v>
      </c>
      <c r="AL274" s="135">
        <f>IF(ISNA(VLOOKUP($B274,'[1]1718  Prog Access'!$F$7:$BF$318,22,FALSE)),"",VLOOKUP($B274,'[1]1718  Prog Access'!$F$7:$BF$318,22,FALSE))</f>
        <v>0</v>
      </c>
      <c r="AM274" s="138">
        <f t="shared" si="421"/>
        <v>0</v>
      </c>
      <c r="AN274" s="133">
        <f t="shared" si="422"/>
        <v>0</v>
      </c>
      <c r="AO274" s="139">
        <f t="shared" si="423"/>
        <v>0</v>
      </c>
      <c r="AP274" s="135">
        <f>IF(ISNA(VLOOKUP($B274,'[1]1718  Prog Access'!$F$7:$BF$318,23,FALSE)),"",VLOOKUP($B274,'[1]1718  Prog Access'!$F$7:$BF$318,23,FALSE))</f>
        <v>141841.87</v>
      </c>
      <c r="AQ274" s="135">
        <f>IF(ISNA(VLOOKUP($B274,'[1]1718  Prog Access'!$F$7:$BF$318,24,FALSE)),"",VLOOKUP($B274,'[1]1718  Prog Access'!$F$7:$BF$318,24,FALSE))</f>
        <v>0</v>
      </c>
      <c r="AR274" s="135">
        <f>IF(ISNA(VLOOKUP($B274,'[1]1718  Prog Access'!$F$7:$BF$318,25,FALSE)),"",VLOOKUP($B274,'[1]1718  Prog Access'!$F$7:$BF$318,25,FALSE))</f>
        <v>0</v>
      </c>
      <c r="AS274" s="135">
        <f>IF(ISNA(VLOOKUP($B274,'[1]1718  Prog Access'!$F$7:$BF$318,26,FALSE)),"",VLOOKUP($B274,'[1]1718  Prog Access'!$F$7:$BF$318,26,FALSE))</f>
        <v>0</v>
      </c>
      <c r="AT274" s="135">
        <f>IF(ISNA(VLOOKUP($B274,'[1]1718  Prog Access'!$F$7:$BF$318,27,FALSE)),"",VLOOKUP($B274,'[1]1718  Prog Access'!$F$7:$BF$318,27,FALSE))</f>
        <v>88763.33</v>
      </c>
      <c r="AU274" s="135">
        <f>IF(ISNA(VLOOKUP($B274,'[1]1718  Prog Access'!$F$7:$BF$318,28,FALSE)),"",VLOOKUP($B274,'[1]1718  Prog Access'!$F$7:$BF$318,28,FALSE))</f>
        <v>0</v>
      </c>
      <c r="AV274" s="135">
        <f>IF(ISNA(VLOOKUP($B274,'[1]1718  Prog Access'!$F$7:$BF$318,29,FALSE)),"",VLOOKUP($B274,'[1]1718  Prog Access'!$F$7:$BF$318,29,FALSE))</f>
        <v>0</v>
      </c>
      <c r="AW274" s="135">
        <f>IF(ISNA(VLOOKUP($B274,'[1]1718  Prog Access'!$F$7:$BF$318,30,FALSE)),"",VLOOKUP($B274,'[1]1718  Prog Access'!$F$7:$BF$318,30,FALSE))</f>
        <v>138485.88</v>
      </c>
      <c r="AX274" s="135">
        <f>IF(ISNA(VLOOKUP($B274,'[1]1718  Prog Access'!$F$7:$BF$318,31,FALSE)),"",VLOOKUP($B274,'[1]1718  Prog Access'!$F$7:$BF$318,31,FALSE))</f>
        <v>0</v>
      </c>
      <c r="AY274" s="135">
        <f>IF(ISNA(VLOOKUP($B274,'[1]1718  Prog Access'!$F$7:$BF$318,32,FALSE)),"",VLOOKUP($B274,'[1]1718  Prog Access'!$F$7:$BF$318,32,FALSE))</f>
        <v>0</v>
      </c>
      <c r="AZ274" s="135">
        <f>IF(ISNA(VLOOKUP($B274,'[1]1718  Prog Access'!$F$7:$BF$318,33,FALSE)),"",VLOOKUP($B274,'[1]1718  Prog Access'!$F$7:$BF$318,33,FALSE))</f>
        <v>0</v>
      </c>
      <c r="BA274" s="135">
        <f>IF(ISNA(VLOOKUP($B274,'[1]1718  Prog Access'!$F$7:$BF$318,34,FALSE)),"",VLOOKUP($B274,'[1]1718  Prog Access'!$F$7:$BF$318,34,FALSE))</f>
        <v>1999.21</v>
      </c>
      <c r="BB274" s="135">
        <f>IF(ISNA(VLOOKUP($B274,'[1]1718  Prog Access'!$F$7:$BF$318,35,FALSE)),"",VLOOKUP($B274,'[1]1718  Prog Access'!$F$7:$BF$318,35,FALSE))</f>
        <v>82379.47</v>
      </c>
      <c r="BC274" s="135">
        <f>IF(ISNA(VLOOKUP($B274,'[1]1718  Prog Access'!$F$7:$BF$318,36,FALSE)),"",VLOOKUP($B274,'[1]1718  Prog Access'!$F$7:$BF$318,36,FALSE))</f>
        <v>0</v>
      </c>
      <c r="BD274" s="135">
        <f>IF(ISNA(VLOOKUP($B274,'[1]1718  Prog Access'!$F$7:$BF$318,37,FALSE)),"",VLOOKUP($B274,'[1]1718  Prog Access'!$F$7:$BF$318,37,FALSE))</f>
        <v>0</v>
      </c>
      <c r="BE274" s="135">
        <f>IF(ISNA(VLOOKUP($B274,'[1]1718  Prog Access'!$F$7:$BF$318,38,FALSE)),"",VLOOKUP($B274,'[1]1718  Prog Access'!$F$7:$BF$318,38,FALSE))</f>
        <v>0</v>
      </c>
      <c r="BF274" s="134">
        <f t="shared" si="424"/>
        <v>453469.76</v>
      </c>
      <c r="BG274" s="133">
        <f t="shared" si="425"/>
        <v>2.0912003565019124E-2</v>
      </c>
      <c r="BH274" s="137">
        <f t="shared" si="426"/>
        <v>303.78145034332607</v>
      </c>
      <c r="BI274" s="140">
        <f>IF(ISNA(VLOOKUP($B274,'[1]1718  Prog Access'!$F$7:$BF$318,39,FALSE)),"",VLOOKUP($B274,'[1]1718  Prog Access'!$F$7:$BF$318,39,FALSE))</f>
        <v>0</v>
      </c>
      <c r="BJ274" s="135">
        <f>IF(ISNA(VLOOKUP($B274,'[1]1718  Prog Access'!$F$7:$BF$318,40,FALSE)),"",VLOOKUP($B274,'[1]1718  Prog Access'!$F$7:$BF$318,40,FALSE))</f>
        <v>0</v>
      </c>
      <c r="BK274" s="135">
        <f>IF(ISNA(VLOOKUP($B274,'[1]1718  Prog Access'!$F$7:$BF$318,41,FALSE)),"",VLOOKUP($B274,'[1]1718  Prog Access'!$F$7:$BF$318,41,FALSE))</f>
        <v>35966.660000000003</v>
      </c>
      <c r="BL274" s="135">
        <f>IF(ISNA(VLOOKUP($B274,'[1]1718  Prog Access'!$F$7:$BF$318,42,FALSE)),"",VLOOKUP($B274,'[1]1718  Prog Access'!$F$7:$BF$318,42,FALSE))</f>
        <v>0</v>
      </c>
      <c r="BM274" s="135">
        <f>IF(ISNA(VLOOKUP($B274,'[1]1718  Prog Access'!$F$7:$BF$318,43,FALSE)),"",VLOOKUP($B274,'[1]1718  Prog Access'!$F$7:$BF$318,43,FALSE))</f>
        <v>0</v>
      </c>
      <c r="BN274" s="135">
        <f>IF(ISNA(VLOOKUP($B274,'[1]1718  Prog Access'!$F$7:$BF$318,44,FALSE)),"",VLOOKUP($B274,'[1]1718  Prog Access'!$F$7:$BF$318,44,FALSE))</f>
        <v>0</v>
      </c>
      <c r="BO274" s="135">
        <f>IF(ISNA(VLOOKUP($B274,'[1]1718  Prog Access'!$F$7:$BF$318,45,FALSE)),"",VLOOKUP($B274,'[1]1718  Prog Access'!$F$7:$BF$318,45,FALSE))</f>
        <v>595</v>
      </c>
      <c r="BP274" s="137">
        <f t="shared" si="427"/>
        <v>36561.660000000003</v>
      </c>
      <c r="BQ274" s="133">
        <f t="shared" si="428"/>
        <v>1.6860607513564238E-3</v>
      </c>
      <c r="BR274" s="134">
        <f t="shared" si="429"/>
        <v>24.492821972868867</v>
      </c>
      <c r="BS274" s="140">
        <f>IF(ISNA(VLOOKUP($B274,'[1]1718  Prog Access'!$F$7:$BF$318,46,FALSE)),"",VLOOKUP($B274,'[1]1718  Prog Access'!$F$7:$BF$318,46,FALSE))</f>
        <v>0</v>
      </c>
      <c r="BT274" s="135">
        <f>IF(ISNA(VLOOKUP($B274,'[1]1718  Prog Access'!$F$7:$BF$318,47,FALSE)),"",VLOOKUP($B274,'[1]1718  Prog Access'!$F$7:$BF$318,47,FALSE))</f>
        <v>0</v>
      </c>
      <c r="BU274" s="135">
        <f>IF(ISNA(VLOOKUP($B274,'[1]1718  Prog Access'!$F$7:$BF$318,48,FALSE)),"",VLOOKUP($B274,'[1]1718  Prog Access'!$F$7:$BF$318,48,FALSE))</f>
        <v>0</v>
      </c>
      <c r="BV274" s="135">
        <f>IF(ISNA(VLOOKUP($B274,'[1]1718  Prog Access'!$F$7:$BF$318,49,FALSE)),"",VLOOKUP($B274,'[1]1718  Prog Access'!$F$7:$BF$318,49,FALSE))</f>
        <v>264095.21000000008</v>
      </c>
      <c r="BW274" s="137">
        <f t="shared" si="430"/>
        <v>264095.21000000008</v>
      </c>
      <c r="BX274" s="133">
        <f t="shared" si="431"/>
        <v>1.217889363344642E-2</v>
      </c>
      <c r="BY274" s="134">
        <f t="shared" si="432"/>
        <v>176.91857980237822</v>
      </c>
      <c r="BZ274" s="135">
        <f>IF(ISNA(VLOOKUP($B274,'[1]1718  Prog Access'!$F$7:$BF$318,50,FALSE)),"",VLOOKUP($B274,'[1]1718  Prog Access'!$F$7:$BF$318,50,FALSE))</f>
        <v>3750482.7199999997</v>
      </c>
      <c r="CA274" s="133">
        <f t="shared" si="433"/>
        <v>0.17295554175692468</v>
      </c>
      <c r="CB274" s="134">
        <f t="shared" si="434"/>
        <v>2512.4653960810583</v>
      </c>
      <c r="CC274" s="135">
        <f>IF(ISNA(VLOOKUP($B274,'[1]1718  Prog Access'!$F$7:$BF$318,51,FALSE)),"",VLOOKUP($B274,'[1]1718  Prog Access'!$F$7:$BF$318,51,FALSE))</f>
        <v>302979.42</v>
      </c>
      <c r="CD274" s="133">
        <f t="shared" si="435"/>
        <v>1.3972060035860883E-2</v>
      </c>
      <c r="CE274" s="134">
        <f t="shared" si="436"/>
        <v>202.96728856138</v>
      </c>
      <c r="CF274" s="141">
        <f>IF(ISNA(VLOOKUP($B274,'[1]1718  Prog Access'!$F$7:$BF$318,52,FALSE)),"",VLOOKUP($B274,'[1]1718  Prog Access'!$F$7:$BF$318,52,FALSE))</f>
        <v>1035684.3000000002</v>
      </c>
      <c r="CG274" s="88">
        <f t="shared" si="437"/>
        <v>4.7761142383197369E-2</v>
      </c>
      <c r="CH274" s="89">
        <f t="shared" si="438"/>
        <v>693.80961313012904</v>
      </c>
      <c r="CI274" s="90">
        <f t="shared" si="439"/>
        <v>21684663.479999997</v>
      </c>
      <c r="CJ274" s="99">
        <f t="shared" si="440"/>
        <v>0</v>
      </c>
    </row>
    <row r="275" spans="1:88" x14ac:dyDescent="0.3">
      <c r="A275" s="91"/>
      <c r="B275" s="84" t="s">
        <v>450</v>
      </c>
      <c r="C275" s="117" t="s">
        <v>451</v>
      </c>
      <c r="D275" s="85">
        <f>IF(ISNA(VLOOKUP($B275,'[1]1718 enrollment_Rev_Exp by size'!$A$6:$C$339,3,FALSE)),"",VLOOKUP($B275,'[1]1718 enrollment_Rev_Exp by size'!$A$6:$C$339,3,FALSE))</f>
        <v>2686.38</v>
      </c>
      <c r="E275" s="86">
        <f>IF(ISNA(VLOOKUP($B275,'[1]1718 Enroll_Rev_Exp Access'!$A$6:$D$316,4,FALSE)),"",VLOOKUP($B275,'[1]1718 Enroll_Rev_Exp Access'!$A$6:$D$316,4,FALSE))</f>
        <v>31208429.449999999</v>
      </c>
      <c r="F275" s="87">
        <f>IF(ISNA(VLOOKUP($B275,'[1]1718  Prog Access'!$F$7:$BF$318,2,FALSE)),"",VLOOKUP($B275,'[1]1718  Prog Access'!$F$7:$BF$318,2,FALSE))</f>
        <v>15342325.599999998</v>
      </c>
      <c r="G275" s="87">
        <f>IF(ISNA(VLOOKUP($B275,'[1]1718  Prog Access'!$F$7:$BF$318,3,FALSE)),"",VLOOKUP($B275,'[1]1718  Prog Access'!$F$7:$BF$318,3,FALSE))</f>
        <v>61144.54</v>
      </c>
      <c r="H275" s="87">
        <f>IF(ISNA(VLOOKUP($B275,'[1]1718  Prog Access'!$F$7:$BF$318,4,FALSE)),"",VLOOKUP($B275,'[1]1718  Prog Access'!$F$7:$BF$318,4,FALSE))</f>
        <v>0</v>
      </c>
      <c r="I275" s="130">
        <f t="shared" si="409"/>
        <v>15403470.139999997</v>
      </c>
      <c r="J275" s="151">
        <f t="shared" si="410"/>
        <v>0.49356761655303349</v>
      </c>
      <c r="K275" s="152">
        <f t="shared" si="411"/>
        <v>5733.9133480743585</v>
      </c>
      <c r="L275" s="135">
        <f>IF(ISNA(VLOOKUP($B275,'[1]1718  Prog Access'!$F$7:$BF$318,5,FALSE)),"",VLOOKUP($B275,'[1]1718  Prog Access'!$F$7:$BF$318,5,FALSE))</f>
        <v>0</v>
      </c>
      <c r="M275" s="135">
        <f>IF(ISNA(VLOOKUP($B275,'[1]1718  Prog Access'!$F$7:$BF$318,6,FALSE)),"",VLOOKUP($B275,'[1]1718  Prog Access'!$F$7:$BF$318,6,FALSE))</f>
        <v>0</v>
      </c>
      <c r="N275" s="135">
        <f>IF(ISNA(VLOOKUP($B275,'[1]1718  Prog Access'!$F$7:$BF$318,7,FALSE)),"",VLOOKUP($B275,'[1]1718  Prog Access'!$F$7:$BF$318,7,FALSE))</f>
        <v>0</v>
      </c>
      <c r="O275" s="135">
        <f>IF(ISNA(VLOOKUP($B275,'[1]1718  Prog Access'!$F$7:$BF$318,8,FALSE)),"",VLOOKUP($B275,'[1]1718  Prog Access'!$F$7:$BF$318,8,FALSE))</f>
        <v>0</v>
      </c>
      <c r="P275" s="135">
        <f>IF(ISNA(VLOOKUP($B275,'[1]1718  Prog Access'!$F$7:$BF$318,9,FALSE)),"",VLOOKUP($B275,'[1]1718  Prog Access'!$F$7:$BF$318,9,FALSE))</f>
        <v>0</v>
      </c>
      <c r="Q275" s="135">
        <f>IF(ISNA(VLOOKUP($B275,'[1]1718  Prog Access'!$F$7:$BF$318,10,FALSE)),"",VLOOKUP($B275,'[1]1718  Prog Access'!$F$7:$BF$318,10,FALSE))</f>
        <v>0</v>
      </c>
      <c r="R275" s="128">
        <f t="shared" si="412"/>
        <v>0</v>
      </c>
      <c r="S275" s="136">
        <f t="shared" si="413"/>
        <v>0</v>
      </c>
      <c r="T275" s="137">
        <f t="shared" si="414"/>
        <v>0</v>
      </c>
      <c r="U275" s="135">
        <f>IF(ISNA(VLOOKUP($B275,'[1]1718  Prog Access'!$F$7:$BF$318,11,FALSE)),"",VLOOKUP($B275,'[1]1718  Prog Access'!$F$7:$BF$318,11,FALSE))</f>
        <v>3582470.96</v>
      </c>
      <c r="V275" s="135">
        <f>IF(ISNA(VLOOKUP($B275,'[1]1718  Prog Access'!$F$7:$BF$318,12,FALSE)),"",VLOOKUP($B275,'[1]1718  Prog Access'!$F$7:$BF$318,12,FALSE))</f>
        <v>74220.73</v>
      </c>
      <c r="W275" s="135">
        <f>IF(ISNA(VLOOKUP($B275,'[1]1718  Prog Access'!$F$7:$BF$318,13,FALSE)),"",VLOOKUP($B275,'[1]1718  Prog Access'!$F$7:$BF$318,13,FALSE))</f>
        <v>682604.79</v>
      </c>
      <c r="X275" s="135">
        <f>IF(ISNA(VLOOKUP($B275,'[1]1718  Prog Access'!$F$7:$BF$318,14,FALSE)),"",VLOOKUP($B275,'[1]1718  Prog Access'!$F$7:$BF$318,14,FALSE))</f>
        <v>0</v>
      </c>
      <c r="Y275" s="135">
        <f>IF(ISNA(VLOOKUP($B275,'[1]1718  Prog Access'!$F$7:$BF$318,15,FALSE)),"",VLOOKUP($B275,'[1]1718  Prog Access'!$F$7:$BF$318,15,FALSE))</f>
        <v>0</v>
      </c>
      <c r="Z275" s="135">
        <f>IF(ISNA(VLOOKUP($B275,'[1]1718  Prog Access'!$F$7:$BF$318,16,FALSE)),"",VLOOKUP($B275,'[1]1718  Prog Access'!$F$7:$BF$318,16,FALSE))</f>
        <v>0</v>
      </c>
      <c r="AA275" s="138">
        <f t="shared" si="415"/>
        <v>4339296.4800000004</v>
      </c>
      <c r="AB275" s="133">
        <f t="shared" si="416"/>
        <v>0.13904244963535006</v>
      </c>
      <c r="AC275" s="134">
        <f t="shared" si="417"/>
        <v>1615.2951108927257</v>
      </c>
      <c r="AD275" s="135">
        <f>IF(ISNA(VLOOKUP($B275,'[1]1718  Prog Access'!$F$7:$BF$318,17,FALSE)),"",VLOOKUP($B275,'[1]1718  Prog Access'!$F$7:$BF$318,17,FALSE))</f>
        <v>1109602.04</v>
      </c>
      <c r="AE275" s="135">
        <f>IF(ISNA(VLOOKUP($B275,'[1]1718  Prog Access'!$F$7:$BF$318,18,FALSE)),"",VLOOKUP($B275,'[1]1718  Prog Access'!$F$7:$BF$318,18,FALSE))</f>
        <v>309337.24000000005</v>
      </c>
      <c r="AF275" s="135">
        <f>IF(ISNA(VLOOKUP($B275,'[1]1718  Prog Access'!$F$7:$BF$318,19,FALSE)),"",VLOOKUP($B275,'[1]1718  Prog Access'!$F$7:$BF$318,19,FALSE))</f>
        <v>18456.150000000001</v>
      </c>
      <c r="AG275" s="135">
        <f>IF(ISNA(VLOOKUP($B275,'[1]1718  Prog Access'!$F$7:$BF$318,20,FALSE)),"",VLOOKUP($B275,'[1]1718  Prog Access'!$F$7:$BF$318,20,FALSE))</f>
        <v>0</v>
      </c>
      <c r="AH275" s="134">
        <f t="shared" si="418"/>
        <v>1437395.43</v>
      </c>
      <c r="AI275" s="133">
        <f t="shared" si="419"/>
        <v>4.6057922661660887E-2</v>
      </c>
      <c r="AJ275" s="134">
        <f t="shared" si="420"/>
        <v>535.06779755656305</v>
      </c>
      <c r="AK275" s="135">
        <f>IF(ISNA(VLOOKUP($B275,'[1]1718  Prog Access'!$F$7:$BF$318,21,FALSE)),"",VLOOKUP($B275,'[1]1718  Prog Access'!$F$7:$BF$318,21,FALSE))</f>
        <v>0</v>
      </c>
      <c r="AL275" s="135">
        <f>IF(ISNA(VLOOKUP($B275,'[1]1718  Prog Access'!$F$7:$BF$318,22,FALSE)),"",VLOOKUP($B275,'[1]1718  Prog Access'!$F$7:$BF$318,22,FALSE))</f>
        <v>0</v>
      </c>
      <c r="AM275" s="138">
        <f t="shared" si="421"/>
        <v>0</v>
      </c>
      <c r="AN275" s="133">
        <f t="shared" si="422"/>
        <v>0</v>
      </c>
      <c r="AO275" s="139">
        <f t="shared" si="423"/>
        <v>0</v>
      </c>
      <c r="AP275" s="135">
        <f>IF(ISNA(VLOOKUP($B275,'[1]1718  Prog Access'!$F$7:$BF$318,23,FALSE)),"",VLOOKUP($B275,'[1]1718  Prog Access'!$F$7:$BF$318,23,FALSE))</f>
        <v>495161.18000000005</v>
      </c>
      <c r="AQ275" s="135">
        <f>IF(ISNA(VLOOKUP($B275,'[1]1718  Prog Access'!$F$7:$BF$318,24,FALSE)),"",VLOOKUP($B275,'[1]1718  Prog Access'!$F$7:$BF$318,24,FALSE))</f>
        <v>138960.61000000002</v>
      </c>
      <c r="AR275" s="135">
        <f>IF(ISNA(VLOOKUP($B275,'[1]1718  Prog Access'!$F$7:$BF$318,25,FALSE)),"",VLOOKUP($B275,'[1]1718  Prog Access'!$F$7:$BF$318,25,FALSE))</f>
        <v>0</v>
      </c>
      <c r="AS275" s="135">
        <f>IF(ISNA(VLOOKUP($B275,'[1]1718  Prog Access'!$F$7:$BF$318,26,FALSE)),"",VLOOKUP($B275,'[1]1718  Prog Access'!$F$7:$BF$318,26,FALSE))</f>
        <v>0</v>
      </c>
      <c r="AT275" s="135">
        <f>IF(ISNA(VLOOKUP($B275,'[1]1718  Prog Access'!$F$7:$BF$318,27,FALSE)),"",VLOOKUP($B275,'[1]1718  Prog Access'!$F$7:$BF$318,27,FALSE))</f>
        <v>424781.81000000006</v>
      </c>
      <c r="AU275" s="135">
        <f>IF(ISNA(VLOOKUP($B275,'[1]1718  Prog Access'!$F$7:$BF$318,28,FALSE)),"",VLOOKUP($B275,'[1]1718  Prog Access'!$F$7:$BF$318,28,FALSE))</f>
        <v>0</v>
      </c>
      <c r="AV275" s="135">
        <f>IF(ISNA(VLOOKUP($B275,'[1]1718  Prog Access'!$F$7:$BF$318,29,FALSE)),"",VLOOKUP($B275,'[1]1718  Prog Access'!$F$7:$BF$318,29,FALSE))</f>
        <v>0</v>
      </c>
      <c r="AW275" s="135">
        <f>IF(ISNA(VLOOKUP($B275,'[1]1718  Prog Access'!$F$7:$BF$318,30,FALSE)),"",VLOOKUP($B275,'[1]1718  Prog Access'!$F$7:$BF$318,30,FALSE))</f>
        <v>83395.56</v>
      </c>
      <c r="AX275" s="135">
        <f>IF(ISNA(VLOOKUP($B275,'[1]1718  Prog Access'!$F$7:$BF$318,31,FALSE)),"",VLOOKUP($B275,'[1]1718  Prog Access'!$F$7:$BF$318,31,FALSE))</f>
        <v>0</v>
      </c>
      <c r="AY275" s="135">
        <f>IF(ISNA(VLOOKUP($B275,'[1]1718  Prog Access'!$F$7:$BF$318,32,FALSE)),"",VLOOKUP($B275,'[1]1718  Prog Access'!$F$7:$BF$318,32,FALSE))</f>
        <v>0</v>
      </c>
      <c r="AZ275" s="135">
        <f>IF(ISNA(VLOOKUP($B275,'[1]1718  Prog Access'!$F$7:$BF$318,33,FALSE)),"",VLOOKUP($B275,'[1]1718  Prog Access'!$F$7:$BF$318,33,FALSE))</f>
        <v>0</v>
      </c>
      <c r="BA275" s="135">
        <f>IF(ISNA(VLOOKUP($B275,'[1]1718  Prog Access'!$F$7:$BF$318,34,FALSE)),"",VLOOKUP($B275,'[1]1718  Prog Access'!$F$7:$BF$318,34,FALSE))</f>
        <v>0</v>
      </c>
      <c r="BB275" s="135">
        <f>IF(ISNA(VLOOKUP($B275,'[1]1718  Prog Access'!$F$7:$BF$318,35,FALSE)),"",VLOOKUP($B275,'[1]1718  Prog Access'!$F$7:$BF$318,35,FALSE))</f>
        <v>58657.26999999999</v>
      </c>
      <c r="BC275" s="135">
        <f>IF(ISNA(VLOOKUP($B275,'[1]1718  Prog Access'!$F$7:$BF$318,36,FALSE)),"",VLOOKUP($B275,'[1]1718  Prog Access'!$F$7:$BF$318,36,FALSE))</f>
        <v>0</v>
      </c>
      <c r="BD275" s="135">
        <f>IF(ISNA(VLOOKUP($B275,'[1]1718  Prog Access'!$F$7:$BF$318,37,FALSE)),"",VLOOKUP($B275,'[1]1718  Prog Access'!$F$7:$BF$318,37,FALSE))</f>
        <v>0</v>
      </c>
      <c r="BE275" s="135">
        <f>IF(ISNA(VLOOKUP($B275,'[1]1718  Prog Access'!$F$7:$BF$318,38,FALSE)),"",VLOOKUP($B275,'[1]1718  Prog Access'!$F$7:$BF$318,38,FALSE))</f>
        <v>1356.4</v>
      </c>
      <c r="BF275" s="134">
        <f t="shared" si="424"/>
        <v>1202312.83</v>
      </c>
      <c r="BG275" s="133">
        <f t="shared" si="425"/>
        <v>3.8525259078681387E-2</v>
      </c>
      <c r="BH275" s="137">
        <f t="shared" si="426"/>
        <v>447.55873331397646</v>
      </c>
      <c r="BI275" s="140">
        <f>IF(ISNA(VLOOKUP($B275,'[1]1718  Prog Access'!$F$7:$BF$318,39,FALSE)),"",VLOOKUP($B275,'[1]1718  Prog Access'!$F$7:$BF$318,39,FALSE))</f>
        <v>0</v>
      </c>
      <c r="BJ275" s="135">
        <f>IF(ISNA(VLOOKUP($B275,'[1]1718  Prog Access'!$F$7:$BF$318,40,FALSE)),"",VLOOKUP($B275,'[1]1718  Prog Access'!$F$7:$BF$318,40,FALSE))</f>
        <v>0</v>
      </c>
      <c r="BK275" s="135">
        <f>IF(ISNA(VLOOKUP($B275,'[1]1718  Prog Access'!$F$7:$BF$318,41,FALSE)),"",VLOOKUP($B275,'[1]1718  Prog Access'!$F$7:$BF$318,41,FALSE))</f>
        <v>58376.94000000001</v>
      </c>
      <c r="BL275" s="135">
        <f>IF(ISNA(VLOOKUP($B275,'[1]1718  Prog Access'!$F$7:$BF$318,42,FALSE)),"",VLOOKUP($B275,'[1]1718  Prog Access'!$F$7:$BF$318,42,FALSE))</f>
        <v>0</v>
      </c>
      <c r="BM275" s="135">
        <f>IF(ISNA(VLOOKUP($B275,'[1]1718  Prog Access'!$F$7:$BF$318,43,FALSE)),"",VLOOKUP($B275,'[1]1718  Prog Access'!$F$7:$BF$318,43,FALSE))</f>
        <v>0</v>
      </c>
      <c r="BN275" s="135">
        <f>IF(ISNA(VLOOKUP($B275,'[1]1718  Prog Access'!$F$7:$BF$318,44,FALSE)),"",VLOOKUP($B275,'[1]1718  Prog Access'!$F$7:$BF$318,44,FALSE))</f>
        <v>0</v>
      </c>
      <c r="BO275" s="135">
        <f>IF(ISNA(VLOOKUP($B275,'[1]1718  Prog Access'!$F$7:$BF$318,45,FALSE)),"",VLOOKUP($B275,'[1]1718  Prog Access'!$F$7:$BF$318,45,FALSE))</f>
        <v>45550.539999999994</v>
      </c>
      <c r="BP275" s="137">
        <f t="shared" si="427"/>
        <v>103927.48000000001</v>
      </c>
      <c r="BQ275" s="133">
        <f t="shared" si="428"/>
        <v>3.3301092631561444E-3</v>
      </c>
      <c r="BR275" s="134">
        <f t="shared" si="429"/>
        <v>38.686812736842889</v>
      </c>
      <c r="BS275" s="140">
        <f>IF(ISNA(VLOOKUP($B275,'[1]1718  Prog Access'!$F$7:$BF$318,46,FALSE)),"",VLOOKUP($B275,'[1]1718  Prog Access'!$F$7:$BF$318,46,FALSE))</f>
        <v>0</v>
      </c>
      <c r="BT275" s="135">
        <f>IF(ISNA(VLOOKUP($B275,'[1]1718  Prog Access'!$F$7:$BF$318,47,FALSE)),"",VLOOKUP($B275,'[1]1718  Prog Access'!$F$7:$BF$318,47,FALSE))</f>
        <v>0</v>
      </c>
      <c r="BU275" s="135">
        <f>IF(ISNA(VLOOKUP($B275,'[1]1718  Prog Access'!$F$7:$BF$318,48,FALSE)),"",VLOOKUP($B275,'[1]1718  Prog Access'!$F$7:$BF$318,48,FALSE))</f>
        <v>0</v>
      </c>
      <c r="BV275" s="135">
        <f>IF(ISNA(VLOOKUP($B275,'[1]1718  Prog Access'!$F$7:$BF$318,49,FALSE)),"",VLOOKUP($B275,'[1]1718  Prog Access'!$F$7:$BF$318,49,FALSE))</f>
        <v>48012.51</v>
      </c>
      <c r="BW275" s="137">
        <f t="shared" si="430"/>
        <v>48012.51</v>
      </c>
      <c r="BX275" s="133">
        <f t="shared" si="431"/>
        <v>1.5384468506152271E-3</v>
      </c>
      <c r="BY275" s="134">
        <f t="shared" si="432"/>
        <v>17.872568288924128</v>
      </c>
      <c r="BZ275" s="135">
        <f>IF(ISNA(VLOOKUP($B275,'[1]1718  Prog Access'!$F$7:$BF$318,50,FALSE)),"",VLOOKUP($B275,'[1]1718  Prog Access'!$F$7:$BF$318,50,FALSE))</f>
        <v>6558741.4899999993</v>
      </c>
      <c r="CA275" s="133">
        <f t="shared" si="433"/>
        <v>0.21015929367762529</v>
      </c>
      <c r="CB275" s="134">
        <f t="shared" si="434"/>
        <v>2441.4794221219631</v>
      </c>
      <c r="CC275" s="135">
        <f>IF(ISNA(VLOOKUP($B275,'[1]1718  Prog Access'!$F$7:$BF$318,51,FALSE)),"",VLOOKUP($B275,'[1]1718  Prog Access'!$F$7:$BF$318,51,FALSE))</f>
        <v>744732.74</v>
      </c>
      <c r="CD275" s="133">
        <f t="shared" si="435"/>
        <v>2.3863191872348449E-2</v>
      </c>
      <c r="CE275" s="134">
        <f t="shared" si="436"/>
        <v>277.22538881319844</v>
      </c>
      <c r="CF275" s="141">
        <f>IF(ISNA(VLOOKUP($B275,'[1]1718  Prog Access'!$F$7:$BF$318,52,FALSE)),"",VLOOKUP($B275,'[1]1718  Prog Access'!$F$7:$BF$318,52,FALSE))</f>
        <v>1370540.3499999999</v>
      </c>
      <c r="CG275" s="88">
        <f t="shared" si="437"/>
        <v>4.3915710407529014E-2</v>
      </c>
      <c r="CH275" s="89">
        <f t="shared" si="438"/>
        <v>510.18111734006351</v>
      </c>
      <c r="CI275" s="90">
        <f t="shared" si="439"/>
        <v>31208429.449999996</v>
      </c>
      <c r="CJ275" s="99">
        <f t="shared" si="440"/>
        <v>0</v>
      </c>
    </row>
    <row r="276" spans="1:88" x14ac:dyDescent="0.3">
      <c r="A276" s="21"/>
      <c r="B276" s="84" t="s">
        <v>452</v>
      </c>
      <c r="C276" s="117" t="s">
        <v>453</v>
      </c>
      <c r="D276" s="85">
        <f>IF(ISNA(VLOOKUP($B276,'[1]1718 enrollment_Rev_Exp by size'!$A$6:$C$339,3,FALSE)),"",VLOOKUP($B276,'[1]1718 enrollment_Rev_Exp by size'!$A$6:$C$339,3,FALSE))</f>
        <v>13183.909999999996</v>
      </c>
      <c r="E276" s="86">
        <f>IF(ISNA(VLOOKUP($B276,'[1]1718 Enroll_Rev_Exp Access'!$A$6:$D$316,4,FALSE)),"",VLOOKUP($B276,'[1]1718 Enroll_Rev_Exp Access'!$A$6:$D$316,4,FALSE))</f>
        <v>179215449.56</v>
      </c>
      <c r="F276" s="87">
        <f>IF(ISNA(VLOOKUP($B276,'[1]1718  Prog Access'!$F$7:$BF$318,2,FALSE)),"",VLOOKUP($B276,'[1]1718  Prog Access'!$F$7:$BF$318,2,FALSE))</f>
        <v>88094465.390000015</v>
      </c>
      <c r="G276" s="87">
        <f>IF(ISNA(VLOOKUP($B276,'[1]1718  Prog Access'!$F$7:$BF$318,3,FALSE)),"",VLOOKUP($B276,'[1]1718  Prog Access'!$F$7:$BF$318,3,FALSE))</f>
        <v>361967.25</v>
      </c>
      <c r="H276" s="87">
        <f>IF(ISNA(VLOOKUP($B276,'[1]1718  Prog Access'!$F$7:$BF$318,4,FALSE)),"",VLOOKUP($B276,'[1]1718  Prog Access'!$F$7:$BF$318,4,FALSE))</f>
        <v>806724.32</v>
      </c>
      <c r="I276" s="130">
        <f t="shared" si="409"/>
        <v>89263156.960000008</v>
      </c>
      <c r="J276" s="151">
        <f t="shared" si="410"/>
        <v>0.49807735426356403</v>
      </c>
      <c r="K276" s="152">
        <f t="shared" si="411"/>
        <v>6770.613343082593</v>
      </c>
      <c r="L276" s="135">
        <f>IF(ISNA(VLOOKUP($B276,'[1]1718  Prog Access'!$F$7:$BF$318,5,FALSE)),"",VLOOKUP($B276,'[1]1718  Prog Access'!$F$7:$BF$318,5,FALSE))</f>
        <v>0</v>
      </c>
      <c r="M276" s="135">
        <f>IF(ISNA(VLOOKUP($B276,'[1]1718  Prog Access'!$F$7:$BF$318,6,FALSE)),"",VLOOKUP($B276,'[1]1718  Prog Access'!$F$7:$BF$318,6,FALSE))</f>
        <v>0</v>
      </c>
      <c r="N276" s="135">
        <f>IF(ISNA(VLOOKUP($B276,'[1]1718  Prog Access'!$F$7:$BF$318,7,FALSE)),"",VLOOKUP($B276,'[1]1718  Prog Access'!$F$7:$BF$318,7,FALSE))</f>
        <v>0</v>
      </c>
      <c r="O276" s="135">
        <f>IF(ISNA(VLOOKUP($B276,'[1]1718  Prog Access'!$F$7:$BF$318,8,FALSE)),"",VLOOKUP($B276,'[1]1718  Prog Access'!$F$7:$BF$318,8,FALSE))</f>
        <v>0</v>
      </c>
      <c r="P276" s="135">
        <f>IF(ISNA(VLOOKUP($B276,'[1]1718  Prog Access'!$F$7:$BF$318,9,FALSE)),"",VLOOKUP($B276,'[1]1718  Prog Access'!$F$7:$BF$318,9,FALSE))</f>
        <v>0</v>
      </c>
      <c r="Q276" s="135">
        <f>IF(ISNA(VLOOKUP($B276,'[1]1718  Prog Access'!$F$7:$BF$318,10,FALSE)),"",VLOOKUP($B276,'[1]1718  Prog Access'!$F$7:$BF$318,10,FALSE))</f>
        <v>0</v>
      </c>
      <c r="R276" s="128">
        <f t="shared" si="412"/>
        <v>0</v>
      </c>
      <c r="S276" s="136">
        <f t="shared" si="413"/>
        <v>0</v>
      </c>
      <c r="T276" s="137">
        <f t="shared" si="414"/>
        <v>0</v>
      </c>
      <c r="U276" s="135">
        <f>IF(ISNA(VLOOKUP($B276,'[1]1718  Prog Access'!$F$7:$BF$318,11,FALSE)),"",VLOOKUP($B276,'[1]1718  Prog Access'!$F$7:$BF$318,11,FALSE))</f>
        <v>20314278.410000004</v>
      </c>
      <c r="V276" s="135">
        <f>IF(ISNA(VLOOKUP($B276,'[1]1718  Prog Access'!$F$7:$BF$318,12,FALSE)),"",VLOOKUP($B276,'[1]1718  Prog Access'!$F$7:$BF$318,12,FALSE))</f>
        <v>1276245</v>
      </c>
      <c r="W276" s="135">
        <f>IF(ISNA(VLOOKUP($B276,'[1]1718  Prog Access'!$F$7:$BF$318,13,FALSE)),"",VLOOKUP($B276,'[1]1718  Prog Access'!$F$7:$BF$318,13,FALSE))</f>
        <v>2734612</v>
      </c>
      <c r="X276" s="135">
        <f>IF(ISNA(VLOOKUP($B276,'[1]1718  Prog Access'!$F$7:$BF$318,14,FALSE)),"",VLOOKUP($B276,'[1]1718  Prog Access'!$F$7:$BF$318,14,FALSE))</f>
        <v>0</v>
      </c>
      <c r="Y276" s="135">
        <f>IF(ISNA(VLOOKUP($B276,'[1]1718  Prog Access'!$F$7:$BF$318,15,FALSE)),"",VLOOKUP($B276,'[1]1718  Prog Access'!$F$7:$BF$318,15,FALSE))</f>
        <v>1259889.8000000003</v>
      </c>
      <c r="Z276" s="135">
        <f>IF(ISNA(VLOOKUP($B276,'[1]1718  Prog Access'!$F$7:$BF$318,16,FALSE)),"",VLOOKUP($B276,'[1]1718  Prog Access'!$F$7:$BF$318,16,FALSE))</f>
        <v>827537</v>
      </c>
      <c r="AA276" s="138">
        <f t="shared" si="415"/>
        <v>26412562.210000005</v>
      </c>
      <c r="AB276" s="133">
        <f t="shared" si="416"/>
        <v>0.14737882406258326</v>
      </c>
      <c r="AC276" s="134">
        <f t="shared" si="417"/>
        <v>2003.3936980759131</v>
      </c>
      <c r="AD276" s="135">
        <f>IF(ISNA(VLOOKUP($B276,'[1]1718  Prog Access'!$F$7:$BF$318,17,FALSE)),"",VLOOKUP($B276,'[1]1718  Prog Access'!$F$7:$BF$318,17,FALSE))</f>
        <v>3981209.9200000004</v>
      </c>
      <c r="AE276" s="135">
        <f>IF(ISNA(VLOOKUP($B276,'[1]1718  Prog Access'!$F$7:$BF$318,18,FALSE)),"",VLOOKUP($B276,'[1]1718  Prog Access'!$F$7:$BF$318,18,FALSE))</f>
        <v>809287.73</v>
      </c>
      <c r="AF276" s="135">
        <f>IF(ISNA(VLOOKUP($B276,'[1]1718  Prog Access'!$F$7:$BF$318,19,FALSE)),"",VLOOKUP($B276,'[1]1718  Prog Access'!$F$7:$BF$318,19,FALSE))</f>
        <v>151484</v>
      </c>
      <c r="AG276" s="135">
        <f>IF(ISNA(VLOOKUP($B276,'[1]1718  Prog Access'!$F$7:$BF$318,20,FALSE)),"",VLOOKUP($B276,'[1]1718  Prog Access'!$F$7:$BF$318,20,FALSE))</f>
        <v>0</v>
      </c>
      <c r="AH276" s="134">
        <f t="shared" si="418"/>
        <v>4941981.6500000004</v>
      </c>
      <c r="AI276" s="133">
        <f t="shared" si="419"/>
        <v>2.7575645192048366E-2</v>
      </c>
      <c r="AJ276" s="134">
        <f t="shared" si="420"/>
        <v>374.84946802579827</v>
      </c>
      <c r="AK276" s="135">
        <f>IF(ISNA(VLOOKUP($B276,'[1]1718  Prog Access'!$F$7:$BF$318,21,FALSE)),"",VLOOKUP($B276,'[1]1718  Prog Access'!$F$7:$BF$318,21,FALSE))</f>
        <v>0</v>
      </c>
      <c r="AL276" s="135">
        <f>IF(ISNA(VLOOKUP($B276,'[1]1718  Prog Access'!$F$7:$BF$318,22,FALSE)),"",VLOOKUP($B276,'[1]1718  Prog Access'!$F$7:$BF$318,22,FALSE))</f>
        <v>0</v>
      </c>
      <c r="AM276" s="138">
        <f t="shared" si="421"/>
        <v>0</v>
      </c>
      <c r="AN276" s="133">
        <f t="shared" si="422"/>
        <v>0</v>
      </c>
      <c r="AO276" s="139">
        <f t="shared" si="423"/>
        <v>0</v>
      </c>
      <c r="AP276" s="135">
        <f>IF(ISNA(VLOOKUP($B276,'[1]1718  Prog Access'!$F$7:$BF$318,23,FALSE)),"",VLOOKUP($B276,'[1]1718  Prog Access'!$F$7:$BF$318,23,FALSE))</f>
        <v>3894057.560000001</v>
      </c>
      <c r="AQ276" s="135">
        <f>IF(ISNA(VLOOKUP($B276,'[1]1718  Prog Access'!$F$7:$BF$318,24,FALSE)),"",VLOOKUP($B276,'[1]1718  Prog Access'!$F$7:$BF$318,24,FALSE))</f>
        <v>572235.62</v>
      </c>
      <c r="AR276" s="135">
        <f>IF(ISNA(VLOOKUP($B276,'[1]1718  Prog Access'!$F$7:$BF$318,25,FALSE)),"",VLOOKUP($B276,'[1]1718  Prog Access'!$F$7:$BF$318,25,FALSE))</f>
        <v>0</v>
      </c>
      <c r="AS276" s="135">
        <f>IF(ISNA(VLOOKUP($B276,'[1]1718  Prog Access'!$F$7:$BF$318,26,FALSE)),"",VLOOKUP($B276,'[1]1718  Prog Access'!$F$7:$BF$318,26,FALSE))</f>
        <v>0</v>
      </c>
      <c r="AT276" s="135">
        <f>IF(ISNA(VLOOKUP($B276,'[1]1718  Prog Access'!$F$7:$BF$318,27,FALSE)),"",VLOOKUP($B276,'[1]1718  Prog Access'!$F$7:$BF$318,27,FALSE))</f>
        <v>5814480.6100000003</v>
      </c>
      <c r="AU276" s="135">
        <f>IF(ISNA(VLOOKUP($B276,'[1]1718  Prog Access'!$F$7:$BF$318,28,FALSE)),"",VLOOKUP($B276,'[1]1718  Prog Access'!$F$7:$BF$318,28,FALSE))</f>
        <v>75059.66</v>
      </c>
      <c r="AV276" s="135">
        <f>IF(ISNA(VLOOKUP($B276,'[1]1718  Prog Access'!$F$7:$BF$318,29,FALSE)),"",VLOOKUP($B276,'[1]1718  Prog Access'!$F$7:$BF$318,29,FALSE))</f>
        <v>9870.26</v>
      </c>
      <c r="AW276" s="135">
        <f>IF(ISNA(VLOOKUP($B276,'[1]1718  Prog Access'!$F$7:$BF$318,30,FALSE)),"",VLOOKUP($B276,'[1]1718  Prog Access'!$F$7:$BF$318,30,FALSE))</f>
        <v>1515499.5100000005</v>
      </c>
      <c r="AX276" s="135">
        <f>IF(ISNA(VLOOKUP($B276,'[1]1718  Prog Access'!$F$7:$BF$318,31,FALSE)),"",VLOOKUP($B276,'[1]1718  Prog Access'!$F$7:$BF$318,31,FALSE))</f>
        <v>0</v>
      </c>
      <c r="AY276" s="135">
        <f>IF(ISNA(VLOOKUP($B276,'[1]1718  Prog Access'!$F$7:$BF$318,32,FALSE)),"",VLOOKUP($B276,'[1]1718  Prog Access'!$F$7:$BF$318,32,FALSE))</f>
        <v>994540.28999999992</v>
      </c>
      <c r="AZ276" s="135">
        <f>IF(ISNA(VLOOKUP($B276,'[1]1718  Prog Access'!$F$7:$BF$318,33,FALSE)),"",VLOOKUP($B276,'[1]1718  Prog Access'!$F$7:$BF$318,33,FALSE))</f>
        <v>0</v>
      </c>
      <c r="BA276" s="135">
        <f>IF(ISNA(VLOOKUP($B276,'[1]1718  Prog Access'!$F$7:$BF$318,34,FALSE)),"",VLOOKUP($B276,'[1]1718  Prog Access'!$F$7:$BF$318,34,FALSE))</f>
        <v>236383.61000000002</v>
      </c>
      <c r="BB276" s="135">
        <f>IF(ISNA(VLOOKUP($B276,'[1]1718  Prog Access'!$F$7:$BF$318,35,FALSE)),"",VLOOKUP($B276,'[1]1718  Prog Access'!$F$7:$BF$318,35,FALSE))</f>
        <v>2683986.3599999994</v>
      </c>
      <c r="BC276" s="135">
        <f>IF(ISNA(VLOOKUP($B276,'[1]1718  Prog Access'!$F$7:$BF$318,36,FALSE)),"",VLOOKUP($B276,'[1]1718  Prog Access'!$F$7:$BF$318,36,FALSE))</f>
        <v>0</v>
      </c>
      <c r="BD276" s="135">
        <f>IF(ISNA(VLOOKUP($B276,'[1]1718  Prog Access'!$F$7:$BF$318,37,FALSE)),"",VLOOKUP($B276,'[1]1718  Prog Access'!$F$7:$BF$318,37,FALSE))</f>
        <v>10833.77</v>
      </c>
      <c r="BE276" s="135">
        <f>IF(ISNA(VLOOKUP($B276,'[1]1718  Prog Access'!$F$7:$BF$318,38,FALSE)),"",VLOOKUP($B276,'[1]1718  Prog Access'!$F$7:$BF$318,38,FALSE))</f>
        <v>0</v>
      </c>
      <c r="BF276" s="134">
        <f t="shared" si="424"/>
        <v>15806947.249999998</v>
      </c>
      <c r="BG276" s="133">
        <f t="shared" si="425"/>
        <v>8.8200806843429805E-2</v>
      </c>
      <c r="BH276" s="137">
        <f t="shared" si="426"/>
        <v>1198.957460267857</v>
      </c>
      <c r="BI276" s="140">
        <f>IF(ISNA(VLOOKUP($B276,'[1]1718  Prog Access'!$F$7:$BF$318,39,FALSE)),"",VLOOKUP($B276,'[1]1718  Prog Access'!$F$7:$BF$318,39,FALSE))</f>
        <v>0</v>
      </c>
      <c r="BJ276" s="135">
        <f>IF(ISNA(VLOOKUP($B276,'[1]1718  Prog Access'!$F$7:$BF$318,40,FALSE)),"",VLOOKUP($B276,'[1]1718  Prog Access'!$F$7:$BF$318,40,FALSE))</f>
        <v>0</v>
      </c>
      <c r="BK276" s="135">
        <f>IF(ISNA(VLOOKUP($B276,'[1]1718  Prog Access'!$F$7:$BF$318,41,FALSE)),"",VLOOKUP($B276,'[1]1718  Prog Access'!$F$7:$BF$318,41,FALSE))</f>
        <v>576526.07999999996</v>
      </c>
      <c r="BL276" s="135">
        <f>IF(ISNA(VLOOKUP($B276,'[1]1718  Prog Access'!$F$7:$BF$318,42,FALSE)),"",VLOOKUP($B276,'[1]1718  Prog Access'!$F$7:$BF$318,42,FALSE))</f>
        <v>0</v>
      </c>
      <c r="BM276" s="135">
        <f>IF(ISNA(VLOOKUP($B276,'[1]1718  Prog Access'!$F$7:$BF$318,43,FALSE)),"",VLOOKUP($B276,'[1]1718  Prog Access'!$F$7:$BF$318,43,FALSE))</f>
        <v>0</v>
      </c>
      <c r="BN276" s="135">
        <f>IF(ISNA(VLOOKUP($B276,'[1]1718  Prog Access'!$F$7:$BF$318,44,FALSE)),"",VLOOKUP($B276,'[1]1718  Prog Access'!$F$7:$BF$318,44,FALSE))</f>
        <v>0</v>
      </c>
      <c r="BO276" s="135">
        <f>IF(ISNA(VLOOKUP($B276,'[1]1718  Prog Access'!$F$7:$BF$318,45,FALSE)),"",VLOOKUP($B276,'[1]1718  Prog Access'!$F$7:$BF$318,45,FALSE))</f>
        <v>2780448.6900000004</v>
      </c>
      <c r="BP276" s="137">
        <f t="shared" si="427"/>
        <v>3356974.7700000005</v>
      </c>
      <c r="BQ276" s="133">
        <f t="shared" si="428"/>
        <v>1.8731503217171631E-2</v>
      </c>
      <c r="BR276" s="134">
        <f t="shared" si="429"/>
        <v>254.62664490276416</v>
      </c>
      <c r="BS276" s="140">
        <f>IF(ISNA(VLOOKUP($B276,'[1]1718  Prog Access'!$F$7:$BF$318,46,FALSE)),"",VLOOKUP($B276,'[1]1718  Prog Access'!$F$7:$BF$318,46,FALSE))</f>
        <v>0</v>
      </c>
      <c r="BT276" s="135">
        <f>IF(ISNA(VLOOKUP($B276,'[1]1718  Prog Access'!$F$7:$BF$318,47,FALSE)),"",VLOOKUP($B276,'[1]1718  Prog Access'!$F$7:$BF$318,47,FALSE))</f>
        <v>0</v>
      </c>
      <c r="BU276" s="135">
        <f>IF(ISNA(VLOOKUP($B276,'[1]1718  Prog Access'!$F$7:$BF$318,48,FALSE)),"",VLOOKUP($B276,'[1]1718  Prog Access'!$F$7:$BF$318,48,FALSE))</f>
        <v>158710.59</v>
      </c>
      <c r="BV276" s="135">
        <f>IF(ISNA(VLOOKUP($B276,'[1]1718  Prog Access'!$F$7:$BF$318,49,FALSE)),"",VLOOKUP($B276,'[1]1718  Prog Access'!$F$7:$BF$318,49,FALSE))</f>
        <v>228220.78</v>
      </c>
      <c r="BW276" s="137">
        <f t="shared" si="430"/>
        <v>386931.37</v>
      </c>
      <c r="BX276" s="133">
        <f t="shared" si="431"/>
        <v>2.1590290957056034E-3</v>
      </c>
      <c r="BY276" s="134">
        <f t="shared" si="432"/>
        <v>29.348756931744841</v>
      </c>
      <c r="BZ276" s="135">
        <f>IF(ISNA(VLOOKUP($B276,'[1]1718  Prog Access'!$F$7:$BF$318,50,FALSE)),"",VLOOKUP($B276,'[1]1718  Prog Access'!$F$7:$BF$318,50,FALSE))</f>
        <v>25489031.999999996</v>
      </c>
      <c r="CA276" s="133">
        <f t="shared" si="433"/>
        <v>0.14222563993550377</v>
      </c>
      <c r="CB276" s="134">
        <f t="shared" si="434"/>
        <v>1933.3439017711744</v>
      </c>
      <c r="CC276" s="135">
        <f>IF(ISNA(VLOOKUP($B276,'[1]1718  Prog Access'!$F$7:$BF$318,51,FALSE)),"",VLOOKUP($B276,'[1]1718  Prog Access'!$F$7:$BF$318,51,FALSE))</f>
        <v>6659741</v>
      </c>
      <c r="CD276" s="133">
        <f t="shared" si="435"/>
        <v>3.7160529498715837E-2</v>
      </c>
      <c r="CE276" s="134">
        <f t="shared" si="436"/>
        <v>505.14157029287986</v>
      </c>
      <c r="CF276" s="141">
        <f>IF(ISNA(VLOOKUP($B276,'[1]1718  Prog Access'!$F$7:$BF$318,52,FALSE)),"",VLOOKUP($B276,'[1]1718  Prog Access'!$F$7:$BF$318,52,FALSE))</f>
        <v>6898122.3500000015</v>
      </c>
      <c r="CG276" s="88">
        <f t="shared" si="437"/>
        <v>3.8490667891277759E-2</v>
      </c>
      <c r="CH276" s="89">
        <f t="shared" si="438"/>
        <v>523.22280340202587</v>
      </c>
      <c r="CI276" s="90">
        <f t="shared" si="439"/>
        <v>179215449.56</v>
      </c>
      <c r="CJ276" s="99">
        <f t="shared" si="440"/>
        <v>0</v>
      </c>
    </row>
    <row r="277" spans="1:88" x14ac:dyDescent="0.3">
      <c r="A277" s="104"/>
      <c r="B277" s="84" t="s">
        <v>454</v>
      </c>
      <c r="C277" s="117" t="s">
        <v>455</v>
      </c>
      <c r="D277" s="85">
        <f>IF(ISNA(VLOOKUP($B277,'[1]1718 enrollment_Rev_Exp by size'!$A$6:$C$339,3,FALSE)),"",VLOOKUP($B277,'[1]1718 enrollment_Rev_Exp by size'!$A$6:$C$339,3,FALSE))</f>
        <v>9209.3000000000011</v>
      </c>
      <c r="E277" s="86">
        <f>IF(ISNA(VLOOKUP($B277,'[1]1718 Enroll_Rev_Exp Access'!$A$6:$D$316,4,FALSE)),"",VLOOKUP($B277,'[1]1718 Enroll_Rev_Exp Access'!$A$6:$D$316,4,FALSE))</f>
        <v>114025237.59</v>
      </c>
      <c r="F277" s="87">
        <f>IF(ISNA(VLOOKUP($B277,'[1]1718  Prog Access'!$F$7:$BF$318,2,FALSE)),"",VLOOKUP($B277,'[1]1718  Prog Access'!$F$7:$BF$318,2,FALSE))</f>
        <v>65109026.589999981</v>
      </c>
      <c r="G277" s="87">
        <f>IF(ISNA(VLOOKUP($B277,'[1]1718  Prog Access'!$F$7:$BF$318,3,FALSE)),"",VLOOKUP($B277,'[1]1718  Prog Access'!$F$7:$BF$318,3,FALSE))</f>
        <v>326121.65000000008</v>
      </c>
      <c r="H277" s="87">
        <f>IF(ISNA(VLOOKUP($B277,'[1]1718  Prog Access'!$F$7:$BF$318,4,FALSE)),"",VLOOKUP($B277,'[1]1718  Prog Access'!$F$7:$BF$318,4,FALSE))</f>
        <v>0</v>
      </c>
      <c r="I277" s="130">
        <f t="shared" si="409"/>
        <v>65435148.23999998</v>
      </c>
      <c r="J277" s="151">
        <f t="shared" si="410"/>
        <v>0.57386548472088983</v>
      </c>
      <c r="K277" s="152">
        <f t="shared" si="411"/>
        <v>7105.333547609479</v>
      </c>
      <c r="L277" s="135">
        <f>IF(ISNA(VLOOKUP($B277,'[1]1718  Prog Access'!$F$7:$BF$318,5,FALSE)),"",VLOOKUP($B277,'[1]1718  Prog Access'!$F$7:$BF$318,5,FALSE))</f>
        <v>0</v>
      </c>
      <c r="M277" s="135">
        <f>IF(ISNA(VLOOKUP($B277,'[1]1718  Prog Access'!$F$7:$BF$318,6,FALSE)),"",VLOOKUP($B277,'[1]1718  Prog Access'!$F$7:$BF$318,6,FALSE))</f>
        <v>0</v>
      </c>
      <c r="N277" s="135">
        <f>IF(ISNA(VLOOKUP($B277,'[1]1718  Prog Access'!$F$7:$BF$318,7,FALSE)),"",VLOOKUP($B277,'[1]1718  Prog Access'!$F$7:$BF$318,7,FALSE))</f>
        <v>0</v>
      </c>
      <c r="O277" s="135">
        <f>IF(ISNA(VLOOKUP($B277,'[1]1718  Prog Access'!$F$7:$BF$318,8,FALSE)),"",VLOOKUP($B277,'[1]1718  Prog Access'!$F$7:$BF$318,8,FALSE))</f>
        <v>0</v>
      </c>
      <c r="P277" s="135">
        <f>IF(ISNA(VLOOKUP($B277,'[1]1718  Prog Access'!$F$7:$BF$318,9,FALSE)),"",VLOOKUP($B277,'[1]1718  Prog Access'!$F$7:$BF$318,9,FALSE))</f>
        <v>0</v>
      </c>
      <c r="Q277" s="135">
        <f>IF(ISNA(VLOOKUP($B277,'[1]1718  Prog Access'!$F$7:$BF$318,10,FALSE)),"",VLOOKUP($B277,'[1]1718  Prog Access'!$F$7:$BF$318,10,FALSE))</f>
        <v>0</v>
      </c>
      <c r="R277" s="128">
        <f t="shared" si="412"/>
        <v>0</v>
      </c>
      <c r="S277" s="136">
        <f t="shared" si="413"/>
        <v>0</v>
      </c>
      <c r="T277" s="137">
        <f t="shared" si="414"/>
        <v>0</v>
      </c>
      <c r="U277" s="135">
        <f>IF(ISNA(VLOOKUP($B277,'[1]1718  Prog Access'!$F$7:$BF$318,11,FALSE)),"",VLOOKUP($B277,'[1]1718  Prog Access'!$F$7:$BF$318,11,FALSE))</f>
        <v>13404644.940000001</v>
      </c>
      <c r="V277" s="135">
        <f>IF(ISNA(VLOOKUP($B277,'[1]1718  Prog Access'!$F$7:$BF$318,12,FALSE)),"",VLOOKUP($B277,'[1]1718  Prog Access'!$F$7:$BF$318,12,FALSE))</f>
        <v>405173.72000000003</v>
      </c>
      <c r="W277" s="135">
        <f>IF(ISNA(VLOOKUP($B277,'[1]1718  Prog Access'!$F$7:$BF$318,13,FALSE)),"",VLOOKUP($B277,'[1]1718  Prog Access'!$F$7:$BF$318,13,FALSE))</f>
        <v>1786430.4400000002</v>
      </c>
      <c r="X277" s="135">
        <f>IF(ISNA(VLOOKUP($B277,'[1]1718  Prog Access'!$F$7:$BF$318,14,FALSE)),"",VLOOKUP($B277,'[1]1718  Prog Access'!$F$7:$BF$318,14,FALSE))</f>
        <v>0</v>
      </c>
      <c r="Y277" s="135">
        <f>IF(ISNA(VLOOKUP($B277,'[1]1718  Prog Access'!$F$7:$BF$318,15,FALSE)),"",VLOOKUP($B277,'[1]1718  Prog Access'!$F$7:$BF$318,15,FALSE))</f>
        <v>0</v>
      </c>
      <c r="Z277" s="135">
        <f>IF(ISNA(VLOOKUP($B277,'[1]1718  Prog Access'!$F$7:$BF$318,16,FALSE)),"",VLOOKUP($B277,'[1]1718  Prog Access'!$F$7:$BF$318,16,FALSE))</f>
        <v>0</v>
      </c>
      <c r="AA277" s="138">
        <f t="shared" si="415"/>
        <v>15596249.100000001</v>
      </c>
      <c r="AB277" s="133">
        <f t="shared" si="416"/>
        <v>0.13677892218983448</v>
      </c>
      <c r="AC277" s="134">
        <f t="shared" si="417"/>
        <v>1693.5325269021532</v>
      </c>
      <c r="AD277" s="135">
        <f>IF(ISNA(VLOOKUP($B277,'[1]1718  Prog Access'!$F$7:$BF$318,17,FALSE)),"",VLOOKUP($B277,'[1]1718  Prog Access'!$F$7:$BF$318,17,FALSE))</f>
        <v>3721139.19</v>
      </c>
      <c r="AE277" s="135">
        <f>IF(ISNA(VLOOKUP($B277,'[1]1718  Prog Access'!$F$7:$BF$318,18,FALSE)),"",VLOOKUP($B277,'[1]1718  Prog Access'!$F$7:$BF$318,18,FALSE))</f>
        <v>685202.35000000021</v>
      </c>
      <c r="AF277" s="135">
        <f>IF(ISNA(VLOOKUP($B277,'[1]1718  Prog Access'!$F$7:$BF$318,19,FALSE)),"",VLOOKUP($B277,'[1]1718  Prog Access'!$F$7:$BF$318,19,FALSE))</f>
        <v>33611.18</v>
      </c>
      <c r="AG277" s="135">
        <f>IF(ISNA(VLOOKUP($B277,'[1]1718  Prog Access'!$F$7:$BF$318,20,FALSE)),"",VLOOKUP($B277,'[1]1718  Prog Access'!$F$7:$BF$318,20,FALSE))</f>
        <v>0</v>
      </c>
      <c r="AH277" s="134">
        <f t="shared" si="418"/>
        <v>4439952.72</v>
      </c>
      <c r="AI277" s="133">
        <f t="shared" si="419"/>
        <v>3.893833342373481E-2</v>
      </c>
      <c r="AJ277" s="134">
        <f t="shared" si="420"/>
        <v>482.11619992833323</v>
      </c>
      <c r="AK277" s="135">
        <f>IF(ISNA(VLOOKUP($B277,'[1]1718  Prog Access'!$F$7:$BF$318,21,FALSE)),"",VLOOKUP($B277,'[1]1718  Prog Access'!$F$7:$BF$318,21,FALSE))</f>
        <v>0</v>
      </c>
      <c r="AL277" s="135">
        <f>IF(ISNA(VLOOKUP($B277,'[1]1718  Prog Access'!$F$7:$BF$318,22,FALSE)),"",VLOOKUP($B277,'[1]1718  Prog Access'!$F$7:$BF$318,22,FALSE))</f>
        <v>0</v>
      </c>
      <c r="AM277" s="138">
        <f t="shared" si="421"/>
        <v>0</v>
      </c>
      <c r="AN277" s="133">
        <f t="shared" si="422"/>
        <v>0</v>
      </c>
      <c r="AO277" s="139">
        <f t="shared" si="423"/>
        <v>0</v>
      </c>
      <c r="AP277" s="135">
        <f>IF(ISNA(VLOOKUP($B277,'[1]1718  Prog Access'!$F$7:$BF$318,23,FALSE)),"",VLOOKUP($B277,'[1]1718  Prog Access'!$F$7:$BF$318,23,FALSE))</f>
        <v>631615.94000000006</v>
      </c>
      <c r="AQ277" s="135">
        <f>IF(ISNA(VLOOKUP($B277,'[1]1718  Prog Access'!$F$7:$BF$318,24,FALSE)),"",VLOOKUP($B277,'[1]1718  Prog Access'!$F$7:$BF$318,24,FALSE))</f>
        <v>166151.43999999997</v>
      </c>
      <c r="AR277" s="135">
        <f>IF(ISNA(VLOOKUP($B277,'[1]1718  Prog Access'!$F$7:$BF$318,25,FALSE)),"",VLOOKUP($B277,'[1]1718  Prog Access'!$F$7:$BF$318,25,FALSE))</f>
        <v>0</v>
      </c>
      <c r="AS277" s="135">
        <f>IF(ISNA(VLOOKUP($B277,'[1]1718  Prog Access'!$F$7:$BF$318,26,FALSE)),"",VLOOKUP($B277,'[1]1718  Prog Access'!$F$7:$BF$318,26,FALSE))</f>
        <v>0</v>
      </c>
      <c r="AT277" s="135">
        <f>IF(ISNA(VLOOKUP($B277,'[1]1718  Prog Access'!$F$7:$BF$318,27,FALSE)),"",VLOOKUP($B277,'[1]1718  Prog Access'!$F$7:$BF$318,27,FALSE))</f>
        <v>1262566.17</v>
      </c>
      <c r="AU277" s="135">
        <f>IF(ISNA(VLOOKUP($B277,'[1]1718  Prog Access'!$F$7:$BF$318,28,FALSE)),"",VLOOKUP($B277,'[1]1718  Prog Access'!$F$7:$BF$318,28,FALSE))</f>
        <v>0</v>
      </c>
      <c r="AV277" s="135">
        <f>IF(ISNA(VLOOKUP($B277,'[1]1718  Prog Access'!$F$7:$BF$318,29,FALSE)),"",VLOOKUP($B277,'[1]1718  Prog Access'!$F$7:$BF$318,29,FALSE))</f>
        <v>0</v>
      </c>
      <c r="AW277" s="135">
        <f>IF(ISNA(VLOOKUP($B277,'[1]1718  Prog Access'!$F$7:$BF$318,30,FALSE)),"",VLOOKUP($B277,'[1]1718  Prog Access'!$F$7:$BF$318,30,FALSE))</f>
        <v>1099434.1499999999</v>
      </c>
      <c r="AX277" s="135">
        <f>IF(ISNA(VLOOKUP($B277,'[1]1718  Prog Access'!$F$7:$BF$318,31,FALSE)),"",VLOOKUP($B277,'[1]1718  Prog Access'!$F$7:$BF$318,31,FALSE))</f>
        <v>0</v>
      </c>
      <c r="AY277" s="135">
        <f>IF(ISNA(VLOOKUP($B277,'[1]1718  Prog Access'!$F$7:$BF$318,32,FALSE)),"",VLOOKUP($B277,'[1]1718  Prog Access'!$F$7:$BF$318,32,FALSE))</f>
        <v>0</v>
      </c>
      <c r="AZ277" s="135">
        <f>IF(ISNA(VLOOKUP($B277,'[1]1718  Prog Access'!$F$7:$BF$318,33,FALSE)),"",VLOOKUP($B277,'[1]1718  Prog Access'!$F$7:$BF$318,33,FALSE))</f>
        <v>0</v>
      </c>
      <c r="BA277" s="135">
        <f>IF(ISNA(VLOOKUP($B277,'[1]1718  Prog Access'!$F$7:$BF$318,34,FALSE)),"",VLOOKUP($B277,'[1]1718  Prog Access'!$F$7:$BF$318,34,FALSE))</f>
        <v>14332.36</v>
      </c>
      <c r="BB277" s="135">
        <f>IF(ISNA(VLOOKUP($B277,'[1]1718  Prog Access'!$F$7:$BF$318,35,FALSE)),"",VLOOKUP($B277,'[1]1718  Prog Access'!$F$7:$BF$318,35,FALSE))</f>
        <v>336505.26000000007</v>
      </c>
      <c r="BC277" s="135">
        <f>IF(ISNA(VLOOKUP($B277,'[1]1718  Prog Access'!$F$7:$BF$318,36,FALSE)),"",VLOOKUP($B277,'[1]1718  Prog Access'!$F$7:$BF$318,36,FALSE))</f>
        <v>0</v>
      </c>
      <c r="BD277" s="135">
        <f>IF(ISNA(VLOOKUP($B277,'[1]1718  Prog Access'!$F$7:$BF$318,37,FALSE)),"",VLOOKUP($B277,'[1]1718  Prog Access'!$F$7:$BF$318,37,FALSE))</f>
        <v>0</v>
      </c>
      <c r="BE277" s="135">
        <f>IF(ISNA(VLOOKUP($B277,'[1]1718  Prog Access'!$F$7:$BF$318,38,FALSE)),"",VLOOKUP($B277,'[1]1718  Prog Access'!$F$7:$BF$318,38,FALSE))</f>
        <v>6212.5</v>
      </c>
      <c r="BF277" s="134">
        <f t="shared" si="424"/>
        <v>3516817.82</v>
      </c>
      <c r="BG277" s="133">
        <f t="shared" si="425"/>
        <v>3.0842451147923979E-2</v>
      </c>
      <c r="BH277" s="137">
        <f t="shared" si="426"/>
        <v>381.87677890827746</v>
      </c>
      <c r="BI277" s="140">
        <f>IF(ISNA(VLOOKUP($B277,'[1]1718  Prog Access'!$F$7:$BF$318,39,FALSE)),"",VLOOKUP($B277,'[1]1718  Prog Access'!$F$7:$BF$318,39,FALSE))</f>
        <v>48366.48000000001</v>
      </c>
      <c r="BJ277" s="135">
        <f>IF(ISNA(VLOOKUP($B277,'[1]1718  Prog Access'!$F$7:$BF$318,40,FALSE)),"",VLOOKUP($B277,'[1]1718  Prog Access'!$F$7:$BF$318,40,FALSE))</f>
        <v>57140.319999999992</v>
      </c>
      <c r="BK277" s="135">
        <f>IF(ISNA(VLOOKUP($B277,'[1]1718  Prog Access'!$F$7:$BF$318,41,FALSE)),"",VLOOKUP($B277,'[1]1718  Prog Access'!$F$7:$BF$318,41,FALSE))</f>
        <v>216157.38</v>
      </c>
      <c r="BL277" s="135">
        <f>IF(ISNA(VLOOKUP($B277,'[1]1718  Prog Access'!$F$7:$BF$318,42,FALSE)),"",VLOOKUP($B277,'[1]1718  Prog Access'!$F$7:$BF$318,42,FALSE))</f>
        <v>0</v>
      </c>
      <c r="BM277" s="135">
        <f>IF(ISNA(VLOOKUP($B277,'[1]1718  Prog Access'!$F$7:$BF$318,43,FALSE)),"",VLOOKUP($B277,'[1]1718  Prog Access'!$F$7:$BF$318,43,FALSE))</f>
        <v>0</v>
      </c>
      <c r="BN277" s="135">
        <f>IF(ISNA(VLOOKUP($B277,'[1]1718  Prog Access'!$F$7:$BF$318,44,FALSE)),"",VLOOKUP($B277,'[1]1718  Prog Access'!$F$7:$BF$318,44,FALSE))</f>
        <v>0</v>
      </c>
      <c r="BO277" s="135">
        <f>IF(ISNA(VLOOKUP($B277,'[1]1718  Prog Access'!$F$7:$BF$318,45,FALSE)),"",VLOOKUP($B277,'[1]1718  Prog Access'!$F$7:$BF$318,45,FALSE))</f>
        <v>30417.160000000003</v>
      </c>
      <c r="BP277" s="137">
        <f t="shared" si="427"/>
        <v>352081.33999999997</v>
      </c>
      <c r="BQ277" s="133">
        <f t="shared" si="428"/>
        <v>3.0877492337790793E-3</v>
      </c>
      <c r="BR277" s="134">
        <f t="shared" si="429"/>
        <v>38.231064250268744</v>
      </c>
      <c r="BS277" s="140">
        <f>IF(ISNA(VLOOKUP($B277,'[1]1718  Prog Access'!$F$7:$BF$318,46,FALSE)),"",VLOOKUP($B277,'[1]1718  Prog Access'!$F$7:$BF$318,46,FALSE))</f>
        <v>70392.760000000009</v>
      </c>
      <c r="BT277" s="135">
        <f>IF(ISNA(VLOOKUP($B277,'[1]1718  Prog Access'!$F$7:$BF$318,47,FALSE)),"",VLOOKUP($B277,'[1]1718  Prog Access'!$F$7:$BF$318,47,FALSE))</f>
        <v>0</v>
      </c>
      <c r="BU277" s="135">
        <f>IF(ISNA(VLOOKUP($B277,'[1]1718  Prog Access'!$F$7:$BF$318,48,FALSE)),"",VLOOKUP($B277,'[1]1718  Prog Access'!$F$7:$BF$318,48,FALSE))</f>
        <v>0</v>
      </c>
      <c r="BV277" s="135">
        <f>IF(ISNA(VLOOKUP($B277,'[1]1718  Prog Access'!$F$7:$BF$318,49,FALSE)),"",VLOOKUP($B277,'[1]1718  Prog Access'!$F$7:$BF$318,49,FALSE))</f>
        <v>438845.54</v>
      </c>
      <c r="BW277" s="137">
        <f t="shared" si="430"/>
        <v>509238.3</v>
      </c>
      <c r="BX277" s="133">
        <f t="shared" si="431"/>
        <v>4.4660139348366512E-3</v>
      </c>
      <c r="BY277" s="134">
        <f t="shared" si="432"/>
        <v>55.296091993962619</v>
      </c>
      <c r="BZ277" s="135">
        <f>IF(ISNA(VLOOKUP($B277,'[1]1718  Prog Access'!$F$7:$BF$318,50,FALSE)),"",VLOOKUP($B277,'[1]1718  Prog Access'!$F$7:$BF$318,50,FALSE))</f>
        <v>16136409.620000001</v>
      </c>
      <c r="CA277" s="133">
        <f t="shared" si="433"/>
        <v>0.14151612363239804</v>
      </c>
      <c r="CB277" s="134">
        <f t="shared" si="434"/>
        <v>1752.1863355521048</v>
      </c>
      <c r="CC277" s="135">
        <f>IF(ISNA(VLOOKUP($B277,'[1]1718  Prog Access'!$F$7:$BF$318,51,FALSE)),"",VLOOKUP($B277,'[1]1718  Prog Access'!$F$7:$BF$318,51,FALSE))</f>
        <v>2470432.7000000002</v>
      </c>
      <c r="CD277" s="133">
        <f t="shared" si="435"/>
        <v>2.1665665884274876E-2</v>
      </c>
      <c r="CE277" s="134">
        <f t="shared" si="436"/>
        <v>268.25412354902107</v>
      </c>
      <c r="CF277" s="141">
        <f>IF(ISNA(VLOOKUP($B277,'[1]1718  Prog Access'!$F$7:$BF$318,52,FALSE)),"",VLOOKUP($B277,'[1]1718  Prog Access'!$F$7:$BF$318,52,FALSE))</f>
        <v>5568907.7499999991</v>
      </c>
      <c r="CG277" s="88">
        <f t="shared" si="437"/>
        <v>4.8839255832328045E-2</v>
      </c>
      <c r="CH277" s="89">
        <f t="shared" si="438"/>
        <v>604.7047821224196</v>
      </c>
      <c r="CI277" s="90">
        <f t="shared" si="439"/>
        <v>114025237.58999997</v>
      </c>
      <c r="CJ277" s="99">
        <f t="shared" si="440"/>
        <v>0</v>
      </c>
    </row>
    <row r="278" spans="1:88" x14ac:dyDescent="0.3">
      <c r="A278" s="21"/>
      <c r="B278" s="84" t="s">
        <v>456</v>
      </c>
      <c r="C278" s="117" t="s">
        <v>457</v>
      </c>
      <c r="D278" s="85">
        <f>IF(ISNA(VLOOKUP($B278,'[1]1718 enrollment_Rev_Exp by size'!$A$6:$C$339,3,FALSE)),"",VLOOKUP($B278,'[1]1718 enrollment_Rev_Exp by size'!$A$6:$C$339,3,FALSE))</f>
        <v>7968.8700000000008</v>
      </c>
      <c r="E278" s="86">
        <f>IF(ISNA(VLOOKUP($B278,'[1]1718 Enroll_Rev_Exp Access'!$A$6:$D$316,4,FALSE)),"",VLOOKUP($B278,'[1]1718 Enroll_Rev_Exp Access'!$A$6:$D$316,4,FALSE))</f>
        <v>110185648.38</v>
      </c>
      <c r="F278" s="87">
        <f>IF(ISNA(VLOOKUP($B278,'[1]1718  Prog Access'!$F$7:$BF$318,2,FALSE)),"",VLOOKUP($B278,'[1]1718  Prog Access'!$F$7:$BF$318,2,FALSE))</f>
        <v>52870809.420000002</v>
      </c>
      <c r="G278" s="87">
        <f>IF(ISNA(VLOOKUP($B278,'[1]1718  Prog Access'!$F$7:$BF$318,3,FALSE)),"",VLOOKUP($B278,'[1]1718  Prog Access'!$F$7:$BF$318,3,FALSE))</f>
        <v>0</v>
      </c>
      <c r="H278" s="87">
        <f>IF(ISNA(VLOOKUP($B278,'[1]1718  Prog Access'!$F$7:$BF$318,4,FALSE)),"",VLOOKUP($B278,'[1]1718  Prog Access'!$F$7:$BF$318,4,FALSE))</f>
        <v>0</v>
      </c>
      <c r="I278" s="130">
        <f t="shared" si="409"/>
        <v>52870809.420000002</v>
      </c>
      <c r="J278" s="151">
        <f t="shared" si="410"/>
        <v>0.47983390030671802</v>
      </c>
      <c r="K278" s="152">
        <f t="shared" si="411"/>
        <v>6634.6683306416089</v>
      </c>
      <c r="L278" s="135">
        <f>IF(ISNA(VLOOKUP($B278,'[1]1718  Prog Access'!$F$7:$BF$318,5,FALSE)),"",VLOOKUP($B278,'[1]1718  Prog Access'!$F$7:$BF$318,5,FALSE))</f>
        <v>0</v>
      </c>
      <c r="M278" s="135">
        <f>IF(ISNA(VLOOKUP($B278,'[1]1718  Prog Access'!$F$7:$BF$318,6,FALSE)),"",VLOOKUP($B278,'[1]1718  Prog Access'!$F$7:$BF$318,6,FALSE))</f>
        <v>0</v>
      </c>
      <c r="N278" s="135">
        <f>IF(ISNA(VLOOKUP($B278,'[1]1718  Prog Access'!$F$7:$BF$318,7,FALSE)),"",VLOOKUP($B278,'[1]1718  Prog Access'!$F$7:$BF$318,7,FALSE))</f>
        <v>0</v>
      </c>
      <c r="O278" s="135">
        <f>IF(ISNA(VLOOKUP($B278,'[1]1718  Prog Access'!$F$7:$BF$318,8,FALSE)),"",VLOOKUP($B278,'[1]1718  Prog Access'!$F$7:$BF$318,8,FALSE))</f>
        <v>0</v>
      </c>
      <c r="P278" s="135">
        <f>IF(ISNA(VLOOKUP($B278,'[1]1718  Prog Access'!$F$7:$BF$318,9,FALSE)),"",VLOOKUP($B278,'[1]1718  Prog Access'!$F$7:$BF$318,9,FALSE))</f>
        <v>0</v>
      </c>
      <c r="Q278" s="135">
        <f>IF(ISNA(VLOOKUP($B278,'[1]1718  Prog Access'!$F$7:$BF$318,10,FALSE)),"",VLOOKUP($B278,'[1]1718  Prog Access'!$F$7:$BF$318,10,FALSE))</f>
        <v>0</v>
      </c>
      <c r="R278" s="128">
        <f t="shared" si="412"/>
        <v>0</v>
      </c>
      <c r="S278" s="136">
        <f t="shared" si="413"/>
        <v>0</v>
      </c>
      <c r="T278" s="137">
        <f t="shared" si="414"/>
        <v>0</v>
      </c>
      <c r="U278" s="135">
        <f>IF(ISNA(VLOOKUP($B278,'[1]1718  Prog Access'!$F$7:$BF$318,11,FALSE)),"",VLOOKUP($B278,'[1]1718  Prog Access'!$F$7:$BF$318,11,FALSE))</f>
        <v>14081904.66</v>
      </c>
      <c r="V278" s="135">
        <f>IF(ISNA(VLOOKUP($B278,'[1]1718  Prog Access'!$F$7:$BF$318,12,FALSE)),"",VLOOKUP($B278,'[1]1718  Prog Access'!$F$7:$BF$318,12,FALSE))</f>
        <v>467740.77999999997</v>
      </c>
      <c r="W278" s="135">
        <f>IF(ISNA(VLOOKUP($B278,'[1]1718  Prog Access'!$F$7:$BF$318,13,FALSE)),"",VLOOKUP($B278,'[1]1718  Prog Access'!$F$7:$BF$318,13,FALSE))</f>
        <v>2401746.6</v>
      </c>
      <c r="X278" s="135">
        <f>IF(ISNA(VLOOKUP($B278,'[1]1718  Prog Access'!$F$7:$BF$318,14,FALSE)),"",VLOOKUP($B278,'[1]1718  Prog Access'!$F$7:$BF$318,14,FALSE))</f>
        <v>0</v>
      </c>
      <c r="Y278" s="135">
        <f>IF(ISNA(VLOOKUP($B278,'[1]1718  Prog Access'!$F$7:$BF$318,15,FALSE)),"",VLOOKUP($B278,'[1]1718  Prog Access'!$F$7:$BF$318,15,FALSE))</f>
        <v>0</v>
      </c>
      <c r="Z278" s="135">
        <f>IF(ISNA(VLOOKUP($B278,'[1]1718  Prog Access'!$F$7:$BF$318,16,FALSE)),"",VLOOKUP($B278,'[1]1718  Prog Access'!$F$7:$BF$318,16,FALSE))</f>
        <v>0</v>
      </c>
      <c r="AA278" s="138">
        <f t="shared" si="415"/>
        <v>16951392.039999999</v>
      </c>
      <c r="AB278" s="133">
        <f t="shared" si="416"/>
        <v>0.15384391968670286</v>
      </c>
      <c r="AC278" s="134">
        <f t="shared" si="417"/>
        <v>2127.2014777502955</v>
      </c>
      <c r="AD278" s="135">
        <f>IF(ISNA(VLOOKUP($B278,'[1]1718  Prog Access'!$F$7:$BF$318,17,FALSE)),"",VLOOKUP($B278,'[1]1718  Prog Access'!$F$7:$BF$318,17,FALSE))</f>
        <v>3713115.0799999991</v>
      </c>
      <c r="AE278" s="135">
        <f>IF(ISNA(VLOOKUP($B278,'[1]1718  Prog Access'!$F$7:$BF$318,18,FALSE)),"",VLOOKUP($B278,'[1]1718  Prog Access'!$F$7:$BF$318,18,FALSE))</f>
        <v>466497.25</v>
      </c>
      <c r="AF278" s="135">
        <f>IF(ISNA(VLOOKUP($B278,'[1]1718  Prog Access'!$F$7:$BF$318,19,FALSE)),"",VLOOKUP($B278,'[1]1718  Prog Access'!$F$7:$BF$318,19,FALSE))</f>
        <v>70029.78</v>
      </c>
      <c r="AG278" s="135">
        <f>IF(ISNA(VLOOKUP($B278,'[1]1718  Prog Access'!$F$7:$BF$318,20,FALSE)),"",VLOOKUP($B278,'[1]1718  Prog Access'!$F$7:$BF$318,20,FALSE))</f>
        <v>0</v>
      </c>
      <c r="AH278" s="134">
        <f t="shared" si="418"/>
        <v>4249642.1099999994</v>
      </c>
      <c r="AI278" s="133">
        <f t="shared" si="419"/>
        <v>3.8568018362465435E-2</v>
      </c>
      <c r="AJ278" s="134">
        <f t="shared" si="420"/>
        <v>533.28039107175789</v>
      </c>
      <c r="AK278" s="135">
        <f>IF(ISNA(VLOOKUP($B278,'[1]1718  Prog Access'!$F$7:$BF$318,21,FALSE)),"",VLOOKUP($B278,'[1]1718  Prog Access'!$F$7:$BF$318,21,FALSE))</f>
        <v>0</v>
      </c>
      <c r="AL278" s="135">
        <f>IF(ISNA(VLOOKUP($B278,'[1]1718  Prog Access'!$F$7:$BF$318,22,FALSE)),"",VLOOKUP($B278,'[1]1718  Prog Access'!$F$7:$BF$318,22,FALSE))</f>
        <v>0</v>
      </c>
      <c r="AM278" s="138">
        <f t="shared" si="421"/>
        <v>0</v>
      </c>
      <c r="AN278" s="133">
        <f t="shared" si="422"/>
        <v>0</v>
      </c>
      <c r="AO278" s="139">
        <f t="shared" si="423"/>
        <v>0</v>
      </c>
      <c r="AP278" s="135">
        <f>IF(ISNA(VLOOKUP($B278,'[1]1718  Prog Access'!$F$7:$BF$318,23,FALSE)),"",VLOOKUP($B278,'[1]1718  Prog Access'!$F$7:$BF$318,23,FALSE))</f>
        <v>1499299.41</v>
      </c>
      <c r="AQ278" s="135">
        <f>IF(ISNA(VLOOKUP($B278,'[1]1718  Prog Access'!$F$7:$BF$318,24,FALSE)),"",VLOOKUP($B278,'[1]1718  Prog Access'!$F$7:$BF$318,24,FALSE))</f>
        <v>416159.84999999992</v>
      </c>
      <c r="AR278" s="135">
        <f>IF(ISNA(VLOOKUP($B278,'[1]1718  Prog Access'!$F$7:$BF$318,25,FALSE)),"",VLOOKUP($B278,'[1]1718  Prog Access'!$F$7:$BF$318,25,FALSE))</f>
        <v>0</v>
      </c>
      <c r="AS278" s="135">
        <f>IF(ISNA(VLOOKUP($B278,'[1]1718  Prog Access'!$F$7:$BF$318,26,FALSE)),"",VLOOKUP($B278,'[1]1718  Prog Access'!$F$7:$BF$318,26,FALSE))</f>
        <v>0</v>
      </c>
      <c r="AT278" s="135">
        <f>IF(ISNA(VLOOKUP($B278,'[1]1718  Prog Access'!$F$7:$BF$318,27,FALSE)),"",VLOOKUP($B278,'[1]1718  Prog Access'!$F$7:$BF$318,27,FALSE))</f>
        <v>3821685.0100000007</v>
      </c>
      <c r="AU278" s="135">
        <f>IF(ISNA(VLOOKUP($B278,'[1]1718  Prog Access'!$F$7:$BF$318,28,FALSE)),"",VLOOKUP($B278,'[1]1718  Prog Access'!$F$7:$BF$318,28,FALSE))</f>
        <v>0</v>
      </c>
      <c r="AV278" s="135">
        <f>IF(ISNA(VLOOKUP($B278,'[1]1718  Prog Access'!$F$7:$BF$318,29,FALSE)),"",VLOOKUP($B278,'[1]1718  Prog Access'!$F$7:$BF$318,29,FALSE))</f>
        <v>0</v>
      </c>
      <c r="AW278" s="135">
        <f>IF(ISNA(VLOOKUP($B278,'[1]1718  Prog Access'!$F$7:$BF$318,30,FALSE)),"",VLOOKUP($B278,'[1]1718  Prog Access'!$F$7:$BF$318,30,FALSE))</f>
        <v>1063652.6700000002</v>
      </c>
      <c r="AX278" s="135">
        <f>IF(ISNA(VLOOKUP($B278,'[1]1718  Prog Access'!$F$7:$BF$318,31,FALSE)),"",VLOOKUP($B278,'[1]1718  Prog Access'!$F$7:$BF$318,31,FALSE))</f>
        <v>0</v>
      </c>
      <c r="AY278" s="135">
        <f>IF(ISNA(VLOOKUP($B278,'[1]1718  Prog Access'!$F$7:$BF$318,32,FALSE)),"",VLOOKUP($B278,'[1]1718  Prog Access'!$F$7:$BF$318,32,FALSE))</f>
        <v>860001.7699999999</v>
      </c>
      <c r="AZ278" s="135">
        <f>IF(ISNA(VLOOKUP($B278,'[1]1718  Prog Access'!$F$7:$BF$318,33,FALSE)),"",VLOOKUP($B278,'[1]1718  Prog Access'!$F$7:$BF$318,33,FALSE))</f>
        <v>0</v>
      </c>
      <c r="BA278" s="135">
        <f>IF(ISNA(VLOOKUP($B278,'[1]1718  Prog Access'!$F$7:$BF$318,34,FALSE)),"",VLOOKUP($B278,'[1]1718  Prog Access'!$F$7:$BF$318,34,FALSE))</f>
        <v>96499.97</v>
      </c>
      <c r="BB278" s="135">
        <f>IF(ISNA(VLOOKUP($B278,'[1]1718  Prog Access'!$F$7:$BF$318,35,FALSE)),"",VLOOKUP($B278,'[1]1718  Prog Access'!$F$7:$BF$318,35,FALSE))</f>
        <v>1757273.23</v>
      </c>
      <c r="BC278" s="135">
        <f>IF(ISNA(VLOOKUP($B278,'[1]1718  Prog Access'!$F$7:$BF$318,36,FALSE)),"",VLOOKUP($B278,'[1]1718  Prog Access'!$F$7:$BF$318,36,FALSE))</f>
        <v>0</v>
      </c>
      <c r="BD278" s="135">
        <f>IF(ISNA(VLOOKUP($B278,'[1]1718  Prog Access'!$F$7:$BF$318,37,FALSE)),"",VLOOKUP($B278,'[1]1718  Prog Access'!$F$7:$BF$318,37,FALSE))</f>
        <v>150404.49</v>
      </c>
      <c r="BE278" s="135">
        <f>IF(ISNA(VLOOKUP($B278,'[1]1718  Prog Access'!$F$7:$BF$318,38,FALSE)),"",VLOOKUP($B278,'[1]1718  Prog Access'!$F$7:$BF$318,38,FALSE))</f>
        <v>0</v>
      </c>
      <c r="BF278" s="134">
        <f t="shared" si="424"/>
        <v>9664976.4000000004</v>
      </c>
      <c r="BG278" s="133">
        <f t="shared" si="425"/>
        <v>8.7715383465078456E-2</v>
      </c>
      <c r="BH278" s="137">
        <f t="shared" si="426"/>
        <v>1212.8415195629993</v>
      </c>
      <c r="BI278" s="140">
        <f>IF(ISNA(VLOOKUP($B278,'[1]1718  Prog Access'!$F$7:$BF$318,39,FALSE)),"",VLOOKUP($B278,'[1]1718  Prog Access'!$F$7:$BF$318,39,FALSE))</f>
        <v>0</v>
      </c>
      <c r="BJ278" s="135">
        <f>IF(ISNA(VLOOKUP($B278,'[1]1718  Prog Access'!$F$7:$BF$318,40,FALSE)),"",VLOOKUP($B278,'[1]1718  Prog Access'!$F$7:$BF$318,40,FALSE))</f>
        <v>0</v>
      </c>
      <c r="BK278" s="135">
        <f>IF(ISNA(VLOOKUP($B278,'[1]1718  Prog Access'!$F$7:$BF$318,41,FALSE)),"",VLOOKUP($B278,'[1]1718  Prog Access'!$F$7:$BF$318,41,FALSE))</f>
        <v>79615.75</v>
      </c>
      <c r="BL278" s="135">
        <f>IF(ISNA(VLOOKUP($B278,'[1]1718  Prog Access'!$F$7:$BF$318,42,FALSE)),"",VLOOKUP($B278,'[1]1718  Prog Access'!$F$7:$BF$318,42,FALSE))</f>
        <v>0</v>
      </c>
      <c r="BM278" s="135">
        <f>IF(ISNA(VLOOKUP($B278,'[1]1718  Prog Access'!$F$7:$BF$318,43,FALSE)),"",VLOOKUP($B278,'[1]1718  Prog Access'!$F$7:$BF$318,43,FALSE))</f>
        <v>0</v>
      </c>
      <c r="BN278" s="135">
        <f>IF(ISNA(VLOOKUP($B278,'[1]1718  Prog Access'!$F$7:$BF$318,44,FALSE)),"",VLOOKUP($B278,'[1]1718  Prog Access'!$F$7:$BF$318,44,FALSE))</f>
        <v>0</v>
      </c>
      <c r="BO278" s="135">
        <f>IF(ISNA(VLOOKUP($B278,'[1]1718  Prog Access'!$F$7:$BF$318,45,FALSE)),"",VLOOKUP($B278,'[1]1718  Prog Access'!$F$7:$BF$318,45,FALSE))</f>
        <v>940598.62</v>
      </c>
      <c r="BP278" s="137">
        <f t="shared" si="427"/>
        <v>1020214.37</v>
      </c>
      <c r="BQ278" s="133">
        <f t="shared" si="428"/>
        <v>9.2590494769478615E-3</v>
      </c>
      <c r="BR278" s="134">
        <f t="shared" si="429"/>
        <v>128.02497342785111</v>
      </c>
      <c r="BS278" s="140">
        <f>IF(ISNA(VLOOKUP($B278,'[1]1718  Prog Access'!$F$7:$BF$318,46,FALSE)),"",VLOOKUP($B278,'[1]1718  Prog Access'!$F$7:$BF$318,46,FALSE))</f>
        <v>0</v>
      </c>
      <c r="BT278" s="135">
        <f>IF(ISNA(VLOOKUP($B278,'[1]1718  Prog Access'!$F$7:$BF$318,47,FALSE)),"",VLOOKUP($B278,'[1]1718  Prog Access'!$F$7:$BF$318,47,FALSE))</f>
        <v>0</v>
      </c>
      <c r="BU278" s="135">
        <f>IF(ISNA(VLOOKUP($B278,'[1]1718  Prog Access'!$F$7:$BF$318,48,FALSE)),"",VLOOKUP($B278,'[1]1718  Prog Access'!$F$7:$BF$318,48,FALSE))</f>
        <v>0</v>
      </c>
      <c r="BV278" s="135">
        <f>IF(ISNA(VLOOKUP($B278,'[1]1718  Prog Access'!$F$7:$BF$318,49,FALSE)),"",VLOOKUP($B278,'[1]1718  Prog Access'!$F$7:$BF$318,49,FALSE))</f>
        <v>160803.43000000005</v>
      </c>
      <c r="BW278" s="137">
        <f t="shared" si="430"/>
        <v>160803.43000000005</v>
      </c>
      <c r="BX278" s="133">
        <f t="shared" si="431"/>
        <v>1.4593863390033632E-3</v>
      </c>
      <c r="BY278" s="134">
        <f t="shared" si="432"/>
        <v>20.17895008953591</v>
      </c>
      <c r="BZ278" s="135">
        <f>IF(ISNA(VLOOKUP($B278,'[1]1718  Prog Access'!$F$7:$BF$318,50,FALSE)),"",VLOOKUP($B278,'[1]1718  Prog Access'!$F$7:$BF$318,50,FALSE))</f>
        <v>16158416.030000001</v>
      </c>
      <c r="CA278" s="133">
        <f t="shared" si="433"/>
        <v>0.14664719287464797</v>
      </c>
      <c r="CB278" s="134">
        <f t="shared" si="434"/>
        <v>2027.6922612616343</v>
      </c>
      <c r="CC278" s="135">
        <f>IF(ISNA(VLOOKUP($B278,'[1]1718  Prog Access'!$F$7:$BF$318,51,FALSE)),"",VLOOKUP($B278,'[1]1718  Prog Access'!$F$7:$BF$318,51,FALSE))</f>
        <v>4249314.8699999992</v>
      </c>
      <c r="CD278" s="133">
        <f t="shared" si="435"/>
        <v>3.856504846570654E-2</v>
      </c>
      <c r="CE278" s="134">
        <f t="shared" si="436"/>
        <v>533.23932627838064</v>
      </c>
      <c r="CF278" s="141">
        <f>IF(ISNA(VLOOKUP($B278,'[1]1718  Prog Access'!$F$7:$BF$318,52,FALSE)),"",VLOOKUP($B278,'[1]1718  Prog Access'!$F$7:$BF$318,52,FALSE))</f>
        <v>4860079.709999999</v>
      </c>
      <c r="CG278" s="88">
        <f t="shared" si="437"/>
        <v>4.4108101022729572E-2</v>
      </c>
      <c r="CH278" s="89">
        <f t="shared" si="438"/>
        <v>609.88317164165039</v>
      </c>
      <c r="CI278" s="90">
        <f t="shared" si="439"/>
        <v>110185648.38</v>
      </c>
      <c r="CJ278" s="99">
        <f t="shared" si="440"/>
        <v>0</v>
      </c>
    </row>
    <row r="279" spans="1:88" x14ac:dyDescent="0.3">
      <c r="A279" s="21"/>
      <c r="B279" s="84" t="s">
        <v>458</v>
      </c>
      <c r="C279" s="117" t="s">
        <v>459</v>
      </c>
      <c r="D279" s="85">
        <f>IF(ISNA(VLOOKUP($B279,'[1]1718 enrollment_Rev_Exp by size'!$A$6:$C$339,3,FALSE)),"",VLOOKUP($B279,'[1]1718 enrollment_Rev_Exp by size'!$A$6:$C$339,3,FALSE))</f>
        <v>20072.989999999994</v>
      </c>
      <c r="E279" s="86">
        <f>IF(ISNA(VLOOKUP($B279,'[1]1718 Enroll_Rev_Exp Access'!$A$6:$D$316,4,FALSE)),"",VLOOKUP($B279,'[1]1718 Enroll_Rev_Exp Access'!$A$6:$D$316,4,FALSE))</f>
        <v>242937469.72999999</v>
      </c>
      <c r="F279" s="87">
        <f>IF(ISNA(VLOOKUP($B279,'[1]1718  Prog Access'!$F$7:$BF$318,2,FALSE)),"",VLOOKUP($B279,'[1]1718  Prog Access'!$F$7:$BF$318,2,FALSE))</f>
        <v>124497046.39999999</v>
      </c>
      <c r="G279" s="87">
        <f>IF(ISNA(VLOOKUP($B279,'[1]1718  Prog Access'!$F$7:$BF$318,3,FALSE)),"",VLOOKUP($B279,'[1]1718  Prog Access'!$F$7:$BF$318,3,FALSE))</f>
        <v>2309144.4700000007</v>
      </c>
      <c r="H279" s="87">
        <f>IF(ISNA(VLOOKUP($B279,'[1]1718  Prog Access'!$F$7:$BF$318,4,FALSE)),"",VLOOKUP($B279,'[1]1718  Prog Access'!$F$7:$BF$318,4,FALSE))</f>
        <v>1398976.34</v>
      </c>
      <c r="I279" s="130">
        <f t="shared" si="409"/>
        <v>128205167.20999999</v>
      </c>
      <c r="J279" s="151">
        <f t="shared" si="410"/>
        <v>0.52772907922555889</v>
      </c>
      <c r="K279" s="152">
        <f t="shared" si="411"/>
        <v>6386.949189433165</v>
      </c>
      <c r="L279" s="135">
        <f>IF(ISNA(VLOOKUP($B279,'[1]1718  Prog Access'!$F$7:$BF$318,5,FALSE)),"",VLOOKUP($B279,'[1]1718  Prog Access'!$F$7:$BF$318,5,FALSE))</f>
        <v>0</v>
      </c>
      <c r="M279" s="135">
        <f>IF(ISNA(VLOOKUP($B279,'[1]1718  Prog Access'!$F$7:$BF$318,6,FALSE)),"",VLOOKUP($B279,'[1]1718  Prog Access'!$F$7:$BF$318,6,FALSE))</f>
        <v>0</v>
      </c>
      <c r="N279" s="135">
        <f>IF(ISNA(VLOOKUP($B279,'[1]1718  Prog Access'!$F$7:$BF$318,7,FALSE)),"",VLOOKUP($B279,'[1]1718  Prog Access'!$F$7:$BF$318,7,FALSE))</f>
        <v>0</v>
      </c>
      <c r="O279" s="135">
        <f>IF(ISNA(VLOOKUP($B279,'[1]1718  Prog Access'!$F$7:$BF$318,8,FALSE)),"",VLOOKUP($B279,'[1]1718  Prog Access'!$F$7:$BF$318,8,FALSE))</f>
        <v>0</v>
      </c>
      <c r="P279" s="135">
        <f>IF(ISNA(VLOOKUP($B279,'[1]1718  Prog Access'!$F$7:$BF$318,9,FALSE)),"",VLOOKUP($B279,'[1]1718  Prog Access'!$F$7:$BF$318,9,FALSE))</f>
        <v>0</v>
      </c>
      <c r="Q279" s="135">
        <f>IF(ISNA(VLOOKUP($B279,'[1]1718  Prog Access'!$F$7:$BF$318,10,FALSE)),"",VLOOKUP($B279,'[1]1718  Prog Access'!$F$7:$BF$318,10,FALSE))</f>
        <v>0</v>
      </c>
      <c r="R279" s="128">
        <f t="shared" si="412"/>
        <v>0</v>
      </c>
      <c r="S279" s="136">
        <f t="shared" si="413"/>
        <v>0</v>
      </c>
      <c r="T279" s="137">
        <f t="shared" si="414"/>
        <v>0</v>
      </c>
      <c r="U279" s="135">
        <f>IF(ISNA(VLOOKUP($B279,'[1]1718  Prog Access'!$F$7:$BF$318,11,FALSE)),"",VLOOKUP($B279,'[1]1718  Prog Access'!$F$7:$BF$318,11,FALSE))</f>
        <v>28077094.950000003</v>
      </c>
      <c r="V279" s="135">
        <f>IF(ISNA(VLOOKUP($B279,'[1]1718  Prog Access'!$F$7:$BF$318,12,FALSE)),"",VLOOKUP($B279,'[1]1718  Prog Access'!$F$7:$BF$318,12,FALSE))</f>
        <v>1046534.74</v>
      </c>
      <c r="W279" s="135">
        <f>IF(ISNA(VLOOKUP($B279,'[1]1718  Prog Access'!$F$7:$BF$318,13,FALSE)),"",VLOOKUP($B279,'[1]1718  Prog Access'!$F$7:$BF$318,13,FALSE))</f>
        <v>3773956.26</v>
      </c>
      <c r="X279" s="135">
        <f>IF(ISNA(VLOOKUP($B279,'[1]1718  Prog Access'!$F$7:$BF$318,14,FALSE)),"",VLOOKUP($B279,'[1]1718  Prog Access'!$F$7:$BF$318,14,FALSE))</f>
        <v>0</v>
      </c>
      <c r="Y279" s="135">
        <f>IF(ISNA(VLOOKUP($B279,'[1]1718  Prog Access'!$F$7:$BF$318,15,FALSE)),"",VLOOKUP($B279,'[1]1718  Prog Access'!$F$7:$BF$318,15,FALSE))</f>
        <v>0</v>
      </c>
      <c r="Z279" s="135">
        <f>IF(ISNA(VLOOKUP($B279,'[1]1718  Prog Access'!$F$7:$BF$318,16,FALSE)),"",VLOOKUP($B279,'[1]1718  Prog Access'!$F$7:$BF$318,16,FALSE))</f>
        <v>55872.17</v>
      </c>
      <c r="AA279" s="138">
        <f t="shared" si="415"/>
        <v>32953458.120000005</v>
      </c>
      <c r="AB279" s="133">
        <f t="shared" si="416"/>
        <v>0.13564584399691157</v>
      </c>
      <c r="AC279" s="134">
        <f t="shared" si="417"/>
        <v>1641.6815890407963</v>
      </c>
      <c r="AD279" s="135">
        <f>IF(ISNA(VLOOKUP($B279,'[1]1718  Prog Access'!$F$7:$BF$318,17,FALSE)),"",VLOOKUP($B279,'[1]1718  Prog Access'!$F$7:$BF$318,17,FALSE))</f>
        <v>6389859.1300000008</v>
      </c>
      <c r="AE279" s="135">
        <f>IF(ISNA(VLOOKUP($B279,'[1]1718  Prog Access'!$F$7:$BF$318,18,FALSE)),"",VLOOKUP($B279,'[1]1718  Prog Access'!$F$7:$BF$318,18,FALSE))</f>
        <v>1564430.4900000002</v>
      </c>
      <c r="AF279" s="135">
        <f>IF(ISNA(VLOOKUP($B279,'[1]1718  Prog Access'!$F$7:$BF$318,19,FALSE)),"",VLOOKUP($B279,'[1]1718  Prog Access'!$F$7:$BF$318,19,FALSE))</f>
        <v>90766.03</v>
      </c>
      <c r="AG279" s="135">
        <f>IF(ISNA(VLOOKUP($B279,'[1]1718  Prog Access'!$F$7:$BF$318,20,FALSE)),"",VLOOKUP($B279,'[1]1718  Prog Access'!$F$7:$BF$318,20,FALSE))</f>
        <v>287364.13</v>
      </c>
      <c r="AH279" s="134">
        <f t="shared" si="418"/>
        <v>8332419.7800000012</v>
      </c>
      <c r="AI279" s="133">
        <f t="shared" si="419"/>
        <v>3.4298619267174507E-2</v>
      </c>
      <c r="AJ279" s="134">
        <f t="shared" si="420"/>
        <v>415.10605943608817</v>
      </c>
      <c r="AK279" s="135">
        <f>IF(ISNA(VLOOKUP($B279,'[1]1718  Prog Access'!$F$7:$BF$318,21,FALSE)),"",VLOOKUP($B279,'[1]1718  Prog Access'!$F$7:$BF$318,21,FALSE))</f>
        <v>3066544.4099999992</v>
      </c>
      <c r="AL279" s="135">
        <f>IF(ISNA(VLOOKUP($B279,'[1]1718  Prog Access'!$F$7:$BF$318,22,FALSE)),"",VLOOKUP($B279,'[1]1718  Prog Access'!$F$7:$BF$318,22,FALSE))</f>
        <v>28077</v>
      </c>
      <c r="AM279" s="138">
        <f t="shared" si="421"/>
        <v>3094621.4099999992</v>
      </c>
      <c r="AN279" s="133">
        <f t="shared" si="422"/>
        <v>1.2738345441069065E-2</v>
      </c>
      <c r="AO279" s="139">
        <f t="shared" si="423"/>
        <v>154.16843280448006</v>
      </c>
      <c r="AP279" s="135">
        <f>IF(ISNA(VLOOKUP($B279,'[1]1718  Prog Access'!$F$7:$BF$318,23,FALSE)),"",VLOOKUP($B279,'[1]1718  Prog Access'!$F$7:$BF$318,23,FALSE))</f>
        <v>3533587.8</v>
      </c>
      <c r="AQ279" s="135">
        <f>IF(ISNA(VLOOKUP($B279,'[1]1718  Prog Access'!$F$7:$BF$318,24,FALSE)),"",VLOOKUP($B279,'[1]1718  Prog Access'!$F$7:$BF$318,24,FALSE))</f>
        <v>551136.15999999992</v>
      </c>
      <c r="AR279" s="135">
        <f>IF(ISNA(VLOOKUP($B279,'[1]1718  Prog Access'!$F$7:$BF$318,25,FALSE)),"",VLOOKUP($B279,'[1]1718  Prog Access'!$F$7:$BF$318,25,FALSE))</f>
        <v>0</v>
      </c>
      <c r="AS279" s="135">
        <f>IF(ISNA(VLOOKUP($B279,'[1]1718  Prog Access'!$F$7:$BF$318,26,FALSE)),"",VLOOKUP($B279,'[1]1718  Prog Access'!$F$7:$BF$318,26,FALSE))</f>
        <v>0</v>
      </c>
      <c r="AT279" s="135">
        <f>IF(ISNA(VLOOKUP($B279,'[1]1718  Prog Access'!$F$7:$BF$318,27,FALSE)),"",VLOOKUP($B279,'[1]1718  Prog Access'!$F$7:$BF$318,27,FALSE))</f>
        <v>6380553.1399999997</v>
      </c>
      <c r="AU279" s="135">
        <f>IF(ISNA(VLOOKUP($B279,'[1]1718  Prog Access'!$F$7:$BF$318,28,FALSE)),"",VLOOKUP($B279,'[1]1718  Prog Access'!$F$7:$BF$318,28,FALSE))</f>
        <v>0</v>
      </c>
      <c r="AV279" s="135">
        <f>IF(ISNA(VLOOKUP($B279,'[1]1718  Prog Access'!$F$7:$BF$318,29,FALSE)),"",VLOOKUP($B279,'[1]1718  Prog Access'!$F$7:$BF$318,29,FALSE))</f>
        <v>0</v>
      </c>
      <c r="AW279" s="135">
        <f>IF(ISNA(VLOOKUP($B279,'[1]1718  Prog Access'!$F$7:$BF$318,30,FALSE)),"",VLOOKUP($B279,'[1]1718  Prog Access'!$F$7:$BF$318,30,FALSE))</f>
        <v>1264271.4199999997</v>
      </c>
      <c r="AX279" s="135">
        <f>IF(ISNA(VLOOKUP($B279,'[1]1718  Prog Access'!$F$7:$BF$318,31,FALSE)),"",VLOOKUP($B279,'[1]1718  Prog Access'!$F$7:$BF$318,31,FALSE))</f>
        <v>0</v>
      </c>
      <c r="AY279" s="135">
        <f>IF(ISNA(VLOOKUP($B279,'[1]1718  Prog Access'!$F$7:$BF$318,32,FALSE)),"",VLOOKUP($B279,'[1]1718  Prog Access'!$F$7:$BF$318,32,FALSE))</f>
        <v>257409.36000000002</v>
      </c>
      <c r="AZ279" s="135">
        <f>IF(ISNA(VLOOKUP($B279,'[1]1718  Prog Access'!$F$7:$BF$318,33,FALSE)),"",VLOOKUP($B279,'[1]1718  Prog Access'!$F$7:$BF$318,33,FALSE))</f>
        <v>0</v>
      </c>
      <c r="BA279" s="135">
        <f>IF(ISNA(VLOOKUP($B279,'[1]1718  Prog Access'!$F$7:$BF$318,34,FALSE)),"",VLOOKUP($B279,'[1]1718  Prog Access'!$F$7:$BF$318,34,FALSE))</f>
        <v>93733.95</v>
      </c>
      <c r="BB279" s="135">
        <f>IF(ISNA(VLOOKUP($B279,'[1]1718  Prog Access'!$F$7:$BF$318,35,FALSE)),"",VLOOKUP($B279,'[1]1718  Prog Access'!$F$7:$BF$318,35,FALSE))</f>
        <v>1201648.42</v>
      </c>
      <c r="BC279" s="135">
        <f>IF(ISNA(VLOOKUP($B279,'[1]1718  Prog Access'!$F$7:$BF$318,36,FALSE)),"",VLOOKUP($B279,'[1]1718  Prog Access'!$F$7:$BF$318,36,FALSE))</f>
        <v>0</v>
      </c>
      <c r="BD279" s="135">
        <f>IF(ISNA(VLOOKUP($B279,'[1]1718  Prog Access'!$F$7:$BF$318,37,FALSE)),"",VLOOKUP($B279,'[1]1718  Prog Access'!$F$7:$BF$318,37,FALSE))</f>
        <v>43870.49</v>
      </c>
      <c r="BE279" s="135">
        <f>IF(ISNA(VLOOKUP($B279,'[1]1718  Prog Access'!$F$7:$BF$318,38,FALSE)),"",VLOOKUP($B279,'[1]1718  Prog Access'!$F$7:$BF$318,38,FALSE))</f>
        <v>50521.37</v>
      </c>
      <c r="BF279" s="134">
        <f t="shared" si="424"/>
        <v>13376732.109999998</v>
      </c>
      <c r="BG279" s="133">
        <f t="shared" si="425"/>
        <v>5.5062449299677234E-2</v>
      </c>
      <c r="BH279" s="137">
        <f t="shared" si="426"/>
        <v>666.40456205079568</v>
      </c>
      <c r="BI279" s="140">
        <f>IF(ISNA(VLOOKUP($B279,'[1]1718  Prog Access'!$F$7:$BF$318,39,FALSE)),"",VLOOKUP($B279,'[1]1718  Prog Access'!$F$7:$BF$318,39,FALSE))</f>
        <v>0</v>
      </c>
      <c r="BJ279" s="135">
        <f>IF(ISNA(VLOOKUP($B279,'[1]1718  Prog Access'!$F$7:$BF$318,40,FALSE)),"",VLOOKUP($B279,'[1]1718  Prog Access'!$F$7:$BF$318,40,FALSE))</f>
        <v>0</v>
      </c>
      <c r="BK279" s="135">
        <f>IF(ISNA(VLOOKUP($B279,'[1]1718  Prog Access'!$F$7:$BF$318,41,FALSE)),"",VLOOKUP($B279,'[1]1718  Prog Access'!$F$7:$BF$318,41,FALSE))</f>
        <v>869137.45</v>
      </c>
      <c r="BL279" s="135">
        <f>IF(ISNA(VLOOKUP($B279,'[1]1718  Prog Access'!$F$7:$BF$318,42,FALSE)),"",VLOOKUP($B279,'[1]1718  Prog Access'!$F$7:$BF$318,42,FALSE))</f>
        <v>0</v>
      </c>
      <c r="BM279" s="135">
        <f>IF(ISNA(VLOOKUP($B279,'[1]1718  Prog Access'!$F$7:$BF$318,43,FALSE)),"",VLOOKUP($B279,'[1]1718  Prog Access'!$F$7:$BF$318,43,FALSE))</f>
        <v>0</v>
      </c>
      <c r="BN279" s="135">
        <f>IF(ISNA(VLOOKUP($B279,'[1]1718  Prog Access'!$F$7:$BF$318,44,FALSE)),"",VLOOKUP($B279,'[1]1718  Prog Access'!$F$7:$BF$318,44,FALSE))</f>
        <v>3967.57</v>
      </c>
      <c r="BO279" s="135">
        <f>IF(ISNA(VLOOKUP($B279,'[1]1718  Prog Access'!$F$7:$BF$318,45,FALSE)),"",VLOOKUP($B279,'[1]1718  Prog Access'!$F$7:$BF$318,45,FALSE))</f>
        <v>1300091.2799999998</v>
      </c>
      <c r="BP279" s="137">
        <f t="shared" si="427"/>
        <v>2173196.2999999998</v>
      </c>
      <c r="BQ279" s="133">
        <f t="shared" si="428"/>
        <v>8.9454965609680713E-3</v>
      </c>
      <c r="BR279" s="134">
        <f t="shared" si="429"/>
        <v>108.2647029665237</v>
      </c>
      <c r="BS279" s="140">
        <f>IF(ISNA(VLOOKUP($B279,'[1]1718  Prog Access'!$F$7:$BF$318,46,FALSE)),"",VLOOKUP($B279,'[1]1718  Prog Access'!$F$7:$BF$318,46,FALSE))</f>
        <v>0</v>
      </c>
      <c r="BT279" s="135">
        <f>IF(ISNA(VLOOKUP($B279,'[1]1718  Prog Access'!$F$7:$BF$318,47,FALSE)),"",VLOOKUP($B279,'[1]1718  Prog Access'!$F$7:$BF$318,47,FALSE))</f>
        <v>365791.49999999994</v>
      </c>
      <c r="BU279" s="135">
        <f>IF(ISNA(VLOOKUP($B279,'[1]1718  Prog Access'!$F$7:$BF$318,48,FALSE)),"",VLOOKUP($B279,'[1]1718  Prog Access'!$F$7:$BF$318,48,FALSE))</f>
        <v>0</v>
      </c>
      <c r="BV279" s="135">
        <f>IF(ISNA(VLOOKUP($B279,'[1]1718  Prog Access'!$F$7:$BF$318,49,FALSE)),"",VLOOKUP($B279,'[1]1718  Prog Access'!$F$7:$BF$318,49,FALSE))</f>
        <v>652129.07999999996</v>
      </c>
      <c r="BW279" s="137">
        <f t="shared" si="430"/>
        <v>1017920.5799999998</v>
      </c>
      <c r="BX279" s="133">
        <f t="shared" si="431"/>
        <v>4.1900517904105688E-3</v>
      </c>
      <c r="BY279" s="134">
        <f t="shared" si="432"/>
        <v>50.710959353838177</v>
      </c>
      <c r="BZ279" s="135">
        <f>IF(ISNA(VLOOKUP($B279,'[1]1718  Prog Access'!$F$7:$BF$318,50,FALSE)),"",VLOOKUP($B279,'[1]1718  Prog Access'!$F$7:$BF$318,50,FALSE))</f>
        <v>32809303.479999997</v>
      </c>
      <c r="CA279" s="133">
        <f t="shared" si="433"/>
        <v>0.13505246233306112</v>
      </c>
      <c r="CB279" s="134">
        <f t="shared" si="434"/>
        <v>1634.5000660091</v>
      </c>
      <c r="CC279" s="135">
        <f>IF(ISNA(VLOOKUP($B279,'[1]1718  Prog Access'!$F$7:$BF$318,51,FALSE)),"",VLOOKUP($B279,'[1]1718  Prog Access'!$F$7:$BF$318,51,FALSE))</f>
        <v>7315409.4200000009</v>
      </c>
      <c r="CD279" s="133">
        <f t="shared" si="435"/>
        <v>3.0112314202211481E-2</v>
      </c>
      <c r="CE279" s="134">
        <f t="shared" si="436"/>
        <v>364.44044559380558</v>
      </c>
      <c r="CF279" s="141">
        <f>IF(ISNA(VLOOKUP($B279,'[1]1718  Prog Access'!$F$7:$BF$318,52,FALSE)),"",VLOOKUP($B279,'[1]1718  Prog Access'!$F$7:$BF$318,52,FALSE))</f>
        <v>13659241.32</v>
      </c>
      <c r="CG279" s="88">
        <f t="shared" si="437"/>
        <v>5.6225337882957464E-2</v>
      </c>
      <c r="CH279" s="89">
        <f t="shared" si="438"/>
        <v>680.47865913349256</v>
      </c>
      <c r="CI279" s="90">
        <f t="shared" si="439"/>
        <v>242937469.72999999</v>
      </c>
      <c r="CJ279" s="99">
        <f t="shared" si="440"/>
        <v>0</v>
      </c>
    </row>
    <row r="280" spans="1:88" x14ac:dyDescent="0.3">
      <c r="A280" s="21"/>
      <c r="B280" s="84" t="s">
        <v>460</v>
      </c>
      <c r="C280" s="117" t="s">
        <v>461</v>
      </c>
      <c r="D280" s="85">
        <f>IF(ISNA(VLOOKUP($B280,'[1]1718 enrollment_Rev_Exp by size'!$A$6:$C$339,3,FALSE)),"",VLOOKUP($B280,'[1]1718 enrollment_Rev_Exp by size'!$A$6:$C$339,3,FALSE))</f>
        <v>1894.4399999999998</v>
      </c>
      <c r="E280" s="86">
        <f>IF(ISNA(VLOOKUP($B280,'[1]1718 Enroll_Rev_Exp Access'!$A$6:$D$316,4,FALSE)),"",VLOOKUP($B280,'[1]1718 Enroll_Rev_Exp Access'!$A$6:$D$316,4,FALSE))</f>
        <v>23735842.329999998</v>
      </c>
      <c r="F280" s="87">
        <f>IF(ISNA(VLOOKUP($B280,'[1]1718  Prog Access'!$F$7:$BF$318,2,FALSE)),"",VLOOKUP($B280,'[1]1718  Prog Access'!$F$7:$BF$318,2,FALSE))</f>
        <v>12198161.299999999</v>
      </c>
      <c r="G280" s="87">
        <f>IF(ISNA(VLOOKUP($B280,'[1]1718  Prog Access'!$F$7:$BF$318,3,FALSE)),"",VLOOKUP($B280,'[1]1718  Prog Access'!$F$7:$BF$318,3,FALSE))</f>
        <v>319561.11</v>
      </c>
      <c r="H280" s="87">
        <f>IF(ISNA(VLOOKUP($B280,'[1]1718  Prog Access'!$F$7:$BF$318,4,FALSE)),"",VLOOKUP($B280,'[1]1718  Prog Access'!$F$7:$BF$318,4,FALSE))</f>
        <v>77524.899999999994</v>
      </c>
      <c r="I280" s="130">
        <f t="shared" si="409"/>
        <v>12595247.309999999</v>
      </c>
      <c r="J280" s="151">
        <f t="shared" si="410"/>
        <v>0.53064252512668253</v>
      </c>
      <c r="K280" s="152">
        <f t="shared" si="411"/>
        <v>6648.5332393741683</v>
      </c>
      <c r="L280" s="135">
        <f>IF(ISNA(VLOOKUP($B280,'[1]1718  Prog Access'!$F$7:$BF$318,5,FALSE)),"",VLOOKUP($B280,'[1]1718  Prog Access'!$F$7:$BF$318,5,FALSE))</f>
        <v>0</v>
      </c>
      <c r="M280" s="135">
        <f>IF(ISNA(VLOOKUP($B280,'[1]1718  Prog Access'!$F$7:$BF$318,6,FALSE)),"",VLOOKUP($B280,'[1]1718  Prog Access'!$F$7:$BF$318,6,FALSE))</f>
        <v>0</v>
      </c>
      <c r="N280" s="135">
        <f>IF(ISNA(VLOOKUP($B280,'[1]1718  Prog Access'!$F$7:$BF$318,7,FALSE)),"",VLOOKUP($B280,'[1]1718  Prog Access'!$F$7:$BF$318,7,FALSE))</f>
        <v>0</v>
      </c>
      <c r="O280" s="135">
        <f>IF(ISNA(VLOOKUP($B280,'[1]1718  Prog Access'!$F$7:$BF$318,8,FALSE)),"",VLOOKUP($B280,'[1]1718  Prog Access'!$F$7:$BF$318,8,FALSE))</f>
        <v>0</v>
      </c>
      <c r="P280" s="135">
        <f>IF(ISNA(VLOOKUP($B280,'[1]1718  Prog Access'!$F$7:$BF$318,9,FALSE)),"",VLOOKUP($B280,'[1]1718  Prog Access'!$F$7:$BF$318,9,FALSE))</f>
        <v>0</v>
      </c>
      <c r="Q280" s="135">
        <f>IF(ISNA(VLOOKUP($B280,'[1]1718  Prog Access'!$F$7:$BF$318,10,FALSE)),"",VLOOKUP($B280,'[1]1718  Prog Access'!$F$7:$BF$318,10,FALSE))</f>
        <v>0</v>
      </c>
      <c r="R280" s="128">
        <f t="shared" si="412"/>
        <v>0</v>
      </c>
      <c r="S280" s="136">
        <f t="shared" si="413"/>
        <v>0</v>
      </c>
      <c r="T280" s="137">
        <f t="shared" si="414"/>
        <v>0</v>
      </c>
      <c r="U280" s="135">
        <f>IF(ISNA(VLOOKUP($B280,'[1]1718  Prog Access'!$F$7:$BF$318,11,FALSE)),"",VLOOKUP($B280,'[1]1718  Prog Access'!$F$7:$BF$318,11,FALSE))</f>
        <v>2277211.4699999993</v>
      </c>
      <c r="V280" s="135">
        <f>IF(ISNA(VLOOKUP($B280,'[1]1718  Prog Access'!$F$7:$BF$318,12,FALSE)),"",VLOOKUP($B280,'[1]1718  Prog Access'!$F$7:$BF$318,12,FALSE))</f>
        <v>74541.77</v>
      </c>
      <c r="W280" s="135">
        <f>IF(ISNA(VLOOKUP($B280,'[1]1718  Prog Access'!$F$7:$BF$318,13,FALSE)),"",VLOOKUP($B280,'[1]1718  Prog Access'!$F$7:$BF$318,13,FALSE))</f>
        <v>512180.01</v>
      </c>
      <c r="X280" s="135">
        <f>IF(ISNA(VLOOKUP($B280,'[1]1718  Prog Access'!$F$7:$BF$318,14,FALSE)),"",VLOOKUP($B280,'[1]1718  Prog Access'!$F$7:$BF$318,14,FALSE))</f>
        <v>0</v>
      </c>
      <c r="Y280" s="135">
        <f>IF(ISNA(VLOOKUP($B280,'[1]1718  Prog Access'!$F$7:$BF$318,15,FALSE)),"",VLOOKUP($B280,'[1]1718  Prog Access'!$F$7:$BF$318,15,FALSE))</f>
        <v>0</v>
      </c>
      <c r="Z280" s="135">
        <f>IF(ISNA(VLOOKUP($B280,'[1]1718  Prog Access'!$F$7:$BF$318,16,FALSE)),"",VLOOKUP($B280,'[1]1718  Prog Access'!$F$7:$BF$318,16,FALSE))</f>
        <v>0</v>
      </c>
      <c r="AA280" s="138">
        <f t="shared" si="415"/>
        <v>2863933.2499999991</v>
      </c>
      <c r="AB280" s="133">
        <f t="shared" si="416"/>
        <v>0.12065858924164834</v>
      </c>
      <c r="AC280" s="134">
        <f t="shared" si="417"/>
        <v>1511.7571683452627</v>
      </c>
      <c r="AD280" s="135">
        <f>IF(ISNA(VLOOKUP($B280,'[1]1718  Prog Access'!$F$7:$BF$318,17,FALSE)),"",VLOOKUP($B280,'[1]1718  Prog Access'!$F$7:$BF$318,17,FALSE))</f>
        <v>662721.05000000005</v>
      </c>
      <c r="AE280" s="135">
        <f>IF(ISNA(VLOOKUP($B280,'[1]1718  Prog Access'!$F$7:$BF$318,18,FALSE)),"",VLOOKUP($B280,'[1]1718  Prog Access'!$F$7:$BF$318,18,FALSE))</f>
        <v>165115.94999999998</v>
      </c>
      <c r="AF280" s="135">
        <f>IF(ISNA(VLOOKUP($B280,'[1]1718  Prog Access'!$F$7:$BF$318,19,FALSE)),"",VLOOKUP($B280,'[1]1718  Prog Access'!$F$7:$BF$318,19,FALSE))</f>
        <v>7366.23</v>
      </c>
      <c r="AG280" s="135">
        <f>IF(ISNA(VLOOKUP($B280,'[1]1718  Prog Access'!$F$7:$BF$318,20,FALSE)),"",VLOOKUP($B280,'[1]1718  Prog Access'!$F$7:$BF$318,20,FALSE))</f>
        <v>0</v>
      </c>
      <c r="AH280" s="134">
        <f t="shared" si="418"/>
        <v>835203.23</v>
      </c>
      <c r="AI280" s="133">
        <f t="shared" si="419"/>
        <v>3.5187427452042737E-2</v>
      </c>
      <c r="AJ280" s="134">
        <f t="shared" si="420"/>
        <v>440.87077447689029</v>
      </c>
      <c r="AK280" s="135">
        <f>IF(ISNA(VLOOKUP($B280,'[1]1718  Prog Access'!$F$7:$BF$318,21,FALSE)),"",VLOOKUP($B280,'[1]1718  Prog Access'!$F$7:$BF$318,21,FALSE))</f>
        <v>0</v>
      </c>
      <c r="AL280" s="135">
        <f>IF(ISNA(VLOOKUP($B280,'[1]1718  Prog Access'!$F$7:$BF$318,22,FALSE)),"",VLOOKUP($B280,'[1]1718  Prog Access'!$F$7:$BF$318,22,FALSE))</f>
        <v>0</v>
      </c>
      <c r="AM280" s="138">
        <f t="shared" si="421"/>
        <v>0</v>
      </c>
      <c r="AN280" s="133">
        <f t="shared" si="422"/>
        <v>0</v>
      </c>
      <c r="AO280" s="139">
        <f t="shared" si="423"/>
        <v>0</v>
      </c>
      <c r="AP280" s="135">
        <f>IF(ISNA(VLOOKUP($B280,'[1]1718  Prog Access'!$F$7:$BF$318,23,FALSE)),"",VLOOKUP($B280,'[1]1718  Prog Access'!$F$7:$BF$318,23,FALSE))</f>
        <v>255382.51000000004</v>
      </c>
      <c r="AQ280" s="135">
        <f>IF(ISNA(VLOOKUP($B280,'[1]1718  Prog Access'!$F$7:$BF$318,24,FALSE)),"",VLOOKUP($B280,'[1]1718  Prog Access'!$F$7:$BF$318,24,FALSE))</f>
        <v>47115.32</v>
      </c>
      <c r="AR280" s="135">
        <f>IF(ISNA(VLOOKUP($B280,'[1]1718  Prog Access'!$F$7:$BF$318,25,FALSE)),"",VLOOKUP($B280,'[1]1718  Prog Access'!$F$7:$BF$318,25,FALSE))</f>
        <v>0</v>
      </c>
      <c r="AS280" s="135">
        <f>IF(ISNA(VLOOKUP($B280,'[1]1718  Prog Access'!$F$7:$BF$318,26,FALSE)),"",VLOOKUP($B280,'[1]1718  Prog Access'!$F$7:$BF$318,26,FALSE))</f>
        <v>0</v>
      </c>
      <c r="AT280" s="135">
        <f>IF(ISNA(VLOOKUP($B280,'[1]1718  Prog Access'!$F$7:$BF$318,27,FALSE)),"",VLOOKUP($B280,'[1]1718  Prog Access'!$F$7:$BF$318,27,FALSE))</f>
        <v>477556.58999999997</v>
      </c>
      <c r="AU280" s="135">
        <f>IF(ISNA(VLOOKUP($B280,'[1]1718  Prog Access'!$F$7:$BF$318,28,FALSE)),"",VLOOKUP($B280,'[1]1718  Prog Access'!$F$7:$BF$318,28,FALSE))</f>
        <v>0</v>
      </c>
      <c r="AV280" s="135">
        <f>IF(ISNA(VLOOKUP($B280,'[1]1718  Prog Access'!$F$7:$BF$318,29,FALSE)),"",VLOOKUP($B280,'[1]1718  Prog Access'!$F$7:$BF$318,29,FALSE))</f>
        <v>0</v>
      </c>
      <c r="AW280" s="135">
        <f>IF(ISNA(VLOOKUP($B280,'[1]1718  Prog Access'!$F$7:$BF$318,30,FALSE)),"",VLOOKUP($B280,'[1]1718  Prog Access'!$F$7:$BF$318,30,FALSE))</f>
        <v>136581.32999999999</v>
      </c>
      <c r="AX280" s="135">
        <f>IF(ISNA(VLOOKUP($B280,'[1]1718  Prog Access'!$F$7:$BF$318,31,FALSE)),"",VLOOKUP($B280,'[1]1718  Prog Access'!$F$7:$BF$318,31,FALSE))</f>
        <v>0</v>
      </c>
      <c r="AY280" s="135">
        <f>IF(ISNA(VLOOKUP($B280,'[1]1718  Prog Access'!$F$7:$BF$318,32,FALSE)),"",VLOOKUP($B280,'[1]1718  Prog Access'!$F$7:$BF$318,32,FALSE))</f>
        <v>0</v>
      </c>
      <c r="AZ280" s="135">
        <f>IF(ISNA(VLOOKUP($B280,'[1]1718  Prog Access'!$F$7:$BF$318,33,FALSE)),"",VLOOKUP($B280,'[1]1718  Prog Access'!$F$7:$BF$318,33,FALSE))</f>
        <v>108336.75</v>
      </c>
      <c r="BA280" s="135">
        <f>IF(ISNA(VLOOKUP($B280,'[1]1718  Prog Access'!$F$7:$BF$318,34,FALSE)),"",VLOOKUP($B280,'[1]1718  Prog Access'!$F$7:$BF$318,34,FALSE))</f>
        <v>0</v>
      </c>
      <c r="BB280" s="135">
        <f>IF(ISNA(VLOOKUP($B280,'[1]1718  Prog Access'!$F$7:$BF$318,35,FALSE)),"",VLOOKUP($B280,'[1]1718  Prog Access'!$F$7:$BF$318,35,FALSE))</f>
        <v>12357.4</v>
      </c>
      <c r="BC280" s="135">
        <f>IF(ISNA(VLOOKUP($B280,'[1]1718  Prog Access'!$F$7:$BF$318,36,FALSE)),"",VLOOKUP($B280,'[1]1718  Prog Access'!$F$7:$BF$318,36,FALSE))</f>
        <v>0</v>
      </c>
      <c r="BD280" s="135">
        <f>IF(ISNA(VLOOKUP($B280,'[1]1718  Prog Access'!$F$7:$BF$318,37,FALSE)),"",VLOOKUP($B280,'[1]1718  Prog Access'!$F$7:$BF$318,37,FALSE))</f>
        <v>9650.23</v>
      </c>
      <c r="BE280" s="135">
        <f>IF(ISNA(VLOOKUP($B280,'[1]1718  Prog Access'!$F$7:$BF$318,38,FALSE)),"",VLOOKUP($B280,'[1]1718  Prog Access'!$F$7:$BF$318,38,FALSE))</f>
        <v>0</v>
      </c>
      <c r="BF280" s="134">
        <f t="shared" si="424"/>
        <v>1046980.1299999999</v>
      </c>
      <c r="BG280" s="133">
        <f t="shared" si="425"/>
        <v>4.4109668215848816E-2</v>
      </c>
      <c r="BH280" s="137">
        <f t="shared" si="426"/>
        <v>552.65942969954176</v>
      </c>
      <c r="BI280" s="140">
        <f>IF(ISNA(VLOOKUP($B280,'[1]1718  Prog Access'!$F$7:$BF$318,39,FALSE)),"",VLOOKUP($B280,'[1]1718  Prog Access'!$F$7:$BF$318,39,FALSE))</f>
        <v>0</v>
      </c>
      <c r="BJ280" s="135">
        <f>IF(ISNA(VLOOKUP($B280,'[1]1718  Prog Access'!$F$7:$BF$318,40,FALSE)),"",VLOOKUP($B280,'[1]1718  Prog Access'!$F$7:$BF$318,40,FALSE))</f>
        <v>0</v>
      </c>
      <c r="BK280" s="135">
        <f>IF(ISNA(VLOOKUP($B280,'[1]1718  Prog Access'!$F$7:$BF$318,41,FALSE)),"",VLOOKUP($B280,'[1]1718  Prog Access'!$F$7:$BF$318,41,FALSE))</f>
        <v>42794</v>
      </c>
      <c r="BL280" s="135">
        <f>IF(ISNA(VLOOKUP($B280,'[1]1718  Prog Access'!$F$7:$BF$318,42,FALSE)),"",VLOOKUP($B280,'[1]1718  Prog Access'!$F$7:$BF$318,42,FALSE))</f>
        <v>0</v>
      </c>
      <c r="BM280" s="135">
        <f>IF(ISNA(VLOOKUP($B280,'[1]1718  Prog Access'!$F$7:$BF$318,43,FALSE)),"",VLOOKUP($B280,'[1]1718  Prog Access'!$F$7:$BF$318,43,FALSE))</f>
        <v>0</v>
      </c>
      <c r="BN280" s="135">
        <f>IF(ISNA(VLOOKUP($B280,'[1]1718  Prog Access'!$F$7:$BF$318,44,FALSE)),"",VLOOKUP($B280,'[1]1718  Prog Access'!$F$7:$BF$318,44,FALSE))</f>
        <v>0</v>
      </c>
      <c r="BO280" s="135">
        <f>IF(ISNA(VLOOKUP($B280,'[1]1718  Prog Access'!$F$7:$BF$318,45,FALSE)),"",VLOOKUP($B280,'[1]1718  Prog Access'!$F$7:$BF$318,45,FALSE))</f>
        <v>1489.24</v>
      </c>
      <c r="BP280" s="137">
        <f t="shared" si="427"/>
        <v>44283.24</v>
      </c>
      <c r="BQ280" s="133">
        <f t="shared" si="428"/>
        <v>1.8656696225197752E-3</v>
      </c>
      <c r="BR280" s="134">
        <f t="shared" si="429"/>
        <v>23.375372141635523</v>
      </c>
      <c r="BS280" s="140">
        <f>IF(ISNA(VLOOKUP($B280,'[1]1718  Prog Access'!$F$7:$BF$318,46,FALSE)),"",VLOOKUP($B280,'[1]1718  Prog Access'!$F$7:$BF$318,46,FALSE))</f>
        <v>0</v>
      </c>
      <c r="BT280" s="135">
        <f>IF(ISNA(VLOOKUP($B280,'[1]1718  Prog Access'!$F$7:$BF$318,47,FALSE)),"",VLOOKUP($B280,'[1]1718  Prog Access'!$F$7:$BF$318,47,FALSE))</f>
        <v>0</v>
      </c>
      <c r="BU280" s="135">
        <f>IF(ISNA(VLOOKUP($B280,'[1]1718  Prog Access'!$F$7:$BF$318,48,FALSE)),"",VLOOKUP($B280,'[1]1718  Prog Access'!$F$7:$BF$318,48,FALSE))</f>
        <v>0</v>
      </c>
      <c r="BV280" s="135">
        <f>IF(ISNA(VLOOKUP($B280,'[1]1718  Prog Access'!$F$7:$BF$318,49,FALSE)),"",VLOOKUP($B280,'[1]1718  Prog Access'!$F$7:$BF$318,49,FALSE))</f>
        <v>55535.94</v>
      </c>
      <c r="BW280" s="137">
        <f t="shared" si="430"/>
        <v>55535.94</v>
      </c>
      <c r="BX280" s="133">
        <f t="shared" si="431"/>
        <v>2.3397501225312532E-3</v>
      </c>
      <c r="BY280" s="134">
        <f t="shared" si="432"/>
        <v>29.315227719009314</v>
      </c>
      <c r="BZ280" s="135">
        <f>IF(ISNA(VLOOKUP($B280,'[1]1718  Prog Access'!$F$7:$BF$318,50,FALSE)),"",VLOOKUP($B280,'[1]1718  Prog Access'!$F$7:$BF$318,50,FALSE))</f>
        <v>3850333.2600000012</v>
      </c>
      <c r="CA280" s="133">
        <f t="shared" si="433"/>
        <v>0.16221599412688723</v>
      </c>
      <c r="CB280" s="134">
        <f t="shared" si="434"/>
        <v>2032.4387470703753</v>
      </c>
      <c r="CC280" s="135">
        <f>IF(ISNA(VLOOKUP($B280,'[1]1718  Prog Access'!$F$7:$BF$318,51,FALSE)),"",VLOOKUP($B280,'[1]1718  Prog Access'!$F$7:$BF$318,51,FALSE))</f>
        <v>909477.22999999986</v>
      </c>
      <c r="CD280" s="133">
        <f t="shared" si="435"/>
        <v>3.8316619117852051E-2</v>
      </c>
      <c r="CE280" s="134">
        <f t="shared" si="436"/>
        <v>480.07708346529841</v>
      </c>
      <c r="CF280" s="141">
        <f>IF(ISNA(VLOOKUP($B280,'[1]1718  Prog Access'!$F$7:$BF$318,52,FALSE)),"",VLOOKUP($B280,'[1]1718  Prog Access'!$F$7:$BF$318,52,FALSE))</f>
        <v>1534848.7400000002</v>
      </c>
      <c r="CG280" s="88">
        <f t="shared" si="437"/>
        <v>6.4663756973987296E-2</v>
      </c>
      <c r="CH280" s="89">
        <f t="shared" si="438"/>
        <v>810.18598636008551</v>
      </c>
      <c r="CI280" s="90">
        <f t="shared" si="439"/>
        <v>23735842.329999998</v>
      </c>
      <c r="CJ280" s="99">
        <f t="shared" si="440"/>
        <v>0</v>
      </c>
    </row>
    <row r="281" spans="1:88" x14ac:dyDescent="0.3">
      <c r="A281" s="21"/>
      <c r="B281" s="84" t="s">
        <v>462</v>
      </c>
      <c r="C281" s="117" t="s">
        <v>463</v>
      </c>
      <c r="D281" s="85">
        <f>IF(ISNA(VLOOKUP($B281,'[1]1718 enrollment_Rev_Exp by size'!$A$6:$C$339,3,FALSE)),"",VLOOKUP($B281,'[1]1718 enrollment_Rev_Exp by size'!$A$6:$C$339,3,FALSE))</f>
        <v>3848.3900000000003</v>
      </c>
      <c r="E281" s="86">
        <f>IF(ISNA(VLOOKUP($B281,'[1]1718 Enroll_Rev_Exp Access'!$A$6:$D$316,4,FALSE)),"",VLOOKUP($B281,'[1]1718 Enroll_Rev_Exp Access'!$A$6:$D$316,4,FALSE))</f>
        <v>45557517.869999997</v>
      </c>
      <c r="F281" s="87">
        <f>IF(ISNA(VLOOKUP($B281,'[1]1718  Prog Access'!$F$7:$BF$318,2,FALSE)),"",VLOOKUP($B281,'[1]1718  Prog Access'!$F$7:$BF$318,2,FALSE))</f>
        <v>24365589.020000003</v>
      </c>
      <c r="G281" s="87">
        <f>IF(ISNA(VLOOKUP($B281,'[1]1718  Prog Access'!$F$7:$BF$318,3,FALSE)),"",VLOOKUP($B281,'[1]1718  Prog Access'!$F$7:$BF$318,3,FALSE))</f>
        <v>0</v>
      </c>
      <c r="H281" s="87">
        <f>IF(ISNA(VLOOKUP($B281,'[1]1718  Prog Access'!$F$7:$BF$318,4,FALSE)),"",VLOOKUP($B281,'[1]1718  Prog Access'!$F$7:$BF$318,4,FALSE))</f>
        <v>111548.2</v>
      </c>
      <c r="I281" s="130">
        <f t="shared" si="409"/>
        <v>24477137.220000003</v>
      </c>
      <c r="J281" s="151">
        <f t="shared" si="410"/>
        <v>0.53727986871116173</v>
      </c>
      <c r="K281" s="152">
        <f t="shared" si="411"/>
        <v>6360.3577651953156</v>
      </c>
      <c r="L281" s="135">
        <f>IF(ISNA(VLOOKUP($B281,'[1]1718  Prog Access'!$F$7:$BF$318,5,FALSE)),"",VLOOKUP($B281,'[1]1718  Prog Access'!$F$7:$BF$318,5,FALSE))</f>
        <v>0</v>
      </c>
      <c r="M281" s="135">
        <f>IF(ISNA(VLOOKUP($B281,'[1]1718  Prog Access'!$F$7:$BF$318,6,FALSE)),"",VLOOKUP($B281,'[1]1718  Prog Access'!$F$7:$BF$318,6,FALSE))</f>
        <v>0</v>
      </c>
      <c r="N281" s="135">
        <f>IF(ISNA(VLOOKUP($B281,'[1]1718  Prog Access'!$F$7:$BF$318,7,FALSE)),"",VLOOKUP($B281,'[1]1718  Prog Access'!$F$7:$BF$318,7,FALSE))</f>
        <v>0</v>
      </c>
      <c r="O281" s="135">
        <f>IF(ISNA(VLOOKUP($B281,'[1]1718  Prog Access'!$F$7:$BF$318,8,FALSE)),"",VLOOKUP($B281,'[1]1718  Prog Access'!$F$7:$BF$318,8,FALSE))</f>
        <v>0</v>
      </c>
      <c r="P281" s="135">
        <f>IF(ISNA(VLOOKUP($B281,'[1]1718  Prog Access'!$F$7:$BF$318,9,FALSE)),"",VLOOKUP($B281,'[1]1718  Prog Access'!$F$7:$BF$318,9,FALSE))</f>
        <v>0</v>
      </c>
      <c r="Q281" s="135">
        <f>IF(ISNA(VLOOKUP($B281,'[1]1718  Prog Access'!$F$7:$BF$318,10,FALSE)),"",VLOOKUP($B281,'[1]1718  Prog Access'!$F$7:$BF$318,10,FALSE))</f>
        <v>0</v>
      </c>
      <c r="R281" s="128">
        <f t="shared" si="412"/>
        <v>0</v>
      </c>
      <c r="S281" s="136">
        <f t="shared" si="413"/>
        <v>0</v>
      </c>
      <c r="T281" s="137">
        <f t="shared" si="414"/>
        <v>0</v>
      </c>
      <c r="U281" s="135">
        <f>IF(ISNA(VLOOKUP($B281,'[1]1718  Prog Access'!$F$7:$BF$318,11,FALSE)),"",VLOOKUP($B281,'[1]1718  Prog Access'!$F$7:$BF$318,11,FALSE))</f>
        <v>5660631.4500000002</v>
      </c>
      <c r="V281" s="135">
        <f>IF(ISNA(VLOOKUP($B281,'[1]1718  Prog Access'!$F$7:$BF$318,12,FALSE)),"",VLOOKUP($B281,'[1]1718  Prog Access'!$F$7:$BF$318,12,FALSE))</f>
        <v>113351.72</v>
      </c>
      <c r="W281" s="135">
        <f>IF(ISNA(VLOOKUP($B281,'[1]1718  Prog Access'!$F$7:$BF$318,13,FALSE)),"",VLOOKUP($B281,'[1]1718  Prog Access'!$F$7:$BF$318,13,FALSE))</f>
        <v>733482.6100000001</v>
      </c>
      <c r="X281" s="135">
        <f>IF(ISNA(VLOOKUP($B281,'[1]1718  Prog Access'!$F$7:$BF$318,14,FALSE)),"",VLOOKUP($B281,'[1]1718  Prog Access'!$F$7:$BF$318,14,FALSE))</f>
        <v>0</v>
      </c>
      <c r="Y281" s="135">
        <f>IF(ISNA(VLOOKUP($B281,'[1]1718  Prog Access'!$F$7:$BF$318,15,FALSE)),"",VLOOKUP($B281,'[1]1718  Prog Access'!$F$7:$BF$318,15,FALSE))</f>
        <v>220499.54</v>
      </c>
      <c r="Z281" s="135">
        <f>IF(ISNA(VLOOKUP($B281,'[1]1718  Prog Access'!$F$7:$BF$318,16,FALSE)),"",VLOOKUP($B281,'[1]1718  Prog Access'!$F$7:$BF$318,16,FALSE))</f>
        <v>0</v>
      </c>
      <c r="AA281" s="138">
        <f t="shared" si="415"/>
        <v>6727965.3200000003</v>
      </c>
      <c r="AB281" s="133">
        <f t="shared" si="416"/>
        <v>0.14768068223555308</v>
      </c>
      <c r="AC281" s="134">
        <f t="shared" si="417"/>
        <v>1748.2545480057893</v>
      </c>
      <c r="AD281" s="135">
        <f>IF(ISNA(VLOOKUP($B281,'[1]1718  Prog Access'!$F$7:$BF$318,17,FALSE)),"",VLOOKUP($B281,'[1]1718  Prog Access'!$F$7:$BF$318,17,FALSE))</f>
        <v>2162132.42</v>
      </c>
      <c r="AE281" s="135">
        <f>IF(ISNA(VLOOKUP($B281,'[1]1718  Prog Access'!$F$7:$BF$318,18,FALSE)),"",VLOOKUP($B281,'[1]1718  Prog Access'!$F$7:$BF$318,18,FALSE))</f>
        <v>235759.14999999997</v>
      </c>
      <c r="AF281" s="135">
        <f>IF(ISNA(VLOOKUP($B281,'[1]1718  Prog Access'!$F$7:$BF$318,19,FALSE)),"",VLOOKUP($B281,'[1]1718  Prog Access'!$F$7:$BF$318,19,FALSE))</f>
        <v>20379</v>
      </c>
      <c r="AG281" s="135">
        <f>IF(ISNA(VLOOKUP($B281,'[1]1718  Prog Access'!$F$7:$BF$318,20,FALSE)),"",VLOOKUP($B281,'[1]1718  Prog Access'!$F$7:$BF$318,20,FALSE))</f>
        <v>0</v>
      </c>
      <c r="AH281" s="134">
        <f t="shared" si="418"/>
        <v>2418270.5699999998</v>
      </c>
      <c r="AI281" s="133">
        <f t="shared" si="419"/>
        <v>5.3081701617296646E-2</v>
      </c>
      <c r="AJ281" s="134">
        <f t="shared" si="420"/>
        <v>628.38500515800104</v>
      </c>
      <c r="AK281" s="135">
        <f>IF(ISNA(VLOOKUP($B281,'[1]1718  Prog Access'!$F$7:$BF$318,21,FALSE)),"",VLOOKUP($B281,'[1]1718  Prog Access'!$F$7:$BF$318,21,FALSE))</f>
        <v>0</v>
      </c>
      <c r="AL281" s="135">
        <f>IF(ISNA(VLOOKUP($B281,'[1]1718  Prog Access'!$F$7:$BF$318,22,FALSE)),"",VLOOKUP($B281,'[1]1718  Prog Access'!$F$7:$BF$318,22,FALSE))</f>
        <v>0</v>
      </c>
      <c r="AM281" s="138">
        <f t="shared" si="421"/>
        <v>0</v>
      </c>
      <c r="AN281" s="133">
        <f t="shared" si="422"/>
        <v>0</v>
      </c>
      <c r="AO281" s="139">
        <f t="shared" si="423"/>
        <v>0</v>
      </c>
      <c r="AP281" s="135">
        <f>IF(ISNA(VLOOKUP($B281,'[1]1718  Prog Access'!$F$7:$BF$318,23,FALSE)),"",VLOOKUP($B281,'[1]1718  Prog Access'!$F$7:$BF$318,23,FALSE))</f>
        <v>399709.00000000006</v>
      </c>
      <c r="AQ281" s="135">
        <f>IF(ISNA(VLOOKUP($B281,'[1]1718  Prog Access'!$F$7:$BF$318,24,FALSE)),"",VLOOKUP($B281,'[1]1718  Prog Access'!$F$7:$BF$318,24,FALSE))</f>
        <v>107545.95999999999</v>
      </c>
      <c r="AR281" s="135">
        <f>IF(ISNA(VLOOKUP($B281,'[1]1718  Prog Access'!$F$7:$BF$318,25,FALSE)),"",VLOOKUP($B281,'[1]1718  Prog Access'!$F$7:$BF$318,25,FALSE))</f>
        <v>0</v>
      </c>
      <c r="AS281" s="135">
        <f>IF(ISNA(VLOOKUP($B281,'[1]1718  Prog Access'!$F$7:$BF$318,26,FALSE)),"",VLOOKUP($B281,'[1]1718  Prog Access'!$F$7:$BF$318,26,FALSE))</f>
        <v>0</v>
      </c>
      <c r="AT281" s="135">
        <f>IF(ISNA(VLOOKUP($B281,'[1]1718  Prog Access'!$F$7:$BF$318,27,FALSE)),"",VLOOKUP($B281,'[1]1718  Prog Access'!$F$7:$BF$318,27,FALSE))</f>
        <v>553338.94000000006</v>
      </c>
      <c r="AU281" s="135">
        <f>IF(ISNA(VLOOKUP($B281,'[1]1718  Prog Access'!$F$7:$BF$318,28,FALSE)),"",VLOOKUP($B281,'[1]1718  Prog Access'!$F$7:$BF$318,28,FALSE))</f>
        <v>0</v>
      </c>
      <c r="AV281" s="135">
        <f>IF(ISNA(VLOOKUP($B281,'[1]1718  Prog Access'!$F$7:$BF$318,29,FALSE)),"",VLOOKUP($B281,'[1]1718  Prog Access'!$F$7:$BF$318,29,FALSE))</f>
        <v>0</v>
      </c>
      <c r="AW281" s="135">
        <f>IF(ISNA(VLOOKUP($B281,'[1]1718  Prog Access'!$F$7:$BF$318,30,FALSE)),"",VLOOKUP($B281,'[1]1718  Prog Access'!$F$7:$BF$318,30,FALSE))</f>
        <v>222865.52000000002</v>
      </c>
      <c r="AX281" s="135">
        <f>IF(ISNA(VLOOKUP($B281,'[1]1718  Prog Access'!$F$7:$BF$318,31,FALSE)),"",VLOOKUP($B281,'[1]1718  Prog Access'!$F$7:$BF$318,31,FALSE))</f>
        <v>0</v>
      </c>
      <c r="AY281" s="135">
        <f>IF(ISNA(VLOOKUP($B281,'[1]1718  Prog Access'!$F$7:$BF$318,32,FALSE)),"",VLOOKUP($B281,'[1]1718  Prog Access'!$F$7:$BF$318,32,FALSE))</f>
        <v>0</v>
      </c>
      <c r="AZ281" s="135">
        <f>IF(ISNA(VLOOKUP($B281,'[1]1718  Prog Access'!$F$7:$BF$318,33,FALSE)),"",VLOOKUP($B281,'[1]1718  Prog Access'!$F$7:$BF$318,33,FALSE))</f>
        <v>0</v>
      </c>
      <c r="BA281" s="135">
        <f>IF(ISNA(VLOOKUP($B281,'[1]1718  Prog Access'!$F$7:$BF$318,34,FALSE)),"",VLOOKUP($B281,'[1]1718  Prog Access'!$F$7:$BF$318,34,FALSE))</f>
        <v>15115.84</v>
      </c>
      <c r="BB281" s="135">
        <f>IF(ISNA(VLOOKUP($B281,'[1]1718  Prog Access'!$F$7:$BF$318,35,FALSE)),"",VLOOKUP($B281,'[1]1718  Prog Access'!$F$7:$BF$318,35,FALSE))</f>
        <v>104860.97</v>
      </c>
      <c r="BC281" s="135">
        <f>IF(ISNA(VLOOKUP($B281,'[1]1718  Prog Access'!$F$7:$BF$318,36,FALSE)),"",VLOOKUP($B281,'[1]1718  Prog Access'!$F$7:$BF$318,36,FALSE))</f>
        <v>0</v>
      </c>
      <c r="BD281" s="135">
        <f>IF(ISNA(VLOOKUP($B281,'[1]1718  Prog Access'!$F$7:$BF$318,37,FALSE)),"",VLOOKUP($B281,'[1]1718  Prog Access'!$F$7:$BF$318,37,FALSE))</f>
        <v>37948.959999999999</v>
      </c>
      <c r="BE281" s="135">
        <f>IF(ISNA(VLOOKUP($B281,'[1]1718  Prog Access'!$F$7:$BF$318,38,FALSE)),"",VLOOKUP($B281,'[1]1718  Prog Access'!$F$7:$BF$318,38,FALSE))</f>
        <v>5417.28</v>
      </c>
      <c r="BF281" s="134">
        <f t="shared" si="424"/>
        <v>1446802.4700000002</v>
      </c>
      <c r="BG281" s="133">
        <f t="shared" si="425"/>
        <v>3.1757710640173652E-2</v>
      </c>
      <c r="BH281" s="137">
        <f t="shared" si="426"/>
        <v>375.95006483230651</v>
      </c>
      <c r="BI281" s="140">
        <f>IF(ISNA(VLOOKUP($B281,'[1]1718  Prog Access'!$F$7:$BF$318,39,FALSE)),"",VLOOKUP($B281,'[1]1718  Prog Access'!$F$7:$BF$318,39,FALSE))</f>
        <v>0</v>
      </c>
      <c r="BJ281" s="135">
        <f>IF(ISNA(VLOOKUP($B281,'[1]1718  Prog Access'!$F$7:$BF$318,40,FALSE)),"",VLOOKUP($B281,'[1]1718  Prog Access'!$F$7:$BF$318,40,FALSE))</f>
        <v>2329.88</v>
      </c>
      <c r="BK281" s="135">
        <f>IF(ISNA(VLOOKUP($B281,'[1]1718  Prog Access'!$F$7:$BF$318,41,FALSE)),"",VLOOKUP($B281,'[1]1718  Prog Access'!$F$7:$BF$318,41,FALSE))</f>
        <v>62666.939999999995</v>
      </c>
      <c r="BL281" s="135">
        <f>IF(ISNA(VLOOKUP($B281,'[1]1718  Prog Access'!$F$7:$BF$318,42,FALSE)),"",VLOOKUP($B281,'[1]1718  Prog Access'!$F$7:$BF$318,42,FALSE))</f>
        <v>0</v>
      </c>
      <c r="BM281" s="135">
        <f>IF(ISNA(VLOOKUP($B281,'[1]1718  Prog Access'!$F$7:$BF$318,43,FALSE)),"",VLOOKUP($B281,'[1]1718  Prog Access'!$F$7:$BF$318,43,FALSE))</f>
        <v>0</v>
      </c>
      <c r="BN281" s="135">
        <f>IF(ISNA(VLOOKUP($B281,'[1]1718  Prog Access'!$F$7:$BF$318,44,FALSE)),"",VLOOKUP($B281,'[1]1718  Prog Access'!$F$7:$BF$318,44,FALSE))</f>
        <v>0</v>
      </c>
      <c r="BO281" s="135">
        <f>IF(ISNA(VLOOKUP($B281,'[1]1718  Prog Access'!$F$7:$BF$318,45,FALSE)),"",VLOOKUP($B281,'[1]1718  Prog Access'!$F$7:$BF$318,45,FALSE))</f>
        <v>11439.52</v>
      </c>
      <c r="BP281" s="137">
        <f t="shared" si="427"/>
        <v>76436.34</v>
      </c>
      <c r="BQ281" s="133">
        <f t="shared" si="428"/>
        <v>1.6777986065464282E-3</v>
      </c>
      <c r="BR281" s="134">
        <f t="shared" si="429"/>
        <v>19.861900690938285</v>
      </c>
      <c r="BS281" s="140">
        <f>IF(ISNA(VLOOKUP($B281,'[1]1718  Prog Access'!$F$7:$BF$318,46,FALSE)),"",VLOOKUP($B281,'[1]1718  Prog Access'!$F$7:$BF$318,46,FALSE))</f>
        <v>0</v>
      </c>
      <c r="BT281" s="135">
        <f>IF(ISNA(VLOOKUP($B281,'[1]1718  Prog Access'!$F$7:$BF$318,47,FALSE)),"",VLOOKUP($B281,'[1]1718  Prog Access'!$F$7:$BF$318,47,FALSE))</f>
        <v>0</v>
      </c>
      <c r="BU281" s="135">
        <f>IF(ISNA(VLOOKUP($B281,'[1]1718  Prog Access'!$F$7:$BF$318,48,FALSE)),"",VLOOKUP($B281,'[1]1718  Prog Access'!$F$7:$BF$318,48,FALSE))</f>
        <v>93131.75</v>
      </c>
      <c r="BV281" s="135">
        <f>IF(ISNA(VLOOKUP($B281,'[1]1718  Prog Access'!$F$7:$BF$318,49,FALSE)),"",VLOOKUP($B281,'[1]1718  Prog Access'!$F$7:$BF$318,49,FALSE))</f>
        <v>505749.64000000007</v>
      </c>
      <c r="BW281" s="137">
        <f t="shared" si="430"/>
        <v>598881.39000000013</v>
      </c>
      <c r="BX281" s="133">
        <f t="shared" si="431"/>
        <v>1.314561060391678E-2</v>
      </c>
      <c r="BY281" s="134">
        <f t="shared" si="432"/>
        <v>155.61868469671734</v>
      </c>
      <c r="BZ281" s="135">
        <f>IF(ISNA(VLOOKUP($B281,'[1]1718  Prog Access'!$F$7:$BF$318,50,FALSE)),"",VLOOKUP($B281,'[1]1718  Prog Access'!$F$7:$BF$318,50,FALSE))</f>
        <v>6231484.4299999997</v>
      </c>
      <c r="CA281" s="133">
        <f t="shared" si="433"/>
        <v>0.13678279066435892</v>
      </c>
      <c r="CB281" s="134">
        <f t="shared" si="434"/>
        <v>1619.2445230343076</v>
      </c>
      <c r="CC281" s="135">
        <f>IF(ISNA(VLOOKUP($B281,'[1]1718  Prog Access'!$F$7:$BF$318,51,FALSE)),"",VLOOKUP($B281,'[1]1718  Prog Access'!$F$7:$BF$318,51,FALSE))</f>
        <v>1423770.99</v>
      </c>
      <c r="CD281" s="133">
        <f t="shared" si="435"/>
        <v>3.125216334355136E-2</v>
      </c>
      <c r="CE281" s="134">
        <f t="shared" si="436"/>
        <v>369.96535953996346</v>
      </c>
      <c r="CF281" s="141">
        <f>IF(ISNA(VLOOKUP($B281,'[1]1718  Prog Access'!$F$7:$BF$318,52,FALSE)),"",VLOOKUP($B281,'[1]1718  Prog Access'!$F$7:$BF$318,52,FALSE))</f>
        <v>2156769.1399999997</v>
      </c>
      <c r="CG281" s="88">
        <f t="shared" si="437"/>
        <v>4.734167357744154E-2</v>
      </c>
      <c r="CH281" s="89">
        <f t="shared" si="438"/>
        <v>560.43413999100915</v>
      </c>
      <c r="CI281" s="90">
        <f t="shared" si="439"/>
        <v>45557517.870000005</v>
      </c>
      <c r="CJ281" s="99">
        <f t="shared" si="440"/>
        <v>0</v>
      </c>
    </row>
    <row r="282" spans="1:88" x14ac:dyDescent="0.3">
      <c r="A282" s="91"/>
      <c r="B282" s="84" t="s">
        <v>464</v>
      </c>
      <c r="C282" s="117" t="s">
        <v>465</v>
      </c>
      <c r="D282" s="85">
        <f>IF(ISNA(VLOOKUP($B282,'[1]1718 enrollment_Rev_Exp by size'!$A$6:$C$339,3,FALSE)),"",VLOOKUP($B282,'[1]1718 enrollment_Rev_Exp by size'!$A$6:$C$339,3,FALSE))</f>
        <v>3819.3999999999996</v>
      </c>
      <c r="E282" s="86">
        <f>IF(ISNA(VLOOKUP($B282,'[1]1718 Enroll_Rev_Exp Access'!$A$6:$D$316,4,FALSE)),"",VLOOKUP($B282,'[1]1718 Enroll_Rev_Exp Access'!$A$6:$D$316,4,FALSE))</f>
        <v>44932387.979999997</v>
      </c>
      <c r="F282" s="87">
        <f>IF(ISNA(VLOOKUP($B282,'[1]1718  Prog Access'!$F$7:$BF$318,2,FALSE)),"",VLOOKUP($B282,'[1]1718  Prog Access'!$F$7:$BF$318,2,FALSE))</f>
        <v>25313455.820000008</v>
      </c>
      <c r="G282" s="87">
        <f>IF(ISNA(VLOOKUP($B282,'[1]1718  Prog Access'!$F$7:$BF$318,3,FALSE)),"",VLOOKUP($B282,'[1]1718  Prog Access'!$F$7:$BF$318,3,FALSE))</f>
        <v>0</v>
      </c>
      <c r="H282" s="87">
        <f>IF(ISNA(VLOOKUP($B282,'[1]1718  Prog Access'!$F$7:$BF$318,4,FALSE)),"",VLOOKUP($B282,'[1]1718  Prog Access'!$F$7:$BF$318,4,FALSE))</f>
        <v>0</v>
      </c>
      <c r="I282" s="130">
        <f t="shared" si="409"/>
        <v>25313455.820000008</v>
      </c>
      <c r="J282" s="151">
        <f t="shared" si="410"/>
        <v>0.5633676943960193</v>
      </c>
      <c r="K282" s="152">
        <f t="shared" si="411"/>
        <v>6627.6000994920696</v>
      </c>
      <c r="L282" s="135">
        <f>IF(ISNA(VLOOKUP($B282,'[1]1718  Prog Access'!$F$7:$BF$318,5,FALSE)),"",VLOOKUP($B282,'[1]1718  Prog Access'!$F$7:$BF$318,5,FALSE))</f>
        <v>0</v>
      </c>
      <c r="M282" s="135">
        <f>IF(ISNA(VLOOKUP($B282,'[1]1718  Prog Access'!$F$7:$BF$318,6,FALSE)),"",VLOOKUP($B282,'[1]1718  Prog Access'!$F$7:$BF$318,6,FALSE))</f>
        <v>0</v>
      </c>
      <c r="N282" s="135">
        <f>IF(ISNA(VLOOKUP($B282,'[1]1718  Prog Access'!$F$7:$BF$318,7,FALSE)),"",VLOOKUP($B282,'[1]1718  Prog Access'!$F$7:$BF$318,7,FALSE))</f>
        <v>0</v>
      </c>
      <c r="O282" s="135">
        <f>IF(ISNA(VLOOKUP($B282,'[1]1718  Prog Access'!$F$7:$BF$318,8,FALSE)),"",VLOOKUP($B282,'[1]1718  Prog Access'!$F$7:$BF$318,8,FALSE))</f>
        <v>0</v>
      </c>
      <c r="P282" s="135">
        <f>IF(ISNA(VLOOKUP($B282,'[1]1718  Prog Access'!$F$7:$BF$318,9,FALSE)),"",VLOOKUP($B282,'[1]1718  Prog Access'!$F$7:$BF$318,9,FALSE))</f>
        <v>0</v>
      </c>
      <c r="Q282" s="135">
        <f>IF(ISNA(VLOOKUP($B282,'[1]1718  Prog Access'!$F$7:$BF$318,10,FALSE)),"",VLOOKUP($B282,'[1]1718  Prog Access'!$F$7:$BF$318,10,FALSE))</f>
        <v>0</v>
      </c>
      <c r="R282" s="128">
        <f t="shared" si="412"/>
        <v>0</v>
      </c>
      <c r="S282" s="136">
        <f t="shared" si="413"/>
        <v>0</v>
      </c>
      <c r="T282" s="137">
        <f t="shared" si="414"/>
        <v>0</v>
      </c>
      <c r="U282" s="135">
        <f>IF(ISNA(VLOOKUP($B282,'[1]1718  Prog Access'!$F$7:$BF$318,11,FALSE)),"",VLOOKUP($B282,'[1]1718  Prog Access'!$F$7:$BF$318,11,FALSE))</f>
        <v>4539737.57</v>
      </c>
      <c r="V282" s="135">
        <f>IF(ISNA(VLOOKUP($B282,'[1]1718  Prog Access'!$F$7:$BF$318,12,FALSE)),"",VLOOKUP($B282,'[1]1718  Prog Access'!$F$7:$BF$318,12,FALSE))</f>
        <v>118112.54</v>
      </c>
      <c r="W282" s="135">
        <f>IF(ISNA(VLOOKUP($B282,'[1]1718  Prog Access'!$F$7:$BF$318,13,FALSE)),"",VLOOKUP($B282,'[1]1718  Prog Access'!$F$7:$BF$318,13,FALSE))</f>
        <v>710866</v>
      </c>
      <c r="X282" s="135">
        <f>IF(ISNA(VLOOKUP($B282,'[1]1718  Prog Access'!$F$7:$BF$318,14,FALSE)),"",VLOOKUP($B282,'[1]1718  Prog Access'!$F$7:$BF$318,14,FALSE))</f>
        <v>0</v>
      </c>
      <c r="Y282" s="135">
        <f>IF(ISNA(VLOOKUP($B282,'[1]1718  Prog Access'!$F$7:$BF$318,15,FALSE)),"",VLOOKUP($B282,'[1]1718  Prog Access'!$F$7:$BF$318,15,FALSE))</f>
        <v>0</v>
      </c>
      <c r="Z282" s="135">
        <f>IF(ISNA(VLOOKUP($B282,'[1]1718  Prog Access'!$F$7:$BF$318,16,FALSE)),"",VLOOKUP($B282,'[1]1718  Prog Access'!$F$7:$BF$318,16,FALSE))</f>
        <v>0</v>
      </c>
      <c r="AA282" s="138">
        <f t="shared" si="415"/>
        <v>5368716.1100000003</v>
      </c>
      <c r="AB282" s="133">
        <f t="shared" si="416"/>
        <v>0.11948432637031638</v>
      </c>
      <c r="AC282" s="134">
        <f t="shared" si="417"/>
        <v>1405.6438472011314</v>
      </c>
      <c r="AD282" s="135">
        <f>IF(ISNA(VLOOKUP($B282,'[1]1718  Prog Access'!$F$7:$BF$318,17,FALSE)),"",VLOOKUP($B282,'[1]1718  Prog Access'!$F$7:$BF$318,17,FALSE))</f>
        <v>1854717.9900000005</v>
      </c>
      <c r="AE282" s="135">
        <f>IF(ISNA(VLOOKUP($B282,'[1]1718  Prog Access'!$F$7:$BF$318,18,FALSE)),"",VLOOKUP($B282,'[1]1718  Prog Access'!$F$7:$BF$318,18,FALSE))</f>
        <v>238603.51</v>
      </c>
      <c r="AF282" s="135">
        <f>IF(ISNA(VLOOKUP($B282,'[1]1718  Prog Access'!$F$7:$BF$318,19,FALSE)),"",VLOOKUP($B282,'[1]1718  Prog Access'!$F$7:$BF$318,19,FALSE))</f>
        <v>20773</v>
      </c>
      <c r="AG282" s="135">
        <f>IF(ISNA(VLOOKUP($B282,'[1]1718  Prog Access'!$F$7:$BF$318,20,FALSE)),"",VLOOKUP($B282,'[1]1718  Prog Access'!$F$7:$BF$318,20,FALSE))</f>
        <v>0</v>
      </c>
      <c r="AH282" s="134">
        <f t="shared" si="418"/>
        <v>2114094.5000000005</v>
      </c>
      <c r="AI282" s="133">
        <f t="shared" si="419"/>
        <v>4.7050570758469634E-2</v>
      </c>
      <c r="AJ282" s="134">
        <f t="shared" si="420"/>
        <v>553.5148190815313</v>
      </c>
      <c r="AK282" s="135">
        <f>IF(ISNA(VLOOKUP($B282,'[1]1718  Prog Access'!$F$7:$BF$318,21,FALSE)),"",VLOOKUP($B282,'[1]1718  Prog Access'!$F$7:$BF$318,21,FALSE))</f>
        <v>0</v>
      </c>
      <c r="AL282" s="135">
        <f>IF(ISNA(VLOOKUP($B282,'[1]1718  Prog Access'!$F$7:$BF$318,22,FALSE)),"",VLOOKUP($B282,'[1]1718  Prog Access'!$F$7:$BF$318,22,FALSE))</f>
        <v>0</v>
      </c>
      <c r="AM282" s="138">
        <f t="shared" si="421"/>
        <v>0</v>
      </c>
      <c r="AN282" s="133">
        <f t="shared" si="422"/>
        <v>0</v>
      </c>
      <c r="AO282" s="139">
        <f t="shared" si="423"/>
        <v>0</v>
      </c>
      <c r="AP282" s="135">
        <f>IF(ISNA(VLOOKUP($B282,'[1]1718  Prog Access'!$F$7:$BF$318,23,FALSE)),"",VLOOKUP($B282,'[1]1718  Prog Access'!$F$7:$BF$318,23,FALSE))</f>
        <v>585837.52</v>
      </c>
      <c r="AQ282" s="135">
        <f>IF(ISNA(VLOOKUP($B282,'[1]1718  Prog Access'!$F$7:$BF$318,24,FALSE)),"",VLOOKUP($B282,'[1]1718  Prog Access'!$F$7:$BF$318,24,FALSE))</f>
        <v>61863.49</v>
      </c>
      <c r="AR282" s="135">
        <f>IF(ISNA(VLOOKUP($B282,'[1]1718  Prog Access'!$F$7:$BF$318,25,FALSE)),"",VLOOKUP($B282,'[1]1718  Prog Access'!$F$7:$BF$318,25,FALSE))</f>
        <v>0</v>
      </c>
      <c r="AS282" s="135">
        <f>IF(ISNA(VLOOKUP($B282,'[1]1718  Prog Access'!$F$7:$BF$318,26,FALSE)),"",VLOOKUP($B282,'[1]1718  Prog Access'!$F$7:$BF$318,26,FALSE))</f>
        <v>0</v>
      </c>
      <c r="AT282" s="135">
        <f>IF(ISNA(VLOOKUP($B282,'[1]1718  Prog Access'!$F$7:$BF$318,27,FALSE)),"",VLOOKUP($B282,'[1]1718  Prog Access'!$F$7:$BF$318,27,FALSE))</f>
        <v>749341.47</v>
      </c>
      <c r="AU282" s="135">
        <f>IF(ISNA(VLOOKUP($B282,'[1]1718  Prog Access'!$F$7:$BF$318,28,FALSE)),"",VLOOKUP($B282,'[1]1718  Prog Access'!$F$7:$BF$318,28,FALSE))</f>
        <v>0</v>
      </c>
      <c r="AV282" s="135">
        <f>IF(ISNA(VLOOKUP($B282,'[1]1718  Prog Access'!$F$7:$BF$318,29,FALSE)),"",VLOOKUP($B282,'[1]1718  Prog Access'!$F$7:$BF$318,29,FALSE))</f>
        <v>0</v>
      </c>
      <c r="AW282" s="135">
        <f>IF(ISNA(VLOOKUP($B282,'[1]1718  Prog Access'!$F$7:$BF$318,30,FALSE)),"",VLOOKUP($B282,'[1]1718  Prog Access'!$F$7:$BF$318,30,FALSE))</f>
        <v>209736.59999999998</v>
      </c>
      <c r="AX282" s="135">
        <f>IF(ISNA(VLOOKUP($B282,'[1]1718  Prog Access'!$F$7:$BF$318,31,FALSE)),"",VLOOKUP($B282,'[1]1718  Prog Access'!$F$7:$BF$318,31,FALSE))</f>
        <v>0</v>
      </c>
      <c r="AY282" s="135">
        <f>IF(ISNA(VLOOKUP($B282,'[1]1718  Prog Access'!$F$7:$BF$318,32,FALSE)),"",VLOOKUP($B282,'[1]1718  Prog Access'!$F$7:$BF$318,32,FALSE))</f>
        <v>0</v>
      </c>
      <c r="AZ282" s="135">
        <f>IF(ISNA(VLOOKUP($B282,'[1]1718  Prog Access'!$F$7:$BF$318,33,FALSE)),"",VLOOKUP($B282,'[1]1718  Prog Access'!$F$7:$BF$318,33,FALSE))</f>
        <v>0</v>
      </c>
      <c r="BA282" s="135">
        <f>IF(ISNA(VLOOKUP($B282,'[1]1718  Prog Access'!$F$7:$BF$318,34,FALSE)),"",VLOOKUP($B282,'[1]1718  Prog Access'!$F$7:$BF$318,34,FALSE))</f>
        <v>44864.55</v>
      </c>
      <c r="BB282" s="135">
        <f>IF(ISNA(VLOOKUP($B282,'[1]1718  Prog Access'!$F$7:$BF$318,35,FALSE)),"",VLOOKUP($B282,'[1]1718  Prog Access'!$F$7:$BF$318,35,FALSE))</f>
        <v>534595.02999999991</v>
      </c>
      <c r="BC282" s="135">
        <f>IF(ISNA(VLOOKUP($B282,'[1]1718  Prog Access'!$F$7:$BF$318,36,FALSE)),"",VLOOKUP($B282,'[1]1718  Prog Access'!$F$7:$BF$318,36,FALSE))</f>
        <v>1380.84</v>
      </c>
      <c r="BD282" s="135">
        <f>IF(ISNA(VLOOKUP($B282,'[1]1718  Prog Access'!$F$7:$BF$318,37,FALSE)),"",VLOOKUP($B282,'[1]1718  Prog Access'!$F$7:$BF$318,37,FALSE))</f>
        <v>68083.89</v>
      </c>
      <c r="BE282" s="135">
        <f>IF(ISNA(VLOOKUP($B282,'[1]1718  Prog Access'!$F$7:$BF$318,38,FALSE)),"",VLOOKUP($B282,'[1]1718  Prog Access'!$F$7:$BF$318,38,FALSE))</f>
        <v>0</v>
      </c>
      <c r="BF282" s="134">
        <f t="shared" si="424"/>
        <v>2255703.39</v>
      </c>
      <c r="BG282" s="133">
        <f t="shared" si="425"/>
        <v>5.0202170225273665E-2</v>
      </c>
      <c r="BH282" s="137">
        <f t="shared" si="426"/>
        <v>590.59103262292513</v>
      </c>
      <c r="BI282" s="140">
        <f>IF(ISNA(VLOOKUP($B282,'[1]1718  Prog Access'!$F$7:$BF$318,39,FALSE)),"",VLOOKUP($B282,'[1]1718  Prog Access'!$F$7:$BF$318,39,FALSE))</f>
        <v>34401.35</v>
      </c>
      <c r="BJ282" s="135">
        <f>IF(ISNA(VLOOKUP($B282,'[1]1718  Prog Access'!$F$7:$BF$318,40,FALSE)),"",VLOOKUP($B282,'[1]1718  Prog Access'!$F$7:$BF$318,40,FALSE))</f>
        <v>4011.66</v>
      </c>
      <c r="BK282" s="135">
        <f>IF(ISNA(VLOOKUP($B282,'[1]1718  Prog Access'!$F$7:$BF$318,41,FALSE)),"",VLOOKUP($B282,'[1]1718  Prog Access'!$F$7:$BF$318,41,FALSE))</f>
        <v>19506.400000000001</v>
      </c>
      <c r="BL282" s="135">
        <f>IF(ISNA(VLOOKUP($B282,'[1]1718  Prog Access'!$F$7:$BF$318,42,FALSE)),"",VLOOKUP($B282,'[1]1718  Prog Access'!$F$7:$BF$318,42,FALSE))</f>
        <v>0</v>
      </c>
      <c r="BM282" s="135">
        <f>IF(ISNA(VLOOKUP($B282,'[1]1718  Prog Access'!$F$7:$BF$318,43,FALSE)),"",VLOOKUP($B282,'[1]1718  Prog Access'!$F$7:$BF$318,43,FALSE))</f>
        <v>0</v>
      </c>
      <c r="BN282" s="135">
        <f>IF(ISNA(VLOOKUP($B282,'[1]1718  Prog Access'!$F$7:$BF$318,44,FALSE)),"",VLOOKUP($B282,'[1]1718  Prog Access'!$F$7:$BF$318,44,FALSE))</f>
        <v>0</v>
      </c>
      <c r="BO282" s="135">
        <f>IF(ISNA(VLOOKUP($B282,'[1]1718  Prog Access'!$F$7:$BF$318,45,FALSE)),"",VLOOKUP($B282,'[1]1718  Prog Access'!$F$7:$BF$318,45,FALSE))</f>
        <v>12806.48</v>
      </c>
      <c r="BP282" s="137">
        <f t="shared" si="427"/>
        <v>70725.89</v>
      </c>
      <c r="BQ282" s="133">
        <f t="shared" si="428"/>
        <v>1.5740514399430769E-3</v>
      </c>
      <c r="BR282" s="134">
        <f t="shared" si="429"/>
        <v>18.517539404094887</v>
      </c>
      <c r="BS282" s="140">
        <f>IF(ISNA(VLOOKUP($B282,'[1]1718  Prog Access'!$F$7:$BF$318,46,FALSE)),"",VLOOKUP($B282,'[1]1718  Prog Access'!$F$7:$BF$318,46,FALSE))</f>
        <v>0</v>
      </c>
      <c r="BT282" s="135">
        <f>IF(ISNA(VLOOKUP($B282,'[1]1718  Prog Access'!$F$7:$BF$318,47,FALSE)),"",VLOOKUP($B282,'[1]1718  Prog Access'!$F$7:$BF$318,47,FALSE))</f>
        <v>0</v>
      </c>
      <c r="BU282" s="135">
        <f>IF(ISNA(VLOOKUP($B282,'[1]1718  Prog Access'!$F$7:$BF$318,48,FALSE)),"",VLOOKUP($B282,'[1]1718  Prog Access'!$F$7:$BF$318,48,FALSE))</f>
        <v>0</v>
      </c>
      <c r="BV282" s="135">
        <f>IF(ISNA(VLOOKUP($B282,'[1]1718  Prog Access'!$F$7:$BF$318,49,FALSE)),"",VLOOKUP($B282,'[1]1718  Prog Access'!$F$7:$BF$318,49,FALSE))</f>
        <v>103348.41</v>
      </c>
      <c r="BW282" s="137">
        <f t="shared" si="430"/>
        <v>103348.41</v>
      </c>
      <c r="BX282" s="133">
        <f t="shared" si="431"/>
        <v>2.3000871898017474E-3</v>
      </c>
      <c r="BY282" s="134">
        <f t="shared" si="432"/>
        <v>27.058807666125574</v>
      </c>
      <c r="BZ282" s="135">
        <f>IF(ISNA(VLOOKUP($B282,'[1]1718  Prog Access'!$F$7:$BF$318,50,FALSE)),"",VLOOKUP($B282,'[1]1718  Prog Access'!$F$7:$BF$318,50,FALSE))</f>
        <v>6200740.8199999984</v>
      </c>
      <c r="CA282" s="133">
        <f t="shared" si="433"/>
        <v>0.13800158635592727</v>
      </c>
      <c r="CB282" s="134">
        <f t="shared" si="434"/>
        <v>1623.485578886736</v>
      </c>
      <c r="CC282" s="135">
        <f>IF(ISNA(VLOOKUP($B282,'[1]1718  Prog Access'!$F$7:$BF$318,51,FALSE)),"",VLOOKUP($B282,'[1]1718  Prog Access'!$F$7:$BF$318,51,FALSE))</f>
        <v>1348153.39</v>
      </c>
      <c r="CD282" s="133">
        <f t="shared" si="435"/>
        <v>3.0004044979761165E-2</v>
      </c>
      <c r="CE282" s="134">
        <f t="shared" si="436"/>
        <v>352.97517672932923</v>
      </c>
      <c r="CF282" s="141">
        <f>IF(ISNA(VLOOKUP($B282,'[1]1718  Prog Access'!$F$7:$BF$318,52,FALSE)),"",VLOOKUP($B282,'[1]1718  Prog Access'!$F$7:$BF$318,52,FALSE))</f>
        <v>2157449.65</v>
      </c>
      <c r="CG282" s="88">
        <f t="shared" si="437"/>
        <v>4.8015468284488008E-2</v>
      </c>
      <c r="CH282" s="89">
        <f t="shared" si="438"/>
        <v>564.86611771482433</v>
      </c>
      <c r="CI282" s="90">
        <f t="shared" si="439"/>
        <v>44932387.980000004</v>
      </c>
      <c r="CJ282" s="99">
        <f t="shared" si="440"/>
        <v>0</v>
      </c>
    </row>
    <row r="283" spans="1:88" x14ac:dyDescent="0.3">
      <c r="A283" s="21"/>
      <c r="B283" s="102" t="s">
        <v>466</v>
      </c>
      <c r="C283" s="117" t="s">
        <v>467</v>
      </c>
      <c r="D283" s="85">
        <f>IF(ISNA(VLOOKUP($B283,'[1]1718 enrollment_Rev_Exp by size'!$A$6:$C$339,3,FALSE)),"",VLOOKUP($B283,'[1]1718 enrollment_Rev_Exp by size'!$A$6:$C$339,3,FALSE))</f>
        <v>254.7</v>
      </c>
      <c r="E283" s="86">
        <f>IF(ISNA(VLOOKUP($B283,'[1]1718 Enroll_Rev_Exp Access'!$A$6:$D$316,4,FALSE)),"",VLOOKUP($B283,'[1]1718 Enroll_Rev_Exp Access'!$A$6:$D$316,4,FALSE))</f>
        <v>4924102.22</v>
      </c>
      <c r="F283" s="87">
        <f>IF(ISNA(VLOOKUP($B283,'[1]1718  Prog Access'!$F$7:$BF$318,2,FALSE)),"",VLOOKUP($B283,'[1]1718  Prog Access'!$F$7:$BF$318,2,FALSE))</f>
        <v>1939032.7</v>
      </c>
      <c r="G283" s="87">
        <f>IF(ISNA(VLOOKUP($B283,'[1]1718  Prog Access'!$F$7:$BF$318,3,FALSE)),"",VLOOKUP($B283,'[1]1718  Prog Access'!$F$7:$BF$318,3,FALSE))</f>
        <v>0</v>
      </c>
      <c r="H283" s="87">
        <f>IF(ISNA(VLOOKUP($B283,'[1]1718  Prog Access'!$F$7:$BF$318,4,FALSE)),"",VLOOKUP($B283,'[1]1718  Prog Access'!$F$7:$BF$318,4,FALSE))</f>
        <v>0</v>
      </c>
      <c r="I283" s="130">
        <f t="shared" si="409"/>
        <v>1939032.7</v>
      </c>
      <c r="J283" s="151">
        <f t="shared" si="410"/>
        <v>0.39378400637669947</v>
      </c>
      <c r="K283" s="152">
        <f t="shared" si="411"/>
        <v>7613.0062819002751</v>
      </c>
      <c r="L283" s="135">
        <f>IF(ISNA(VLOOKUP($B283,'[1]1718  Prog Access'!$F$7:$BF$318,5,FALSE)),"",VLOOKUP($B283,'[1]1718  Prog Access'!$F$7:$BF$318,5,FALSE))</f>
        <v>0</v>
      </c>
      <c r="M283" s="135">
        <f>IF(ISNA(VLOOKUP($B283,'[1]1718  Prog Access'!$F$7:$BF$318,6,FALSE)),"",VLOOKUP($B283,'[1]1718  Prog Access'!$F$7:$BF$318,6,FALSE))</f>
        <v>0</v>
      </c>
      <c r="N283" s="135">
        <f>IF(ISNA(VLOOKUP($B283,'[1]1718  Prog Access'!$F$7:$BF$318,7,FALSE)),"",VLOOKUP($B283,'[1]1718  Prog Access'!$F$7:$BF$318,7,FALSE))</f>
        <v>0</v>
      </c>
      <c r="O283" s="135">
        <f>IF(ISNA(VLOOKUP($B283,'[1]1718  Prog Access'!$F$7:$BF$318,8,FALSE)),"",VLOOKUP($B283,'[1]1718  Prog Access'!$F$7:$BF$318,8,FALSE))</f>
        <v>0</v>
      </c>
      <c r="P283" s="135">
        <f>IF(ISNA(VLOOKUP($B283,'[1]1718  Prog Access'!$F$7:$BF$318,9,FALSE)),"",VLOOKUP($B283,'[1]1718  Prog Access'!$F$7:$BF$318,9,FALSE))</f>
        <v>0</v>
      </c>
      <c r="Q283" s="135">
        <f>IF(ISNA(VLOOKUP($B283,'[1]1718  Prog Access'!$F$7:$BF$318,10,FALSE)),"",VLOOKUP($B283,'[1]1718  Prog Access'!$F$7:$BF$318,10,FALSE))</f>
        <v>0</v>
      </c>
      <c r="R283" s="128">
        <f t="shared" si="412"/>
        <v>0</v>
      </c>
      <c r="S283" s="136">
        <f t="shared" si="413"/>
        <v>0</v>
      </c>
      <c r="T283" s="137">
        <f t="shared" si="414"/>
        <v>0</v>
      </c>
      <c r="U283" s="135">
        <f>IF(ISNA(VLOOKUP($B283,'[1]1718  Prog Access'!$F$7:$BF$318,11,FALSE)),"",VLOOKUP($B283,'[1]1718  Prog Access'!$F$7:$BF$318,11,FALSE))</f>
        <v>690479.74</v>
      </c>
      <c r="V283" s="135">
        <f>IF(ISNA(VLOOKUP($B283,'[1]1718  Prog Access'!$F$7:$BF$318,12,FALSE)),"",VLOOKUP($B283,'[1]1718  Prog Access'!$F$7:$BF$318,12,FALSE))</f>
        <v>0</v>
      </c>
      <c r="W283" s="135">
        <f>IF(ISNA(VLOOKUP($B283,'[1]1718  Prog Access'!$F$7:$BF$318,13,FALSE)),"",VLOOKUP($B283,'[1]1718  Prog Access'!$F$7:$BF$318,13,FALSE))</f>
        <v>66740.959999999992</v>
      </c>
      <c r="X283" s="135">
        <f>IF(ISNA(VLOOKUP($B283,'[1]1718  Prog Access'!$F$7:$BF$318,14,FALSE)),"",VLOOKUP($B283,'[1]1718  Prog Access'!$F$7:$BF$318,14,FALSE))</f>
        <v>0</v>
      </c>
      <c r="Y283" s="135">
        <f>IF(ISNA(VLOOKUP($B283,'[1]1718  Prog Access'!$F$7:$BF$318,15,FALSE)),"",VLOOKUP($B283,'[1]1718  Prog Access'!$F$7:$BF$318,15,FALSE))</f>
        <v>0</v>
      </c>
      <c r="Z283" s="135">
        <f>IF(ISNA(VLOOKUP($B283,'[1]1718  Prog Access'!$F$7:$BF$318,16,FALSE)),"",VLOOKUP($B283,'[1]1718  Prog Access'!$F$7:$BF$318,16,FALSE))</f>
        <v>0</v>
      </c>
      <c r="AA283" s="138">
        <f t="shared" si="415"/>
        <v>757220.7</v>
      </c>
      <c r="AB283" s="133">
        <f t="shared" si="416"/>
        <v>0.15377842826341651</v>
      </c>
      <c r="AC283" s="134">
        <f t="shared" si="417"/>
        <v>2972.9905771495878</v>
      </c>
      <c r="AD283" s="135">
        <f>IF(ISNA(VLOOKUP($B283,'[1]1718  Prog Access'!$F$7:$BF$318,17,FALSE)),"",VLOOKUP($B283,'[1]1718  Prog Access'!$F$7:$BF$318,17,FALSE))</f>
        <v>0</v>
      </c>
      <c r="AE283" s="135">
        <f>IF(ISNA(VLOOKUP($B283,'[1]1718  Prog Access'!$F$7:$BF$318,18,FALSE)),"",VLOOKUP($B283,'[1]1718  Prog Access'!$F$7:$BF$318,18,FALSE))</f>
        <v>0</v>
      </c>
      <c r="AF283" s="135">
        <f>IF(ISNA(VLOOKUP($B283,'[1]1718  Prog Access'!$F$7:$BF$318,19,FALSE)),"",VLOOKUP($B283,'[1]1718  Prog Access'!$F$7:$BF$318,19,FALSE))</f>
        <v>0</v>
      </c>
      <c r="AG283" s="135">
        <f>IF(ISNA(VLOOKUP($B283,'[1]1718  Prog Access'!$F$7:$BF$318,20,FALSE)),"",VLOOKUP($B283,'[1]1718  Prog Access'!$F$7:$BF$318,20,FALSE))</f>
        <v>0</v>
      </c>
      <c r="AH283" s="134">
        <f t="shared" si="418"/>
        <v>0</v>
      </c>
      <c r="AI283" s="133">
        <f t="shared" si="419"/>
        <v>0</v>
      </c>
      <c r="AJ283" s="134">
        <f t="shared" si="420"/>
        <v>0</v>
      </c>
      <c r="AK283" s="135">
        <f>IF(ISNA(VLOOKUP($B283,'[1]1718  Prog Access'!$F$7:$BF$318,21,FALSE)),"",VLOOKUP($B283,'[1]1718  Prog Access'!$F$7:$BF$318,21,FALSE))</f>
        <v>0</v>
      </c>
      <c r="AL283" s="135">
        <f>IF(ISNA(VLOOKUP($B283,'[1]1718  Prog Access'!$F$7:$BF$318,22,FALSE)),"",VLOOKUP($B283,'[1]1718  Prog Access'!$F$7:$BF$318,22,FALSE))</f>
        <v>0</v>
      </c>
      <c r="AM283" s="138">
        <f t="shared" si="421"/>
        <v>0</v>
      </c>
      <c r="AN283" s="133">
        <f t="shared" si="422"/>
        <v>0</v>
      </c>
      <c r="AO283" s="139">
        <f t="shared" si="423"/>
        <v>0</v>
      </c>
      <c r="AP283" s="135">
        <f>IF(ISNA(VLOOKUP($B283,'[1]1718  Prog Access'!$F$7:$BF$318,23,FALSE)),"",VLOOKUP($B283,'[1]1718  Prog Access'!$F$7:$BF$318,23,FALSE))</f>
        <v>134872.83000000002</v>
      </c>
      <c r="AQ283" s="135">
        <f>IF(ISNA(VLOOKUP($B283,'[1]1718  Prog Access'!$F$7:$BF$318,24,FALSE)),"",VLOOKUP($B283,'[1]1718  Prog Access'!$F$7:$BF$318,24,FALSE))</f>
        <v>15045.99</v>
      </c>
      <c r="AR283" s="135">
        <f>IF(ISNA(VLOOKUP($B283,'[1]1718  Prog Access'!$F$7:$BF$318,25,FALSE)),"",VLOOKUP($B283,'[1]1718  Prog Access'!$F$7:$BF$318,25,FALSE))</f>
        <v>0</v>
      </c>
      <c r="AS283" s="135">
        <f>IF(ISNA(VLOOKUP($B283,'[1]1718  Prog Access'!$F$7:$BF$318,26,FALSE)),"",VLOOKUP($B283,'[1]1718  Prog Access'!$F$7:$BF$318,26,FALSE))</f>
        <v>0</v>
      </c>
      <c r="AT283" s="135">
        <f>IF(ISNA(VLOOKUP($B283,'[1]1718  Prog Access'!$F$7:$BF$318,27,FALSE)),"",VLOOKUP($B283,'[1]1718  Prog Access'!$F$7:$BF$318,27,FALSE))</f>
        <v>158805.46999999997</v>
      </c>
      <c r="AU283" s="135">
        <f>IF(ISNA(VLOOKUP($B283,'[1]1718  Prog Access'!$F$7:$BF$318,28,FALSE)),"",VLOOKUP($B283,'[1]1718  Prog Access'!$F$7:$BF$318,28,FALSE))</f>
        <v>0</v>
      </c>
      <c r="AV283" s="135">
        <f>IF(ISNA(VLOOKUP($B283,'[1]1718  Prog Access'!$F$7:$BF$318,29,FALSE)),"",VLOOKUP($B283,'[1]1718  Prog Access'!$F$7:$BF$318,29,FALSE))</f>
        <v>0</v>
      </c>
      <c r="AW283" s="135">
        <f>IF(ISNA(VLOOKUP($B283,'[1]1718  Prog Access'!$F$7:$BF$318,30,FALSE)),"",VLOOKUP($B283,'[1]1718  Prog Access'!$F$7:$BF$318,30,FALSE))</f>
        <v>0</v>
      </c>
      <c r="AX283" s="135">
        <f>IF(ISNA(VLOOKUP($B283,'[1]1718  Prog Access'!$F$7:$BF$318,31,FALSE)),"",VLOOKUP($B283,'[1]1718  Prog Access'!$F$7:$BF$318,31,FALSE))</f>
        <v>0</v>
      </c>
      <c r="AY283" s="135">
        <f>IF(ISNA(VLOOKUP($B283,'[1]1718  Prog Access'!$F$7:$BF$318,32,FALSE)),"",VLOOKUP($B283,'[1]1718  Prog Access'!$F$7:$BF$318,32,FALSE))</f>
        <v>0</v>
      </c>
      <c r="AZ283" s="135">
        <f>IF(ISNA(VLOOKUP($B283,'[1]1718  Prog Access'!$F$7:$BF$318,33,FALSE)),"",VLOOKUP($B283,'[1]1718  Prog Access'!$F$7:$BF$318,33,FALSE))</f>
        <v>0</v>
      </c>
      <c r="BA283" s="135">
        <f>IF(ISNA(VLOOKUP($B283,'[1]1718  Prog Access'!$F$7:$BF$318,34,FALSE)),"",VLOOKUP($B283,'[1]1718  Prog Access'!$F$7:$BF$318,34,FALSE))</f>
        <v>0</v>
      </c>
      <c r="BB283" s="135">
        <f>IF(ISNA(VLOOKUP($B283,'[1]1718  Prog Access'!$F$7:$BF$318,35,FALSE)),"",VLOOKUP($B283,'[1]1718  Prog Access'!$F$7:$BF$318,35,FALSE))</f>
        <v>10229.579999999998</v>
      </c>
      <c r="BC283" s="135">
        <f>IF(ISNA(VLOOKUP($B283,'[1]1718  Prog Access'!$F$7:$BF$318,36,FALSE)),"",VLOOKUP($B283,'[1]1718  Prog Access'!$F$7:$BF$318,36,FALSE))</f>
        <v>0</v>
      </c>
      <c r="BD283" s="135">
        <f>IF(ISNA(VLOOKUP($B283,'[1]1718  Prog Access'!$F$7:$BF$318,37,FALSE)),"",VLOOKUP($B283,'[1]1718  Prog Access'!$F$7:$BF$318,37,FALSE))</f>
        <v>0</v>
      </c>
      <c r="BE283" s="135">
        <f>IF(ISNA(VLOOKUP($B283,'[1]1718  Prog Access'!$F$7:$BF$318,38,FALSE)),"",VLOOKUP($B283,'[1]1718  Prog Access'!$F$7:$BF$318,38,FALSE))</f>
        <v>0</v>
      </c>
      <c r="BF283" s="134">
        <f t="shared" si="424"/>
        <v>318953.87</v>
      </c>
      <c r="BG283" s="133">
        <f t="shared" si="425"/>
        <v>6.4774014784770254E-2</v>
      </c>
      <c r="BH283" s="137">
        <f t="shared" si="426"/>
        <v>1252.2727522575578</v>
      </c>
      <c r="BI283" s="140">
        <f>IF(ISNA(VLOOKUP($B283,'[1]1718  Prog Access'!$F$7:$BF$318,39,FALSE)),"",VLOOKUP($B283,'[1]1718  Prog Access'!$F$7:$BF$318,39,FALSE))</f>
        <v>0</v>
      </c>
      <c r="BJ283" s="135">
        <f>IF(ISNA(VLOOKUP($B283,'[1]1718  Prog Access'!$F$7:$BF$318,40,FALSE)),"",VLOOKUP($B283,'[1]1718  Prog Access'!$F$7:$BF$318,40,FALSE))</f>
        <v>0</v>
      </c>
      <c r="BK283" s="135">
        <f>IF(ISNA(VLOOKUP($B283,'[1]1718  Prog Access'!$F$7:$BF$318,41,FALSE)),"",VLOOKUP($B283,'[1]1718  Prog Access'!$F$7:$BF$318,41,FALSE))</f>
        <v>5849.49</v>
      </c>
      <c r="BL283" s="135">
        <f>IF(ISNA(VLOOKUP($B283,'[1]1718  Prog Access'!$F$7:$BF$318,42,FALSE)),"",VLOOKUP($B283,'[1]1718  Prog Access'!$F$7:$BF$318,42,FALSE))</f>
        <v>0</v>
      </c>
      <c r="BM283" s="135">
        <f>IF(ISNA(VLOOKUP($B283,'[1]1718  Prog Access'!$F$7:$BF$318,43,FALSE)),"",VLOOKUP($B283,'[1]1718  Prog Access'!$F$7:$BF$318,43,FALSE))</f>
        <v>0</v>
      </c>
      <c r="BN283" s="135">
        <f>IF(ISNA(VLOOKUP($B283,'[1]1718  Prog Access'!$F$7:$BF$318,44,FALSE)),"",VLOOKUP($B283,'[1]1718  Prog Access'!$F$7:$BF$318,44,FALSE))</f>
        <v>0</v>
      </c>
      <c r="BO283" s="135">
        <f>IF(ISNA(VLOOKUP($B283,'[1]1718  Prog Access'!$F$7:$BF$318,45,FALSE)),"",VLOOKUP($B283,'[1]1718  Prog Access'!$F$7:$BF$318,45,FALSE))</f>
        <v>0</v>
      </c>
      <c r="BP283" s="137">
        <f t="shared" si="427"/>
        <v>5849.49</v>
      </c>
      <c r="BQ283" s="133">
        <f t="shared" si="428"/>
        <v>1.1879302538118309E-3</v>
      </c>
      <c r="BR283" s="134">
        <f t="shared" si="429"/>
        <v>22.966195524146055</v>
      </c>
      <c r="BS283" s="140">
        <f>IF(ISNA(VLOOKUP($B283,'[1]1718  Prog Access'!$F$7:$BF$318,46,FALSE)),"",VLOOKUP($B283,'[1]1718  Prog Access'!$F$7:$BF$318,46,FALSE))</f>
        <v>0</v>
      </c>
      <c r="BT283" s="135">
        <f>IF(ISNA(VLOOKUP($B283,'[1]1718  Prog Access'!$F$7:$BF$318,47,FALSE)),"",VLOOKUP($B283,'[1]1718  Prog Access'!$F$7:$BF$318,47,FALSE))</f>
        <v>0</v>
      </c>
      <c r="BU283" s="135">
        <f>IF(ISNA(VLOOKUP($B283,'[1]1718  Prog Access'!$F$7:$BF$318,48,FALSE)),"",VLOOKUP($B283,'[1]1718  Prog Access'!$F$7:$BF$318,48,FALSE))</f>
        <v>0</v>
      </c>
      <c r="BV283" s="135">
        <f>IF(ISNA(VLOOKUP($B283,'[1]1718  Prog Access'!$F$7:$BF$318,49,FALSE)),"",VLOOKUP($B283,'[1]1718  Prog Access'!$F$7:$BF$318,49,FALSE))</f>
        <v>91765.14</v>
      </c>
      <c r="BW283" s="137">
        <f t="shared" si="430"/>
        <v>91765.14</v>
      </c>
      <c r="BX283" s="133">
        <f t="shared" si="431"/>
        <v>1.863591288322199E-2</v>
      </c>
      <c r="BY283" s="134">
        <f t="shared" si="432"/>
        <v>360.28716136631334</v>
      </c>
      <c r="BZ283" s="135">
        <f>IF(ISNA(VLOOKUP($B283,'[1]1718  Prog Access'!$F$7:$BF$318,50,FALSE)),"",VLOOKUP($B283,'[1]1718  Prog Access'!$F$7:$BF$318,50,FALSE))</f>
        <v>1100939.97</v>
      </c>
      <c r="CA283" s="133">
        <f t="shared" si="433"/>
        <v>0.22358186747796638</v>
      </c>
      <c r="CB283" s="134">
        <f t="shared" si="434"/>
        <v>4322.4969375736164</v>
      </c>
      <c r="CC283" s="135">
        <f>IF(ISNA(VLOOKUP($B283,'[1]1718  Prog Access'!$F$7:$BF$318,51,FALSE)),"",VLOOKUP($B283,'[1]1718  Prog Access'!$F$7:$BF$318,51,FALSE))</f>
        <v>216224.67</v>
      </c>
      <c r="CD283" s="133">
        <f t="shared" si="435"/>
        <v>4.3911490935701986E-2</v>
      </c>
      <c r="CE283" s="134">
        <f t="shared" si="436"/>
        <v>848.93863368669031</v>
      </c>
      <c r="CF283" s="141">
        <f>IF(ISNA(VLOOKUP($B283,'[1]1718  Prog Access'!$F$7:$BF$318,52,FALSE)),"",VLOOKUP($B283,'[1]1718  Prog Access'!$F$7:$BF$318,52,FALSE))</f>
        <v>494115.68</v>
      </c>
      <c r="CG283" s="88">
        <f t="shared" si="437"/>
        <v>0.1003463490244116</v>
      </c>
      <c r="CH283" s="89">
        <f t="shared" si="438"/>
        <v>1939.9908912446015</v>
      </c>
      <c r="CI283" s="90">
        <f t="shared" si="439"/>
        <v>4924102.22</v>
      </c>
      <c r="CJ283" s="99">
        <f t="shared" si="440"/>
        <v>0</v>
      </c>
    </row>
    <row r="284" spans="1:88" x14ac:dyDescent="0.3">
      <c r="A284" s="104"/>
      <c r="B284" s="102" t="s">
        <v>468</v>
      </c>
      <c r="C284" s="117" t="s">
        <v>469</v>
      </c>
      <c r="D284" s="85">
        <f>IF(ISNA(VLOOKUP($B284,'[1]1718 enrollment_Rev_Exp by size'!$A$6:$C$339,3,FALSE)),"",VLOOKUP($B284,'[1]1718 enrollment_Rev_Exp by size'!$A$6:$C$339,3,FALSE))</f>
        <v>156.42000000000002</v>
      </c>
      <c r="E284" s="86">
        <f>IF(ISNA(VLOOKUP($B284,'[1]1718 Enroll_Rev_Exp Access'!$A$6:$D$316,4,FALSE)),"",VLOOKUP($B284,'[1]1718 Enroll_Rev_Exp Access'!$A$6:$D$316,4,FALSE))</f>
        <v>3173614.88</v>
      </c>
      <c r="F284" s="87">
        <f>IF(ISNA(VLOOKUP($B284,'[1]1718  Prog Access'!$F$7:$BF$318,2,FALSE)),"",VLOOKUP($B284,'[1]1718  Prog Access'!$F$7:$BF$318,2,FALSE))</f>
        <v>1437943.4000000001</v>
      </c>
      <c r="G284" s="87">
        <f>IF(ISNA(VLOOKUP($B284,'[1]1718  Prog Access'!$F$7:$BF$318,3,FALSE)),"",VLOOKUP($B284,'[1]1718  Prog Access'!$F$7:$BF$318,3,FALSE))</f>
        <v>0</v>
      </c>
      <c r="H284" s="87">
        <f>IF(ISNA(VLOOKUP($B284,'[1]1718  Prog Access'!$F$7:$BF$318,4,FALSE)),"",VLOOKUP($B284,'[1]1718  Prog Access'!$F$7:$BF$318,4,FALSE))</f>
        <v>0</v>
      </c>
      <c r="I284" s="130">
        <f t="shared" si="409"/>
        <v>1437943.4000000001</v>
      </c>
      <c r="J284" s="151">
        <f t="shared" si="410"/>
        <v>0.45309322472044883</v>
      </c>
      <c r="K284" s="152">
        <f t="shared" si="411"/>
        <v>9192.8359544815248</v>
      </c>
      <c r="L284" s="135">
        <f>IF(ISNA(VLOOKUP($B284,'[1]1718  Prog Access'!$F$7:$BF$318,5,FALSE)),"",VLOOKUP($B284,'[1]1718  Prog Access'!$F$7:$BF$318,5,FALSE))</f>
        <v>0</v>
      </c>
      <c r="M284" s="135">
        <f>IF(ISNA(VLOOKUP($B284,'[1]1718  Prog Access'!$F$7:$BF$318,6,FALSE)),"",VLOOKUP($B284,'[1]1718  Prog Access'!$F$7:$BF$318,6,FALSE))</f>
        <v>0</v>
      </c>
      <c r="N284" s="135">
        <f>IF(ISNA(VLOOKUP($B284,'[1]1718  Prog Access'!$F$7:$BF$318,7,FALSE)),"",VLOOKUP($B284,'[1]1718  Prog Access'!$F$7:$BF$318,7,FALSE))</f>
        <v>0</v>
      </c>
      <c r="O284" s="135">
        <f>IF(ISNA(VLOOKUP($B284,'[1]1718  Prog Access'!$F$7:$BF$318,8,FALSE)),"",VLOOKUP($B284,'[1]1718  Prog Access'!$F$7:$BF$318,8,FALSE))</f>
        <v>0</v>
      </c>
      <c r="P284" s="135">
        <f>IF(ISNA(VLOOKUP($B284,'[1]1718  Prog Access'!$F$7:$BF$318,9,FALSE)),"",VLOOKUP($B284,'[1]1718  Prog Access'!$F$7:$BF$318,9,FALSE))</f>
        <v>0</v>
      </c>
      <c r="Q284" s="135">
        <f>IF(ISNA(VLOOKUP($B284,'[1]1718  Prog Access'!$F$7:$BF$318,10,FALSE)),"",VLOOKUP($B284,'[1]1718  Prog Access'!$F$7:$BF$318,10,FALSE))</f>
        <v>0</v>
      </c>
      <c r="R284" s="128">
        <f t="shared" si="412"/>
        <v>0</v>
      </c>
      <c r="S284" s="136">
        <f t="shared" si="413"/>
        <v>0</v>
      </c>
      <c r="T284" s="137">
        <f t="shared" si="414"/>
        <v>0</v>
      </c>
      <c r="U284" s="135">
        <f>IF(ISNA(VLOOKUP($B284,'[1]1718  Prog Access'!$F$7:$BF$318,11,FALSE)),"",VLOOKUP($B284,'[1]1718  Prog Access'!$F$7:$BF$318,11,FALSE))</f>
        <v>209078.84999999998</v>
      </c>
      <c r="V284" s="135">
        <f>IF(ISNA(VLOOKUP($B284,'[1]1718  Prog Access'!$F$7:$BF$318,12,FALSE)),"",VLOOKUP($B284,'[1]1718  Prog Access'!$F$7:$BF$318,12,FALSE))</f>
        <v>0</v>
      </c>
      <c r="W284" s="135">
        <f>IF(ISNA(VLOOKUP($B284,'[1]1718  Prog Access'!$F$7:$BF$318,13,FALSE)),"",VLOOKUP($B284,'[1]1718  Prog Access'!$F$7:$BF$318,13,FALSE))</f>
        <v>25897</v>
      </c>
      <c r="X284" s="135">
        <f>IF(ISNA(VLOOKUP($B284,'[1]1718  Prog Access'!$F$7:$BF$318,14,FALSE)),"",VLOOKUP($B284,'[1]1718  Prog Access'!$F$7:$BF$318,14,FALSE))</f>
        <v>0</v>
      </c>
      <c r="Y284" s="135">
        <f>IF(ISNA(VLOOKUP($B284,'[1]1718  Prog Access'!$F$7:$BF$318,15,FALSE)),"",VLOOKUP($B284,'[1]1718  Prog Access'!$F$7:$BF$318,15,FALSE))</f>
        <v>0</v>
      </c>
      <c r="Z284" s="135">
        <f>IF(ISNA(VLOOKUP($B284,'[1]1718  Prog Access'!$F$7:$BF$318,16,FALSE)),"",VLOOKUP($B284,'[1]1718  Prog Access'!$F$7:$BF$318,16,FALSE))</f>
        <v>0</v>
      </c>
      <c r="AA284" s="138">
        <f t="shared" si="415"/>
        <v>234975.84999999998</v>
      </c>
      <c r="AB284" s="133">
        <f t="shared" si="416"/>
        <v>7.4040442487464012E-2</v>
      </c>
      <c r="AC284" s="134">
        <f t="shared" si="417"/>
        <v>1502.2110343945783</v>
      </c>
      <c r="AD284" s="135">
        <f>IF(ISNA(VLOOKUP($B284,'[1]1718  Prog Access'!$F$7:$BF$318,17,FALSE)),"",VLOOKUP($B284,'[1]1718  Prog Access'!$F$7:$BF$318,17,FALSE))</f>
        <v>0</v>
      </c>
      <c r="AE284" s="135">
        <f>IF(ISNA(VLOOKUP($B284,'[1]1718  Prog Access'!$F$7:$BF$318,18,FALSE)),"",VLOOKUP($B284,'[1]1718  Prog Access'!$F$7:$BF$318,18,FALSE))</f>
        <v>0</v>
      </c>
      <c r="AF284" s="135">
        <f>IF(ISNA(VLOOKUP($B284,'[1]1718  Prog Access'!$F$7:$BF$318,19,FALSE)),"",VLOOKUP($B284,'[1]1718  Prog Access'!$F$7:$BF$318,19,FALSE))</f>
        <v>0</v>
      </c>
      <c r="AG284" s="135">
        <f>IF(ISNA(VLOOKUP($B284,'[1]1718  Prog Access'!$F$7:$BF$318,20,FALSE)),"",VLOOKUP($B284,'[1]1718  Prog Access'!$F$7:$BF$318,20,FALSE))</f>
        <v>0</v>
      </c>
      <c r="AH284" s="134">
        <f t="shared" si="418"/>
        <v>0</v>
      </c>
      <c r="AI284" s="133">
        <f t="shared" si="419"/>
        <v>0</v>
      </c>
      <c r="AJ284" s="134">
        <f t="shared" si="420"/>
        <v>0</v>
      </c>
      <c r="AK284" s="135">
        <f>IF(ISNA(VLOOKUP($B284,'[1]1718  Prog Access'!$F$7:$BF$318,21,FALSE)),"",VLOOKUP($B284,'[1]1718  Prog Access'!$F$7:$BF$318,21,FALSE))</f>
        <v>0</v>
      </c>
      <c r="AL284" s="135">
        <f>IF(ISNA(VLOOKUP($B284,'[1]1718  Prog Access'!$F$7:$BF$318,22,FALSE)),"",VLOOKUP($B284,'[1]1718  Prog Access'!$F$7:$BF$318,22,FALSE))</f>
        <v>0</v>
      </c>
      <c r="AM284" s="138">
        <f t="shared" si="421"/>
        <v>0</v>
      </c>
      <c r="AN284" s="133">
        <f t="shared" si="422"/>
        <v>0</v>
      </c>
      <c r="AO284" s="139">
        <f t="shared" si="423"/>
        <v>0</v>
      </c>
      <c r="AP284" s="135">
        <f>IF(ISNA(VLOOKUP($B284,'[1]1718  Prog Access'!$F$7:$BF$318,23,FALSE)),"",VLOOKUP($B284,'[1]1718  Prog Access'!$F$7:$BF$318,23,FALSE))</f>
        <v>53927</v>
      </c>
      <c r="AQ284" s="135">
        <f>IF(ISNA(VLOOKUP($B284,'[1]1718  Prog Access'!$F$7:$BF$318,24,FALSE)),"",VLOOKUP($B284,'[1]1718  Prog Access'!$F$7:$BF$318,24,FALSE))</f>
        <v>0</v>
      </c>
      <c r="AR284" s="135">
        <f>IF(ISNA(VLOOKUP($B284,'[1]1718  Prog Access'!$F$7:$BF$318,25,FALSE)),"",VLOOKUP($B284,'[1]1718  Prog Access'!$F$7:$BF$318,25,FALSE))</f>
        <v>0</v>
      </c>
      <c r="AS284" s="135">
        <f>IF(ISNA(VLOOKUP($B284,'[1]1718  Prog Access'!$F$7:$BF$318,26,FALSE)),"",VLOOKUP($B284,'[1]1718  Prog Access'!$F$7:$BF$318,26,FALSE))</f>
        <v>0</v>
      </c>
      <c r="AT284" s="135">
        <f>IF(ISNA(VLOOKUP($B284,'[1]1718  Prog Access'!$F$7:$BF$318,27,FALSE)),"",VLOOKUP($B284,'[1]1718  Prog Access'!$F$7:$BF$318,27,FALSE))</f>
        <v>62289.05</v>
      </c>
      <c r="AU284" s="135">
        <f>IF(ISNA(VLOOKUP($B284,'[1]1718  Prog Access'!$F$7:$BF$318,28,FALSE)),"",VLOOKUP($B284,'[1]1718  Prog Access'!$F$7:$BF$318,28,FALSE))</f>
        <v>0</v>
      </c>
      <c r="AV284" s="135">
        <f>IF(ISNA(VLOOKUP($B284,'[1]1718  Prog Access'!$F$7:$BF$318,29,FALSE)),"",VLOOKUP($B284,'[1]1718  Prog Access'!$F$7:$BF$318,29,FALSE))</f>
        <v>0</v>
      </c>
      <c r="AW284" s="135">
        <f>IF(ISNA(VLOOKUP($B284,'[1]1718  Prog Access'!$F$7:$BF$318,30,FALSE)),"",VLOOKUP($B284,'[1]1718  Prog Access'!$F$7:$BF$318,30,FALSE))</f>
        <v>0</v>
      </c>
      <c r="AX284" s="135">
        <f>IF(ISNA(VLOOKUP($B284,'[1]1718  Prog Access'!$F$7:$BF$318,31,FALSE)),"",VLOOKUP($B284,'[1]1718  Prog Access'!$F$7:$BF$318,31,FALSE))</f>
        <v>0</v>
      </c>
      <c r="AY284" s="135">
        <f>IF(ISNA(VLOOKUP($B284,'[1]1718  Prog Access'!$F$7:$BF$318,32,FALSE)),"",VLOOKUP($B284,'[1]1718  Prog Access'!$F$7:$BF$318,32,FALSE))</f>
        <v>0</v>
      </c>
      <c r="AZ284" s="135">
        <f>IF(ISNA(VLOOKUP($B284,'[1]1718  Prog Access'!$F$7:$BF$318,33,FALSE)),"",VLOOKUP($B284,'[1]1718  Prog Access'!$F$7:$BF$318,33,FALSE))</f>
        <v>0</v>
      </c>
      <c r="BA284" s="135">
        <f>IF(ISNA(VLOOKUP($B284,'[1]1718  Prog Access'!$F$7:$BF$318,34,FALSE)),"",VLOOKUP($B284,'[1]1718  Prog Access'!$F$7:$BF$318,34,FALSE))</f>
        <v>0</v>
      </c>
      <c r="BB284" s="135">
        <f>IF(ISNA(VLOOKUP($B284,'[1]1718  Prog Access'!$F$7:$BF$318,35,FALSE)),"",VLOOKUP($B284,'[1]1718  Prog Access'!$F$7:$BF$318,35,FALSE))</f>
        <v>14874.66</v>
      </c>
      <c r="BC284" s="135">
        <f>IF(ISNA(VLOOKUP($B284,'[1]1718  Prog Access'!$F$7:$BF$318,36,FALSE)),"",VLOOKUP($B284,'[1]1718  Prog Access'!$F$7:$BF$318,36,FALSE))</f>
        <v>0</v>
      </c>
      <c r="BD284" s="135">
        <f>IF(ISNA(VLOOKUP($B284,'[1]1718  Prog Access'!$F$7:$BF$318,37,FALSE)),"",VLOOKUP($B284,'[1]1718  Prog Access'!$F$7:$BF$318,37,FALSE))</f>
        <v>0</v>
      </c>
      <c r="BE284" s="135">
        <f>IF(ISNA(VLOOKUP($B284,'[1]1718  Prog Access'!$F$7:$BF$318,38,FALSE)),"",VLOOKUP($B284,'[1]1718  Prog Access'!$F$7:$BF$318,38,FALSE))</f>
        <v>0</v>
      </c>
      <c r="BF284" s="134">
        <f t="shared" si="424"/>
        <v>131090.71</v>
      </c>
      <c r="BG284" s="133">
        <f t="shared" si="425"/>
        <v>4.1306432871275167E-2</v>
      </c>
      <c r="BH284" s="137">
        <f t="shared" si="426"/>
        <v>838.06872522695289</v>
      </c>
      <c r="BI284" s="140">
        <f>IF(ISNA(VLOOKUP($B284,'[1]1718  Prog Access'!$F$7:$BF$318,39,FALSE)),"",VLOOKUP($B284,'[1]1718  Prog Access'!$F$7:$BF$318,39,FALSE))</f>
        <v>0</v>
      </c>
      <c r="BJ284" s="135">
        <f>IF(ISNA(VLOOKUP($B284,'[1]1718  Prog Access'!$F$7:$BF$318,40,FALSE)),"",VLOOKUP($B284,'[1]1718  Prog Access'!$F$7:$BF$318,40,FALSE))</f>
        <v>0</v>
      </c>
      <c r="BK284" s="135">
        <f>IF(ISNA(VLOOKUP($B284,'[1]1718  Prog Access'!$F$7:$BF$318,41,FALSE)),"",VLOOKUP($B284,'[1]1718  Prog Access'!$F$7:$BF$318,41,FALSE))</f>
        <v>3557.12</v>
      </c>
      <c r="BL284" s="135">
        <f>IF(ISNA(VLOOKUP($B284,'[1]1718  Prog Access'!$F$7:$BF$318,42,FALSE)),"",VLOOKUP($B284,'[1]1718  Prog Access'!$F$7:$BF$318,42,FALSE))</f>
        <v>0</v>
      </c>
      <c r="BM284" s="135">
        <f>IF(ISNA(VLOOKUP($B284,'[1]1718  Prog Access'!$F$7:$BF$318,43,FALSE)),"",VLOOKUP($B284,'[1]1718  Prog Access'!$F$7:$BF$318,43,FALSE))</f>
        <v>0</v>
      </c>
      <c r="BN284" s="135">
        <f>IF(ISNA(VLOOKUP($B284,'[1]1718  Prog Access'!$F$7:$BF$318,44,FALSE)),"",VLOOKUP($B284,'[1]1718  Prog Access'!$F$7:$BF$318,44,FALSE))</f>
        <v>0</v>
      </c>
      <c r="BO284" s="135">
        <f>IF(ISNA(VLOOKUP($B284,'[1]1718  Prog Access'!$F$7:$BF$318,45,FALSE)),"",VLOOKUP($B284,'[1]1718  Prog Access'!$F$7:$BF$318,45,FALSE))</f>
        <v>132735.66</v>
      </c>
      <c r="BP284" s="137">
        <f t="shared" si="427"/>
        <v>136292.78</v>
      </c>
      <c r="BQ284" s="133">
        <f t="shared" si="428"/>
        <v>4.294559521349358E-2</v>
      </c>
      <c r="BR284" s="134">
        <f t="shared" si="429"/>
        <v>871.32578954097937</v>
      </c>
      <c r="BS284" s="140">
        <f>IF(ISNA(VLOOKUP($B284,'[1]1718  Prog Access'!$F$7:$BF$318,46,FALSE)),"",VLOOKUP($B284,'[1]1718  Prog Access'!$F$7:$BF$318,46,FALSE))</f>
        <v>0</v>
      </c>
      <c r="BT284" s="135">
        <f>IF(ISNA(VLOOKUP($B284,'[1]1718  Prog Access'!$F$7:$BF$318,47,FALSE)),"",VLOOKUP($B284,'[1]1718  Prog Access'!$F$7:$BF$318,47,FALSE))</f>
        <v>0</v>
      </c>
      <c r="BU284" s="135">
        <f>IF(ISNA(VLOOKUP($B284,'[1]1718  Prog Access'!$F$7:$BF$318,48,FALSE)),"",VLOOKUP($B284,'[1]1718  Prog Access'!$F$7:$BF$318,48,FALSE))</f>
        <v>0</v>
      </c>
      <c r="BV284" s="135">
        <f>IF(ISNA(VLOOKUP($B284,'[1]1718  Prog Access'!$F$7:$BF$318,49,FALSE)),"",VLOOKUP($B284,'[1]1718  Prog Access'!$F$7:$BF$318,49,FALSE))</f>
        <v>0</v>
      </c>
      <c r="BW284" s="137">
        <f t="shared" si="430"/>
        <v>0</v>
      </c>
      <c r="BX284" s="133">
        <f t="shared" si="431"/>
        <v>0</v>
      </c>
      <c r="BY284" s="134">
        <f t="shared" si="432"/>
        <v>0</v>
      </c>
      <c r="BZ284" s="135">
        <f>IF(ISNA(VLOOKUP($B284,'[1]1718  Prog Access'!$F$7:$BF$318,50,FALSE)),"",VLOOKUP($B284,'[1]1718  Prog Access'!$F$7:$BF$318,50,FALSE))</f>
        <v>1092340.4300000002</v>
      </c>
      <c r="CA284" s="133">
        <f t="shared" si="433"/>
        <v>0.34419438756853832</v>
      </c>
      <c r="CB284" s="134">
        <f t="shared" si="434"/>
        <v>6983.3808336529855</v>
      </c>
      <c r="CC284" s="135">
        <f>IF(ISNA(VLOOKUP($B284,'[1]1718  Prog Access'!$F$7:$BF$318,51,FALSE)),"",VLOOKUP($B284,'[1]1718  Prog Access'!$F$7:$BF$318,51,FALSE))</f>
        <v>59176.56</v>
      </c>
      <c r="CD284" s="133">
        <f t="shared" si="435"/>
        <v>1.8646421269615424E-2</v>
      </c>
      <c r="CE284" s="134">
        <f t="shared" si="436"/>
        <v>378.31837360951278</v>
      </c>
      <c r="CF284" s="141">
        <f>IF(ISNA(VLOOKUP($B284,'[1]1718  Prog Access'!$F$7:$BF$318,52,FALSE)),"",VLOOKUP($B284,'[1]1718  Prog Access'!$F$7:$BF$318,52,FALSE))</f>
        <v>81795.149999999994</v>
      </c>
      <c r="CG284" s="88">
        <f t="shared" si="437"/>
        <v>2.5773495869164817E-2</v>
      </c>
      <c r="CH284" s="89">
        <f t="shared" si="438"/>
        <v>522.92002301495961</v>
      </c>
      <c r="CI284" s="90"/>
      <c r="CJ284" s="99"/>
    </row>
    <row r="285" spans="1:88" x14ac:dyDescent="0.3">
      <c r="A285" s="21"/>
      <c r="B285" s="102" t="s">
        <v>470</v>
      </c>
      <c r="C285" s="117" t="s">
        <v>471</v>
      </c>
      <c r="D285" s="85">
        <f>IF(ISNA(VLOOKUP($B285,'[1]1718 enrollment_Rev_Exp by size'!$A$6:$C$339,3,FALSE)),"",VLOOKUP($B285,'[1]1718 enrollment_Rev_Exp by size'!$A$6:$C$339,3,FALSE))</f>
        <v>158</v>
      </c>
      <c r="E285" s="86">
        <f>IF(ISNA(VLOOKUP($B285,'[1]1718 Enroll_Rev_Exp Access'!$A$6:$D$316,4,FALSE)),"",VLOOKUP($B285,'[1]1718 Enroll_Rev_Exp Access'!$A$6:$D$316,4,FALSE))</f>
        <v>2802852.8</v>
      </c>
      <c r="F285" s="87">
        <f>IF(ISNA(VLOOKUP($B285,'[1]1718  Prog Access'!$F$7:$BF$318,2,FALSE)),"",VLOOKUP($B285,'[1]1718  Prog Access'!$F$7:$BF$318,2,FALSE))</f>
        <v>771580.96000000008</v>
      </c>
      <c r="G285" s="87">
        <f>IF(ISNA(VLOOKUP($B285,'[1]1718  Prog Access'!$F$7:$BF$318,3,FALSE)),"",VLOOKUP($B285,'[1]1718  Prog Access'!$F$7:$BF$318,3,FALSE))</f>
        <v>0</v>
      </c>
      <c r="H285" s="87">
        <f>IF(ISNA(VLOOKUP($B285,'[1]1718  Prog Access'!$F$7:$BF$318,4,FALSE)),"",VLOOKUP($B285,'[1]1718  Prog Access'!$F$7:$BF$318,4,FALSE))</f>
        <v>0</v>
      </c>
      <c r="I285" s="130">
        <f t="shared" si="409"/>
        <v>771580.96000000008</v>
      </c>
      <c r="J285" s="151">
        <f t="shared" si="410"/>
        <v>0.27528415334547718</v>
      </c>
      <c r="K285" s="152">
        <f t="shared" si="411"/>
        <v>4883.4237974683547</v>
      </c>
      <c r="L285" s="135">
        <f>IF(ISNA(VLOOKUP($B285,'[1]1718  Prog Access'!$F$7:$BF$318,5,FALSE)),"",VLOOKUP($B285,'[1]1718  Prog Access'!$F$7:$BF$318,5,FALSE))</f>
        <v>0</v>
      </c>
      <c r="M285" s="135">
        <f>IF(ISNA(VLOOKUP($B285,'[1]1718  Prog Access'!$F$7:$BF$318,6,FALSE)),"",VLOOKUP($B285,'[1]1718  Prog Access'!$F$7:$BF$318,6,FALSE))</f>
        <v>0</v>
      </c>
      <c r="N285" s="135">
        <f>IF(ISNA(VLOOKUP($B285,'[1]1718  Prog Access'!$F$7:$BF$318,7,FALSE)),"",VLOOKUP($B285,'[1]1718  Prog Access'!$F$7:$BF$318,7,FALSE))</f>
        <v>0</v>
      </c>
      <c r="O285" s="135">
        <f>IF(ISNA(VLOOKUP($B285,'[1]1718  Prog Access'!$F$7:$BF$318,8,FALSE)),"",VLOOKUP($B285,'[1]1718  Prog Access'!$F$7:$BF$318,8,FALSE))</f>
        <v>0</v>
      </c>
      <c r="P285" s="135">
        <f>IF(ISNA(VLOOKUP($B285,'[1]1718  Prog Access'!$F$7:$BF$318,9,FALSE)),"",VLOOKUP($B285,'[1]1718  Prog Access'!$F$7:$BF$318,9,FALSE))</f>
        <v>0</v>
      </c>
      <c r="Q285" s="135">
        <f>IF(ISNA(VLOOKUP($B285,'[1]1718  Prog Access'!$F$7:$BF$318,10,FALSE)),"",VLOOKUP($B285,'[1]1718  Prog Access'!$F$7:$BF$318,10,FALSE))</f>
        <v>0</v>
      </c>
      <c r="R285" s="128">
        <f t="shared" si="412"/>
        <v>0</v>
      </c>
      <c r="S285" s="136">
        <f t="shared" si="413"/>
        <v>0</v>
      </c>
      <c r="T285" s="137">
        <f t="shared" si="414"/>
        <v>0</v>
      </c>
      <c r="U285" s="135">
        <f>IF(ISNA(VLOOKUP($B285,'[1]1718  Prog Access'!$F$7:$BF$318,11,FALSE)),"",VLOOKUP($B285,'[1]1718  Prog Access'!$F$7:$BF$318,11,FALSE))</f>
        <v>805633.12</v>
      </c>
      <c r="V285" s="135">
        <f>IF(ISNA(VLOOKUP($B285,'[1]1718  Prog Access'!$F$7:$BF$318,12,FALSE)),"",VLOOKUP($B285,'[1]1718  Prog Access'!$F$7:$BF$318,12,FALSE))</f>
        <v>0</v>
      </c>
      <c r="W285" s="135">
        <f>IF(ISNA(VLOOKUP($B285,'[1]1718  Prog Access'!$F$7:$BF$318,13,FALSE)),"",VLOOKUP($B285,'[1]1718  Prog Access'!$F$7:$BF$318,13,FALSE))</f>
        <v>27405</v>
      </c>
      <c r="X285" s="135">
        <f>IF(ISNA(VLOOKUP($B285,'[1]1718  Prog Access'!$F$7:$BF$318,14,FALSE)),"",VLOOKUP($B285,'[1]1718  Prog Access'!$F$7:$BF$318,14,FALSE))</f>
        <v>0</v>
      </c>
      <c r="Y285" s="135">
        <f>IF(ISNA(VLOOKUP($B285,'[1]1718  Prog Access'!$F$7:$BF$318,15,FALSE)),"",VLOOKUP($B285,'[1]1718  Prog Access'!$F$7:$BF$318,15,FALSE))</f>
        <v>0</v>
      </c>
      <c r="Z285" s="135">
        <f>IF(ISNA(VLOOKUP($B285,'[1]1718  Prog Access'!$F$7:$BF$318,16,FALSE)),"",VLOOKUP($B285,'[1]1718  Prog Access'!$F$7:$BF$318,16,FALSE))</f>
        <v>0</v>
      </c>
      <c r="AA285" s="138">
        <f t="shared" si="415"/>
        <v>833038.12</v>
      </c>
      <c r="AB285" s="133">
        <f t="shared" si="416"/>
        <v>0.29721079894027974</v>
      </c>
      <c r="AC285" s="134">
        <f t="shared" si="417"/>
        <v>5272.3931645569619</v>
      </c>
      <c r="AD285" s="135">
        <f>IF(ISNA(VLOOKUP($B285,'[1]1718  Prog Access'!$F$7:$BF$318,17,FALSE)),"",VLOOKUP($B285,'[1]1718  Prog Access'!$F$7:$BF$318,17,FALSE))</f>
        <v>0</v>
      </c>
      <c r="AE285" s="135">
        <f>IF(ISNA(VLOOKUP($B285,'[1]1718  Prog Access'!$F$7:$BF$318,18,FALSE)),"",VLOOKUP($B285,'[1]1718  Prog Access'!$F$7:$BF$318,18,FALSE))</f>
        <v>0</v>
      </c>
      <c r="AF285" s="135">
        <f>IF(ISNA(VLOOKUP($B285,'[1]1718  Prog Access'!$F$7:$BF$318,19,FALSE)),"",VLOOKUP($B285,'[1]1718  Prog Access'!$F$7:$BF$318,19,FALSE))</f>
        <v>0</v>
      </c>
      <c r="AG285" s="135">
        <f>IF(ISNA(VLOOKUP($B285,'[1]1718  Prog Access'!$F$7:$BF$318,20,FALSE)),"",VLOOKUP($B285,'[1]1718  Prog Access'!$F$7:$BF$318,20,FALSE))</f>
        <v>0</v>
      </c>
      <c r="AH285" s="134">
        <f t="shared" si="418"/>
        <v>0</v>
      </c>
      <c r="AI285" s="133">
        <f t="shared" si="419"/>
        <v>0</v>
      </c>
      <c r="AJ285" s="134">
        <f t="shared" si="420"/>
        <v>0</v>
      </c>
      <c r="AK285" s="135">
        <f>IF(ISNA(VLOOKUP($B285,'[1]1718  Prog Access'!$F$7:$BF$318,21,FALSE)),"",VLOOKUP($B285,'[1]1718  Prog Access'!$F$7:$BF$318,21,FALSE))</f>
        <v>0</v>
      </c>
      <c r="AL285" s="135">
        <f>IF(ISNA(VLOOKUP($B285,'[1]1718  Prog Access'!$F$7:$BF$318,22,FALSE)),"",VLOOKUP($B285,'[1]1718  Prog Access'!$F$7:$BF$318,22,FALSE))</f>
        <v>0</v>
      </c>
      <c r="AM285" s="138">
        <f t="shared" si="421"/>
        <v>0</v>
      </c>
      <c r="AN285" s="133">
        <f t="shared" si="422"/>
        <v>0</v>
      </c>
      <c r="AO285" s="139">
        <f t="shared" si="423"/>
        <v>0</v>
      </c>
      <c r="AP285" s="135">
        <f>IF(ISNA(VLOOKUP($B285,'[1]1718  Prog Access'!$F$7:$BF$318,23,FALSE)),"",VLOOKUP($B285,'[1]1718  Prog Access'!$F$7:$BF$318,23,FALSE))</f>
        <v>58800</v>
      </c>
      <c r="AQ285" s="135">
        <f>IF(ISNA(VLOOKUP($B285,'[1]1718  Prog Access'!$F$7:$BF$318,24,FALSE)),"",VLOOKUP($B285,'[1]1718  Prog Access'!$F$7:$BF$318,24,FALSE))</f>
        <v>16747</v>
      </c>
      <c r="AR285" s="135">
        <f>IF(ISNA(VLOOKUP($B285,'[1]1718  Prog Access'!$F$7:$BF$318,25,FALSE)),"",VLOOKUP($B285,'[1]1718  Prog Access'!$F$7:$BF$318,25,FALSE))</f>
        <v>0</v>
      </c>
      <c r="AS285" s="135">
        <f>IF(ISNA(VLOOKUP($B285,'[1]1718  Prog Access'!$F$7:$BF$318,26,FALSE)),"",VLOOKUP($B285,'[1]1718  Prog Access'!$F$7:$BF$318,26,FALSE))</f>
        <v>0</v>
      </c>
      <c r="AT285" s="135">
        <f>IF(ISNA(VLOOKUP($B285,'[1]1718  Prog Access'!$F$7:$BF$318,27,FALSE)),"",VLOOKUP($B285,'[1]1718  Prog Access'!$F$7:$BF$318,27,FALSE))</f>
        <v>70761.2</v>
      </c>
      <c r="AU285" s="135">
        <f>IF(ISNA(VLOOKUP($B285,'[1]1718  Prog Access'!$F$7:$BF$318,28,FALSE)),"",VLOOKUP($B285,'[1]1718  Prog Access'!$F$7:$BF$318,28,FALSE))</f>
        <v>0</v>
      </c>
      <c r="AV285" s="135">
        <f>IF(ISNA(VLOOKUP($B285,'[1]1718  Prog Access'!$F$7:$BF$318,29,FALSE)),"",VLOOKUP($B285,'[1]1718  Prog Access'!$F$7:$BF$318,29,FALSE))</f>
        <v>0</v>
      </c>
      <c r="AW285" s="135">
        <f>IF(ISNA(VLOOKUP($B285,'[1]1718  Prog Access'!$F$7:$BF$318,30,FALSE)),"",VLOOKUP($B285,'[1]1718  Prog Access'!$F$7:$BF$318,30,FALSE))</f>
        <v>0</v>
      </c>
      <c r="AX285" s="135">
        <f>IF(ISNA(VLOOKUP($B285,'[1]1718  Prog Access'!$F$7:$BF$318,31,FALSE)),"",VLOOKUP($B285,'[1]1718  Prog Access'!$F$7:$BF$318,31,FALSE))</f>
        <v>0</v>
      </c>
      <c r="AY285" s="135">
        <f>IF(ISNA(VLOOKUP($B285,'[1]1718  Prog Access'!$F$7:$BF$318,32,FALSE)),"",VLOOKUP($B285,'[1]1718  Prog Access'!$F$7:$BF$318,32,FALSE))</f>
        <v>0</v>
      </c>
      <c r="AZ285" s="135">
        <f>IF(ISNA(VLOOKUP($B285,'[1]1718  Prog Access'!$F$7:$BF$318,33,FALSE)),"",VLOOKUP($B285,'[1]1718  Prog Access'!$F$7:$BF$318,33,FALSE))</f>
        <v>0</v>
      </c>
      <c r="BA285" s="135">
        <f>IF(ISNA(VLOOKUP($B285,'[1]1718  Prog Access'!$F$7:$BF$318,34,FALSE)),"",VLOOKUP($B285,'[1]1718  Prog Access'!$F$7:$BF$318,34,FALSE))</f>
        <v>0</v>
      </c>
      <c r="BB285" s="135">
        <f>IF(ISNA(VLOOKUP($B285,'[1]1718  Prog Access'!$F$7:$BF$318,35,FALSE)),"",VLOOKUP($B285,'[1]1718  Prog Access'!$F$7:$BF$318,35,FALSE))</f>
        <v>8845.2000000000007</v>
      </c>
      <c r="BC285" s="135">
        <f>IF(ISNA(VLOOKUP($B285,'[1]1718  Prog Access'!$F$7:$BF$318,36,FALSE)),"",VLOOKUP($B285,'[1]1718  Prog Access'!$F$7:$BF$318,36,FALSE))</f>
        <v>0</v>
      </c>
      <c r="BD285" s="135">
        <f>IF(ISNA(VLOOKUP($B285,'[1]1718  Prog Access'!$F$7:$BF$318,37,FALSE)),"",VLOOKUP($B285,'[1]1718  Prog Access'!$F$7:$BF$318,37,FALSE))</f>
        <v>0</v>
      </c>
      <c r="BE285" s="135">
        <f>IF(ISNA(VLOOKUP($B285,'[1]1718  Prog Access'!$F$7:$BF$318,38,FALSE)),"",VLOOKUP($B285,'[1]1718  Prog Access'!$F$7:$BF$318,38,FALSE))</f>
        <v>0</v>
      </c>
      <c r="BF285" s="134">
        <f t="shared" si="424"/>
        <v>155153.40000000002</v>
      </c>
      <c r="BG285" s="133">
        <f t="shared" si="425"/>
        <v>5.5355529195111504E-2</v>
      </c>
      <c r="BH285" s="137">
        <f t="shared" si="426"/>
        <v>981.98354430379766</v>
      </c>
      <c r="BI285" s="140">
        <f>IF(ISNA(VLOOKUP($B285,'[1]1718  Prog Access'!$F$7:$BF$318,39,FALSE)),"",VLOOKUP($B285,'[1]1718  Prog Access'!$F$7:$BF$318,39,FALSE))</f>
        <v>0</v>
      </c>
      <c r="BJ285" s="135">
        <f>IF(ISNA(VLOOKUP($B285,'[1]1718  Prog Access'!$F$7:$BF$318,40,FALSE)),"",VLOOKUP($B285,'[1]1718  Prog Access'!$F$7:$BF$318,40,FALSE))</f>
        <v>0</v>
      </c>
      <c r="BK285" s="135">
        <f>IF(ISNA(VLOOKUP($B285,'[1]1718  Prog Access'!$F$7:$BF$318,41,FALSE)),"",VLOOKUP($B285,'[1]1718  Prog Access'!$F$7:$BF$318,41,FALSE))</f>
        <v>8845.2000000000007</v>
      </c>
      <c r="BL285" s="135">
        <f>IF(ISNA(VLOOKUP($B285,'[1]1718  Prog Access'!$F$7:$BF$318,42,FALSE)),"",VLOOKUP($B285,'[1]1718  Prog Access'!$F$7:$BF$318,42,FALSE))</f>
        <v>0</v>
      </c>
      <c r="BM285" s="135">
        <f>IF(ISNA(VLOOKUP($B285,'[1]1718  Prog Access'!$F$7:$BF$318,43,FALSE)),"",VLOOKUP($B285,'[1]1718  Prog Access'!$F$7:$BF$318,43,FALSE))</f>
        <v>0</v>
      </c>
      <c r="BN285" s="135">
        <f>IF(ISNA(VLOOKUP($B285,'[1]1718  Prog Access'!$F$7:$BF$318,44,FALSE)),"",VLOOKUP($B285,'[1]1718  Prog Access'!$F$7:$BF$318,44,FALSE))</f>
        <v>0</v>
      </c>
      <c r="BO285" s="135">
        <f>IF(ISNA(VLOOKUP($B285,'[1]1718  Prog Access'!$F$7:$BF$318,45,FALSE)),"",VLOOKUP($B285,'[1]1718  Prog Access'!$F$7:$BF$318,45,FALSE))</f>
        <v>0</v>
      </c>
      <c r="BP285" s="137">
        <f t="shared" si="427"/>
        <v>8845.2000000000007</v>
      </c>
      <c r="BQ285" s="133">
        <f t="shared" si="428"/>
        <v>3.1557847062107583E-3</v>
      </c>
      <c r="BR285" s="134">
        <f t="shared" si="429"/>
        <v>55.982278481012663</v>
      </c>
      <c r="BS285" s="140">
        <f>IF(ISNA(VLOOKUP($B285,'[1]1718  Prog Access'!$F$7:$BF$318,46,FALSE)),"",VLOOKUP($B285,'[1]1718  Prog Access'!$F$7:$BF$318,46,FALSE))</f>
        <v>0</v>
      </c>
      <c r="BT285" s="135">
        <f>IF(ISNA(VLOOKUP($B285,'[1]1718  Prog Access'!$F$7:$BF$318,47,FALSE)),"",VLOOKUP($B285,'[1]1718  Prog Access'!$F$7:$BF$318,47,FALSE))</f>
        <v>0</v>
      </c>
      <c r="BU285" s="135">
        <f>IF(ISNA(VLOOKUP($B285,'[1]1718  Prog Access'!$F$7:$BF$318,48,FALSE)),"",VLOOKUP($B285,'[1]1718  Prog Access'!$F$7:$BF$318,48,FALSE))</f>
        <v>0</v>
      </c>
      <c r="BV285" s="135">
        <f>IF(ISNA(VLOOKUP($B285,'[1]1718  Prog Access'!$F$7:$BF$318,49,FALSE)),"",VLOOKUP($B285,'[1]1718  Prog Access'!$F$7:$BF$318,49,FALSE))</f>
        <v>0</v>
      </c>
      <c r="BW285" s="137">
        <f t="shared" si="430"/>
        <v>0</v>
      </c>
      <c r="BX285" s="133">
        <f t="shared" si="431"/>
        <v>0</v>
      </c>
      <c r="BY285" s="134">
        <f t="shared" si="432"/>
        <v>0</v>
      </c>
      <c r="BZ285" s="135">
        <f>IF(ISNA(VLOOKUP($B285,'[1]1718  Prog Access'!$F$7:$BF$318,50,FALSE)),"",VLOOKUP($B285,'[1]1718  Prog Access'!$F$7:$BF$318,50,FALSE))</f>
        <v>763585.69999999984</v>
      </c>
      <c r="CA285" s="133">
        <f t="shared" si="433"/>
        <v>0.27243160967996605</v>
      </c>
      <c r="CB285" s="134">
        <f t="shared" si="434"/>
        <v>4832.8208860759487</v>
      </c>
      <c r="CC285" s="135">
        <f>IF(ISNA(VLOOKUP($B285,'[1]1718  Prog Access'!$F$7:$BF$318,51,FALSE)),"",VLOOKUP($B285,'[1]1718  Prog Access'!$F$7:$BF$318,51,FALSE))</f>
        <v>150785.54999999999</v>
      </c>
      <c r="CD285" s="133">
        <f t="shared" si="435"/>
        <v>5.3797170511416081E-2</v>
      </c>
      <c r="CE285" s="134">
        <f t="shared" si="436"/>
        <v>954.33892405063284</v>
      </c>
      <c r="CF285" s="141">
        <f>IF(ISNA(VLOOKUP($B285,'[1]1718  Prog Access'!$F$7:$BF$318,52,FALSE)),"",VLOOKUP($B285,'[1]1718  Prog Access'!$F$7:$BF$318,52,FALSE))</f>
        <v>119863.87</v>
      </c>
      <c r="CG285" s="88">
        <f t="shared" si="437"/>
        <v>4.2764953621538739E-2</v>
      </c>
      <c r="CH285" s="89">
        <f t="shared" si="438"/>
        <v>758.63208860759494</v>
      </c>
      <c r="CI285" s="90"/>
      <c r="CJ285" s="99"/>
    </row>
    <row r="286" spans="1:88" s="109" customFormat="1" x14ac:dyDescent="0.3">
      <c r="A286" s="91"/>
      <c r="B286" s="92"/>
      <c r="C286" s="119" t="s">
        <v>56</v>
      </c>
      <c r="D286" s="93">
        <f>SUM(D268:D285)</f>
        <v>136159.98000000001</v>
      </c>
      <c r="E286" s="94">
        <f>SUM(E268:E285)</f>
        <v>1756726174.9099998</v>
      </c>
      <c r="F286" s="95">
        <f>SUM(F268:F285)</f>
        <v>928587444.41000009</v>
      </c>
      <c r="G286" s="95">
        <f t="shared" ref="G286:H286" si="441">SUM(G268:G285)</f>
        <v>6552916.7400000012</v>
      </c>
      <c r="H286" s="95">
        <f t="shared" si="441"/>
        <v>5537064.0600000005</v>
      </c>
      <c r="I286" s="131">
        <f t="shared" si="409"/>
        <v>940677425.21000004</v>
      </c>
      <c r="J286" s="153">
        <f t="shared" si="410"/>
        <v>0.53547185591299828</v>
      </c>
      <c r="K286" s="132">
        <f t="shared" si="411"/>
        <v>6908.6190025145415</v>
      </c>
      <c r="L286" s="144">
        <f>SUM(L268:L285)</f>
        <v>0</v>
      </c>
      <c r="M286" s="144">
        <f t="shared" ref="M286:Q286" si="442">SUM(M268:M285)</f>
        <v>0</v>
      </c>
      <c r="N286" s="144">
        <f t="shared" si="442"/>
        <v>0</v>
      </c>
      <c r="O286" s="144">
        <f t="shared" si="442"/>
        <v>0</v>
      </c>
      <c r="P286" s="144">
        <f t="shared" si="442"/>
        <v>0</v>
      </c>
      <c r="Q286" s="144">
        <f t="shared" si="442"/>
        <v>0</v>
      </c>
      <c r="R286" s="129">
        <f t="shared" si="412"/>
        <v>0</v>
      </c>
      <c r="S286" s="145">
        <f t="shared" si="413"/>
        <v>0</v>
      </c>
      <c r="T286" s="146">
        <f t="shared" si="414"/>
        <v>0</v>
      </c>
      <c r="U286" s="144">
        <f>SUM(U268:U285)</f>
        <v>200581775.97999996</v>
      </c>
      <c r="V286" s="144">
        <f t="shared" ref="V286:Z286" si="443">SUM(V268:V285)</f>
        <v>6593161.1999999993</v>
      </c>
      <c r="W286" s="144">
        <f t="shared" si="443"/>
        <v>27836821.820000004</v>
      </c>
      <c r="X286" s="144">
        <f t="shared" si="443"/>
        <v>0</v>
      </c>
      <c r="Y286" s="144">
        <f t="shared" si="443"/>
        <v>1480389.3400000003</v>
      </c>
      <c r="Z286" s="144">
        <f t="shared" si="443"/>
        <v>945462.31</v>
      </c>
      <c r="AA286" s="147">
        <f t="shared" si="415"/>
        <v>237437610.64999995</v>
      </c>
      <c r="AB286" s="142">
        <f t="shared" si="416"/>
        <v>0.13515914662236092</v>
      </c>
      <c r="AC286" s="143">
        <f t="shared" si="417"/>
        <v>1743.8134953456949</v>
      </c>
      <c r="AD286" s="144">
        <f>SUM(AD268:AD285)</f>
        <v>51553251.010000005</v>
      </c>
      <c r="AE286" s="144">
        <f t="shared" ref="AE286:AG286" si="444">SUM(AE268:AE285)</f>
        <v>7952086.830000001</v>
      </c>
      <c r="AF286" s="144">
        <f t="shared" si="444"/>
        <v>876433.08000000007</v>
      </c>
      <c r="AG286" s="144">
        <f t="shared" si="444"/>
        <v>287364.13</v>
      </c>
      <c r="AH286" s="143">
        <f t="shared" si="418"/>
        <v>60669135.050000004</v>
      </c>
      <c r="AI286" s="142">
        <f t="shared" si="419"/>
        <v>3.4535339608694676E-2</v>
      </c>
      <c r="AJ286" s="143">
        <f t="shared" si="420"/>
        <v>445.57244390018269</v>
      </c>
      <c r="AK286" s="144">
        <f>SUM(AK268:AK285)</f>
        <v>3066544.4099999992</v>
      </c>
      <c r="AL286" s="144">
        <f>SUM(AL268:AL285)</f>
        <v>28077</v>
      </c>
      <c r="AM286" s="147">
        <f t="shared" si="421"/>
        <v>3094621.4099999992</v>
      </c>
      <c r="AN286" s="142">
        <f t="shared" si="422"/>
        <v>1.7615843915791498E-3</v>
      </c>
      <c r="AO286" s="148">
        <f t="shared" si="423"/>
        <v>22.727833905381001</v>
      </c>
      <c r="AP286" s="144">
        <f>SUM(AP268:AP285)</f>
        <v>27982960.830000006</v>
      </c>
      <c r="AQ286" s="144">
        <f t="shared" ref="AQ286:BE286" si="445">SUM(AQ268:AQ285)</f>
        <v>5013052.7000000011</v>
      </c>
      <c r="AR286" s="144">
        <f t="shared" si="445"/>
        <v>0</v>
      </c>
      <c r="AS286" s="144">
        <f t="shared" si="445"/>
        <v>0</v>
      </c>
      <c r="AT286" s="144">
        <f t="shared" si="445"/>
        <v>40233242.099999994</v>
      </c>
      <c r="AU286" s="144">
        <f t="shared" si="445"/>
        <v>794228.83</v>
      </c>
      <c r="AV286" s="144">
        <f t="shared" si="445"/>
        <v>116392.66999999998</v>
      </c>
      <c r="AW286" s="144">
        <f t="shared" si="445"/>
        <v>12125502.419999998</v>
      </c>
      <c r="AX286" s="144">
        <f t="shared" si="445"/>
        <v>34787.71</v>
      </c>
      <c r="AY286" s="144">
        <f t="shared" si="445"/>
        <v>7381502.3099999996</v>
      </c>
      <c r="AZ286" s="144">
        <f t="shared" si="445"/>
        <v>387139.1</v>
      </c>
      <c r="BA286" s="144">
        <f t="shared" si="445"/>
        <v>1250663.45</v>
      </c>
      <c r="BB286" s="144">
        <f t="shared" si="445"/>
        <v>14664565.190000001</v>
      </c>
      <c r="BC286" s="144">
        <f t="shared" si="445"/>
        <v>13474.07</v>
      </c>
      <c r="BD286" s="144">
        <f t="shared" si="445"/>
        <v>699531.54999999993</v>
      </c>
      <c r="BE286" s="144">
        <f t="shared" si="445"/>
        <v>67152.760000000009</v>
      </c>
      <c r="BF286" s="143">
        <f t="shared" si="424"/>
        <v>110764195.68999998</v>
      </c>
      <c r="BG286" s="142">
        <f t="shared" si="425"/>
        <v>6.3051485924193407E-2</v>
      </c>
      <c r="BH286" s="146">
        <f t="shared" si="426"/>
        <v>813.48569300612394</v>
      </c>
      <c r="BI286" s="149">
        <f>SUM(BI268:BI285)</f>
        <v>115614.97</v>
      </c>
      <c r="BJ286" s="149">
        <f t="shared" ref="BJ286:BO286" si="446">SUM(BJ268:BJ285)</f>
        <v>442723.61</v>
      </c>
      <c r="BK286" s="149">
        <f t="shared" si="446"/>
        <v>3888572.2600000007</v>
      </c>
      <c r="BL286" s="149">
        <f t="shared" si="446"/>
        <v>0</v>
      </c>
      <c r="BM286" s="149">
        <f t="shared" si="446"/>
        <v>0</v>
      </c>
      <c r="BN286" s="149">
        <f t="shared" si="446"/>
        <v>73374.8</v>
      </c>
      <c r="BO286" s="149">
        <f t="shared" si="446"/>
        <v>11979558.169999998</v>
      </c>
      <c r="BP286" s="146">
        <f t="shared" si="427"/>
        <v>16499843.809999999</v>
      </c>
      <c r="BQ286" s="142">
        <f t="shared" si="428"/>
        <v>9.3923822879483851E-3</v>
      </c>
      <c r="BR286" s="143">
        <f t="shared" si="429"/>
        <v>121.17983426554555</v>
      </c>
      <c r="BS286" s="149">
        <f>SUM(BS268:BS285)</f>
        <v>70392.760000000009</v>
      </c>
      <c r="BT286" s="149">
        <f t="shared" ref="BT286:BV286" si="447">SUM(BT268:BT285)</f>
        <v>400829.98999999993</v>
      </c>
      <c r="BU286" s="149">
        <f t="shared" si="447"/>
        <v>1331305.4000000001</v>
      </c>
      <c r="BV286" s="149">
        <f t="shared" si="447"/>
        <v>5812981.6499999985</v>
      </c>
      <c r="BW286" s="146">
        <f t="shared" si="430"/>
        <v>7615509.7999999989</v>
      </c>
      <c r="BX286" s="142">
        <f t="shared" si="431"/>
        <v>4.3350579667831013E-3</v>
      </c>
      <c r="BY286" s="143">
        <f t="shared" si="432"/>
        <v>55.930603103790105</v>
      </c>
      <c r="BZ286" s="144">
        <f>SUM(BZ268:BZ285)</f>
        <v>256912021.66</v>
      </c>
      <c r="CA286" s="142">
        <f t="shared" si="433"/>
        <v>0.14624477356191384</v>
      </c>
      <c r="CB286" s="143">
        <f t="shared" si="434"/>
        <v>1886.8394491538554</v>
      </c>
      <c r="CC286" s="144">
        <f>SUM(CC268:CC285)</f>
        <v>51794999.270000003</v>
      </c>
      <c r="CD286" s="142">
        <f t="shared" si="435"/>
        <v>2.9483820534895573E-2</v>
      </c>
      <c r="CE286" s="143">
        <f t="shared" si="436"/>
        <v>380.39811161840652</v>
      </c>
      <c r="CF286" s="150">
        <f>SUM(CF268:CF285)</f>
        <v>71260812.360000029</v>
      </c>
      <c r="CG286" s="96">
        <f t="shared" si="437"/>
        <v>4.0564553188632738E-2</v>
      </c>
      <c r="CH286" s="97">
        <f t="shared" si="438"/>
        <v>523.36091970636323</v>
      </c>
      <c r="CI286" s="98">
        <f t="shared" ref="CI286" si="448">CF286+CC286+BZ286+BW286+BP286+BF286+AM286+AH286+AA286+R286+I286</f>
        <v>1756726174.9100001</v>
      </c>
      <c r="CJ286" s="99">
        <f t="shared" ref="CJ286" si="449">CI286-E286</f>
        <v>0</v>
      </c>
    </row>
    <row r="287" spans="1:88" x14ac:dyDescent="0.3">
      <c r="A287" s="21"/>
      <c r="B287" s="84"/>
      <c r="C287" s="117"/>
      <c r="D287" s="85"/>
      <c r="E287" s="86"/>
      <c r="F287" s="87"/>
      <c r="G287" s="87"/>
      <c r="H287" s="87"/>
      <c r="I287" s="130"/>
      <c r="J287" s="151"/>
      <c r="K287" s="152"/>
      <c r="L287" s="135"/>
      <c r="M287" s="135"/>
      <c r="N287" s="135"/>
      <c r="O287" s="135"/>
      <c r="P287" s="135"/>
      <c r="Q287" s="135"/>
      <c r="R287" s="128"/>
      <c r="S287" s="136"/>
      <c r="T287" s="137"/>
      <c r="U287" s="135"/>
      <c r="V287" s="135"/>
      <c r="W287" s="135"/>
      <c r="X287" s="135"/>
      <c r="Y287" s="135"/>
      <c r="Z287" s="135"/>
      <c r="AA287" s="138"/>
      <c r="AB287" s="133"/>
      <c r="AC287" s="134"/>
      <c r="AD287" s="135"/>
      <c r="AE287" s="135"/>
      <c r="AF287" s="135"/>
      <c r="AG287" s="135"/>
      <c r="AH287" s="134"/>
      <c r="AI287" s="133"/>
      <c r="AJ287" s="134"/>
      <c r="AK287" s="135"/>
      <c r="AL287" s="135"/>
      <c r="AM287" s="138"/>
      <c r="AN287" s="133"/>
      <c r="AO287" s="139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4"/>
      <c r="BG287" s="133"/>
      <c r="BH287" s="137"/>
      <c r="BI287" s="140"/>
      <c r="BJ287" s="135"/>
      <c r="BK287" s="135"/>
      <c r="BL287" s="135"/>
      <c r="BM287" s="135"/>
      <c r="BN287" s="135"/>
      <c r="BO287" s="135"/>
      <c r="BP287" s="137"/>
      <c r="BQ287" s="133"/>
      <c r="BR287" s="134"/>
      <c r="BS287" s="140"/>
      <c r="BT287" s="135"/>
      <c r="BU287" s="135"/>
      <c r="BV287" s="135"/>
      <c r="BW287" s="137"/>
      <c r="BX287" s="133"/>
      <c r="BY287" s="134"/>
      <c r="BZ287" s="135"/>
      <c r="CA287" s="133"/>
      <c r="CB287" s="134"/>
      <c r="CC287" s="135"/>
      <c r="CD287" s="133"/>
      <c r="CE287" s="134"/>
      <c r="CF287" s="141" t="str">
        <f>IF(ISNA(VLOOKUP($B287,'[1]1718  Prog Access'!$F$7:$BF$318,52,FALSE)),"",VLOOKUP($B287,'[1]1718  Prog Access'!$F$7:$BF$318,52,FALSE))</f>
        <v/>
      </c>
      <c r="CG287" s="88"/>
      <c r="CH287" s="89"/>
    </row>
    <row r="288" spans="1:88" x14ac:dyDescent="0.3">
      <c r="A288" s="91" t="s">
        <v>472</v>
      </c>
      <c r="B288" s="84"/>
      <c r="C288" s="117"/>
      <c r="D288" s="85"/>
      <c r="E288" s="86"/>
      <c r="F288" s="87"/>
      <c r="G288" s="87"/>
      <c r="H288" s="87"/>
      <c r="I288" s="130"/>
      <c r="J288" s="151"/>
      <c r="K288" s="152"/>
      <c r="L288" s="135"/>
      <c r="M288" s="135"/>
      <c r="N288" s="135"/>
      <c r="O288" s="135"/>
      <c r="P288" s="135"/>
      <c r="Q288" s="135"/>
      <c r="R288" s="128"/>
      <c r="S288" s="136"/>
      <c r="T288" s="137"/>
      <c r="U288" s="135"/>
      <c r="V288" s="135"/>
      <c r="W288" s="135"/>
      <c r="X288" s="135"/>
      <c r="Y288" s="135"/>
      <c r="Z288" s="135"/>
      <c r="AA288" s="138"/>
      <c r="AB288" s="133"/>
      <c r="AC288" s="134"/>
      <c r="AD288" s="135"/>
      <c r="AE288" s="135"/>
      <c r="AF288" s="135"/>
      <c r="AG288" s="135"/>
      <c r="AH288" s="134"/>
      <c r="AI288" s="133"/>
      <c r="AJ288" s="134"/>
      <c r="AK288" s="135"/>
      <c r="AL288" s="135"/>
      <c r="AM288" s="138"/>
      <c r="AN288" s="133"/>
      <c r="AO288" s="139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4"/>
      <c r="BG288" s="133"/>
      <c r="BH288" s="137"/>
      <c r="BI288" s="140"/>
      <c r="BJ288" s="135"/>
      <c r="BK288" s="135"/>
      <c r="BL288" s="135"/>
      <c r="BM288" s="135"/>
      <c r="BN288" s="135"/>
      <c r="BO288" s="135"/>
      <c r="BP288" s="137"/>
      <c r="BQ288" s="133"/>
      <c r="BR288" s="134"/>
      <c r="BS288" s="140"/>
      <c r="BT288" s="135"/>
      <c r="BU288" s="135"/>
      <c r="BV288" s="135"/>
      <c r="BW288" s="137"/>
      <c r="BX288" s="133"/>
      <c r="BY288" s="134"/>
      <c r="BZ288" s="135"/>
      <c r="CA288" s="133"/>
      <c r="CB288" s="134"/>
      <c r="CC288" s="135"/>
      <c r="CD288" s="133"/>
      <c r="CE288" s="134"/>
      <c r="CF288" s="141" t="str">
        <f>IF(ISNA(VLOOKUP($B288,'[1]1718  Prog Access'!$F$7:$BF$318,52,FALSE)),"",VLOOKUP($B288,'[1]1718  Prog Access'!$F$7:$BF$318,52,FALSE))</f>
        <v/>
      </c>
      <c r="CG288" s="88"/>
      <c r="CH288" s="89"/>
    </row>
    <row r="289" spans="1:88" x14ac:dyDescent="0.3">
      <c r="A289" s="21"/>
      <c r="B289" s="84" t="s">
        <v>473</v>
      </c>
      <c r="C289" s="117" t="s">
        <v>474</v>
      </c>
      <c r="D289" s="85">
        <f>IF(ISNA(VLOOKUP($B289,'[1]1718 enrollment_Rev_Exp by size'!$A$6:$C$339,3,FALSE)),"",VLOOKUP($B289,'[1]1718 enrollment_Rev_Exp by size'!$A$6:$C$339,3,FALSE))</f>
        <v>11.4</v>
      </c>
      <c r="E289" s="86">
        <f>IF(ISNA(VLOOKUP($B289,'[1]1718 Enroll_Rev_Exp Access'!$A$6:$D$316,4,FALSE)),"",VLOOKUP($B289,'[1]1718 Enroll_Rev_Exp Access'!$A$6:$D$316,4,FALSE))</f>
        <v>298600.27</v>
      </c>
      <c r="F289" s="87">
        <f>IF(ISNA(VLOOKUP($B289,'[1]1718  Prog Access'!$F$7:$BF$318,2,FALSE)),"",VLOOKUP($B289,'[1]1718  Prog Access'!$F$7:$BF$318,2,FALSE))</f>
        <v>167231.53</v>
      </c>
      <c r="G289" s="87">
        <f>IF(ISNA(VLOOKUP($B289,'[1]1718  Prog Access'!$F$7:$BF$318,3,FALSE)),"",VLOOKUP($B289,'[1]1718  Prog Access'!$F$7:$BF$318,3,FALSE))</f>
        <v>0</v>
      </c>
      <c r="H289" s="87">
        <f>IF(ISNA(VLOOKUP($B289,'[1]1718  Prog Access'!$F$7:$BF$318,4,FALSE)),"",VLOOKUP($B289,'[1]1718  Prog Access'!$F$7:$BF$318,4,FALSE))</f>
        <v>0</v>
      </c>
      <c r="I289" s="130">
        <f t="shared" si="409"/>
        <v>167231.53</v>
      </c>
      <c r="J289" s="151">
        <f t="shared" si="410"/>
        <v>0.56005150296749562</v>
      </c>
      <c r="K289" s="152">
        <f t="shared" si="411"/>
        <v>14669.43245614035</v>
      </c>
      <c r="L289" s="135">
        <f>IF(ISNA(VLOOKUP($B289,'[1]1718  Prog Access'!$F$7:$BF$318,5,FALSE)),"",VLOOKUP($B289,'[1]1718  Prog Access'!$F$7:$BF$318,5,FALSE))</f>
        <v>0</v>
      </c>
      <c r="M289" s="135">
        <f>IF(ISNA(VLOOKUP($B289,'[1]1718  Prog Access'!$F$7:$BF$318,6,FALSE)),"",VLOOKUP($B289,'[1]1718  Prog Access'!$F$7:$BF$318,6,FALSE))</f>
        <v>0</v>
      </c>
      <c r="N289" s="135">
        <f>IF(ISNA(VLOOKUP($B289,'[1]1718  Prog Access'!$F$7:$BF$318,7,FALSE)),"",VLOOKUP($B289,'[1]1718  Prog Access'!$F$7:$BF$318,7,FALSE))</f>
        <v>0</v>
      </c>
      <c r="O289" s="135">
        <f>IF(ISNA(VLOOKUP($B289,'[1]1718  Prog Access'!$F$7:$BF$318,8,FALSE)),"",VLOOKUP($B289,'[1]1718  Prog Access'!$F$7:$BF$318,8,FALSE))</f>
        <v>0</v>
      </c>
      <c r="P289" s="135">
        <f>IF(ISNA(VLOOKUP($B289,'[1]1718  Prog Access'!$F$7:$BF$318,9,FALSE)),"",VLOOKUP($B289,'[1]1718  Prog Access'!$F$7:$BF$318,9,FALSE))</f>
        <v>0</v>
      </c>
      <c r="Q289" s="135">
        <f>IF(ISNA(VLOOKUP($B289,'[1]1718  Prog Access'!$F$7:$BF$318,10,FALSE)),"",VLOOKUP($B289,'[1]1718  Prog Access'!$F$7:$BF$318,10,FALSE))</f>
        <v>0</v>
      </c>
      <c r="R289" s="128">
        <f t="shared" si="412"/>
        <v>0</v>
      </c>
      <c r="S289" s="136">
        <f t="shared" si="413"/>
        <v>0</v>
      </c>
      <c r="T289" s="137">
        <f t="shared" si="414"/>
        <v>0</v>
      </c>
      <c r="U289" s="135">
        <f>IF(ISNA(VLOOKUP($B289,'[1]1718  Prog Access'!$F$7:$BF$318,11,FALSE)),"",VLOOKUP($B289,'[1]1718  Prog Access'!$F$7:$BF$318,11,FALSE))</f>
        <v>2854.01</v>
      </c>
      <c r="V289" s="135">
        <f>IF(ISNA(VLOOKUP($B289,'[1]1718  Prog Access'!$F$7:$BF$318,12,FALSE)),"",VLOOKUP($B289,'[1]1718  Prog Access'!$F$7:$BF$318,12,FALSE))</f>
        <v>0</v>
      </c>
      <c r="W289" s="135">
        <f>IF(ISNA(VLOOKUP($B289,'[1]1718  Prog Access'!$F$7:$BF$318,13,FALSE)),"",VLOOKUP($B289,'[1]1718  Prog Access'!$F$7:$BF$318,13,FALSE))</f>
        <v>0</v>
      </c>
      <c r="X289" s="135">
        <f>IF(ISNA(VLOOKUP($B289,'[1]1718  Prog Access'!$F$7:$BF$318,14,FALSE)),"",VLOOKUP($B289,'[1]1718  Prog Access'!$F$7:$BF$318,14,FALSE))</f>
        <v>0</v>
      </c>
      <c r="Y289" s="135">
        <f>IF(ISNA(VLOOKUP($B289,'[1]1718  Prog Access'!$F$7:$BF$318,15,FALSE)),"",VLOOKUP($B289,'[1]1718  Prog Access'!$F$7:$BF$318,15,FALSE))</f>
        <v>0</v>
      </c>
      <c r="Z289" s="135">
        <f>IF(ISNA(VLOOKUP($B289,'[1]1718  Prog Access'!$F$7:$BF$318,16,FALSE)),"",VLOOKUP($B289,'[1]1718  Prog Access'!$F$7:$BF$318,16,FALSE))</f>
        <v>0</v>
      </c>
      <c r="AA289" s="138">
        <f t="shared" si="415"/>
        <v>2854.01</v>
      </c>
      <c r="AB289" s="133">
        <f t="shared" si="416"/>
        <v>9.5579618866386152E-3</v>
      </c>
      <c r="AC289" s="134">
        <f t="shared" si="417"/>
        <v>250.35175438596491</v>
      </c>
      <c r="AD289" s="135">
        <f>IF(ISNA(VLOOKUP($B289,'[1]1718  Prog Access'!$F$7:$BF$318,17,FALSE)),"",VLOOKUP($B289,'[1]1718  Prog Access'!$F$7:$BF$318,17,FALSE))</f>
        <v>0</v>
      </c>
      <c r="AE289" s="135">
        <f>IF(ISNA(VLOOKUP($B289,'[1]1718  Prog Access'!$F$7:$BF$318,18,FALSE)),"",VLOOKUP($B289,'[1]1718  Prog Access'!$F$7:$BF$318,18,FALSE))</f>
        <v>0</v>
      </c>
      <c r="AF289" s="135">
        <f>IF(ISNA(VLOOKUP($B289,'[1]1718  Prog Access'!$F$7:$BF$318,19,FALSE)),"",VLOOKUP($B289,'[1]1718  Prog Access'!$F$7:$BF$318,19,FALSE))</f>
        <v>0</v>
      </c>
      <c r="AG289" s="135">
        <f>IF(ISNA(VLOOKUP($B289,'[1]1718  Prog Access'!$F$7:$BF$318,20,FALSE)),"",VLOOKUP($B289,'[1]1718  Prog Access'!$F$7:$BF$318,20,FALSE))</f>
        <v>0</v>
      </c>
      <c r="AH289" s="134">
        <f t="shared" si="418"/>
        <v>0</v>
      </c>
      <c r="AI289" s="133">
        <f t="shared" si="419"/>
        <v>0</v>
      </c>
      <c r="AJ289" s="134">
        <f t="shared" si="420"/>
        <v>0</v>
      </c>
      <c r="AK289" s="135">
        <f>IF(ISNA(VLOOKUP($B289,'[1]1718  Prog Access'!$F$7:$BF$318,21,FALSE)),"",VLOOKUP($B289,'[1]1718  Prog Access'!$F$7:$BF$318,21,FALSE))</f>
        <v>0</v>
      </c>
      <c r="AL289" s="135">
        <f>IF(ISNA(VLOOKUP($B289,'[1]1718  Prog Access'!$F$7:$BF$318,22,FALSE)),"",VLOOKUP($B289,'[1]1718  Prog Access'!$F$7:$BF$318,22,FALSE))</f>
        <v>0</v>
      </c>
      <c r="AM289" s="138">
        <f t="shared" si="421"/>
        <v>0</v>
      </c>
      <c r="AN289" s="133">
        <f t="shared" si="422"/>
        <v>0</v>
      </c>
      <c r="AO289" s="139">
        <f t="shared" si="423"/>
        <v>0</v>
      </c>
      <c r="AP289" s="135">
        <f>IF(ISNA(VLOOKUP($B289,'[1]1718  Prog Access'!$F$7:$BF$318,23,FALSE)),"",VLOOKUP($B289,'[1]1718  Prog Access'!$F$7:$BF$318,23,FALSE))</f>
        <v>0</v>
      </c>
      <c r="AQ289" s="135">
        <f>IF(ISNA(VLOOKUP($B289,'[1]1718  Prog Access'!$F$7:$BF$318,24,FALSE)),"",VLOOKUP($B289,'[1]1718  Prog Access'!$F$7:$BF$318,24,FALSE))</f>
        <v>0</v>
      </c>
      <c r="AR289" s="135">
        <f>IF(ISNA(VLOOKUP($B289,'[1]1718  Prog Access'!$F$7:$BF$318,25,FALSE)),"",VLOOKUP($B289,'[1]1718  Prog Access'!$F$7:$BF$318,25,FALSE))</f>
        <v>0</v>
      </c>
      <c r="AS289" s="135">
        <f>IF(ISNA(VLOOKUP($B289,'[1]1718  Prog Access'!$F$7:$BF$318,26,FALSE)),"",VLOOKUP($B289,'[1]1718  Prog Access'!$F$7:$BF$318,26,FALSE))</f>
        <v>0</v>
      </c>
      <c r="AT289" s="135">
        <f>IF(ISNA(VLOOKUP($B289,'[1]1718  Prog Access'!$F$7:$BF$318,27,FALSE)),"",VLOOKUP($B289,'[1]1718  Prog Access'!$F$7:$BF$318,27,FALSE))</f>
        <v>0</v>
      </c>
      <c r="AU289" s="135">
        <f>IF(ISNA(VLOOKUP($B289,'[1]1718  Prog Access'!$F$7:$BF$318,28,FALSE)),"",VLOOKUP($B289,'[1]1718  Prog Access'!$F$7:$BF$318,28,FALSE))</f>
        <v>0</v>
      </c>
      <c r="AV289" s="135">
        <f>IF(ISNA(VLOOKUP($B289,'[1]1718  Prog Access'!$F$7:$BF$318,29,FALSE)),"",VLOOKUP($B289,'[1]1718  Prog Access'!$F$7:$BF$318,29,FALSE))</f>
        <v>0</v>
      </c>
      <c r="AW289" s="135">
        <f>IF(ISNA(VLOOKUP($B289,'[1]1718  Prog Access'!$F$7:$BF$318,30,FALSE)),"",VLOOKUP($B289,'[1]1718  Prog Access'!$F$7:$BF$318,30,FALSE))</f>
        <v>0</v>
      </c>
      <c r="AX289" s="135">
        <f>IF(ISNA(VLOOKUP($B289,'[1]1718  Prog Access'!$F$7:$BF$318,31,FALSE)),"",VLOOKUP($B289,'[1]1718  Prog Access'!$F$7:$BF$318,31,FALSE))</f>
        <v>0</v>
      </c>
      <c r="AY289" s="135">
        <f>IF(ISNA(VLOOKUP($B289,'[1]1718  Prog Access'!$F$7:$BF$318,32,FALSE)),"",VLOOKUP($B289,'[1]1718  Prog Access'!$F$7:$BF$318,32,FALSE))</f>
        <v>0</v>
      </c>
      <c r="AZ289" s="135">
        <f>IF(ISNA(VLOOKUP($B289,'[1]1718  Prog Access'!$F$7:$BF$318,33,FALSE)),"",VLOOKUP($B289,'[1]1718  Prog Access'!$F$7:$BF$318,33,FALSE))</f>
        <v>0</v>
      </c>
      <c r="BA289" s="135">
        <f>IF(ISNA(VLOOKUP($B289,'[1]1718  Prog Access'!$F$7:$BF$318,34,FALSE)),"",VLOOKUP($B289,'[1]1718  Prog Access'!$F$7:$BF$318,34,FALSE))</f>
        <v>0</v>
      </c>
      <c r="BB289" s="135">
        <f>IF(ISNA(VLOOKUP($B289,'[1]1718  Prog Access'!$F$7:$BF$318,35,FALSE)),"",VLOOKUP($B289,'[1]1718  Prog Access'!$F$7:$BF$318,35,FALSE))</f>
        <v>0</v>
      </c>
      <c r="BC289" s="135">
        <f>IF(ISNA(VLOOKUP($B289,'[1]1718  Prog Access'!$F$7:$BF$318,36,FALSE)),"",VLOOKUP($B289,'[1]1718  Prog Access'!$F$7:$BF$318,36,FALSE))</f>
        <v>0</v>
      </c>
      <c r="BD289" s="135">
        <f>IF(ISNA(VLOOKUP($B289,'[1]1718  Prog Access'!$F$7:$BF$318,37,FALSE)),"",VLOOKUP($B289,'[1]1718  Prog Access'!$F$7:$BF$318,37,FALSE))</f>
        <v>0</v>
      </c>
      <c r="BE289" s="135">
        <f>IF(ISNA(VLOOKUP($B289,'[1]1718  Prog Access'!$F$7:$BF$318,38,FALSE)),"",VLOOKUP($B289,'[1]1718  Prog Access'!$F$7:$BF$318,38,FALSE))</f>
        <v>0</v>
      </c>
      <c r="BF289" s="134">
        <f t="shared" si="424"/>
        <v>0</v>
      </c>
      <c r="BG289" s="133">
        <f t="shared" si="425"/>
        <v>0</v>
      </c>
      <c r="BH289" s="137">
        <f t="shared" si="426"/>
        <v>0</v>
      </c>
      <c r="BI289" s="140">
        <f>IF(ISNA(VLOOKUP($B289,'[1]1718  Prog Access'!$F$7:$BF$318,39,FALSE)),"",VLOOKUP($B289,'[1]1718  Prog Access'!$F$7:$BF$318,39,FALSE))</f>
        <v>0</v>
      </c>
      <c r="BJ289" s="135">
        <f>IF(ISNA(VLOOKUP($B289,'[1]1718  Prog Access'!$F$7:$BF$318,40,FALSE)),"",VLOOKUP($B289,'[1]1718  Prog Access'!$F$7:$BF$318,40,FALSE))</f>
        <v>0</v>
      </c>
      <c r="BK289" s="135">
        <f>IF(ISNA(VLOOKUP($B289,'[1]1718  Prog Access'!$F$7:$BF$318,41,FALSE)),"",VLOOKUP($B289,'[1]1718  Prog Access'!$F$7:$BF$318,41,FALSE))</f>
        <v>795.61</v>
      </c>
      <c r="BL289" s="135">
        <f>IF(ISNA(VLOOKUP($B289,'[1]1718  Prog Access'!$F$7:$BF$318,42,FALSE)),"",VLOOKUP($B289,'[1]1718  Prog Access'!$F$7:$BF$318,42,FALSE))</f>
        <v>0</v>
      </c>
      <c r="BM289" s="135">
        <f>IF(ISNA(VLOOKUP($B289,'[1]1718  Prog Access'!$F$7:$BF$318,43,FALSE)),"",VLOOKUP($B289,'[1]1718  Prog Access'!$F$7:$BF$318,43,FALSE))</f>
        <v>0</v>
      </c>
      <c r="BN289" s="135">
        <f>IF(ISNA(VLOOKUP($B289,'[1]1718  Prog Access'!$F$7:$BF$318,44,FALSE)),"",VLOOKUP($B289,'[1]1718  Prog Access'!$F$7:$BF$318,44,FALSE))</f>
        <v>0</v>
      </c>
      <c r="BO289" s="135">
        <f>IF(ISNA(VLOOKUP($B289,'[1]1718  Prog Access'!$F$7:$BF$318,45,FALSE)),"",VLOOKUP($B289,'[1]1718  Prog Access'!$F$7:$BF$318,45,FALSE))</f>
        <v>25503.34</v>
      </c>
      <c r="BP289" s="137">
        <f t="shared" si="427"/>
        <v>26298.95</v>
      </c>
      <c r="BQ289" s="133">
        <f t="shared" si="428"/>
        <v>8.8074099866018205E-2</v>
      </c>
      <c r="BR289" s="134">
        <f t="shared" si="429"/>
        <v>2306.9254385964914</v>
      </c>
      <c r="BS289" s="140">
        <f>IF(ISNA(VLOOKUP($B289,'[1]1718  Prog Access'!$F$7:$BF$318,46,FALSE)),"",VLOOKUP($B289,'[1]1718  Prog Access'!$F$7:$BF$318,46,FALSE))</f>
        <v>0</v>
      </c>
      <c r="BT289" s="135">
        <f>IF(ISNA(VLOOKUP($B289,'[1]1718  Prog Access'!$F$7:$BF$318,47,FALSE)),"",VLOOKUP($B289,'[1]1718  Prog Access'!$F$7:$BF$318,47,FALSE))</f>
        <v>0</v>
      </c>
      <c r="BU289" s="135">
        <f>IF(ISNA(VLOOKUP($B289,'[1]1718  Prog Access'!$F$7:$BF$318,48,FALSE)),"",VLOOKUP($B289,'[1]1718  Prog Access'!$F$7:$BF$318,48,FALSE))</f>
        <v>0</v>
      </c>
      <c r="BV289" s="135">
        <f>IF(ISNA(VLOOKUP($B289,'[1]1718  Prog Access'!$F$7:$BF$318,49,FALSE)),"",VLOOKUP($B289,'[1]1718  Prog Access'!$F$7:$BF$318,49,FALSE))</f>
        <v>0</v>
      </c>
      <c r="BW289" s="137">
        <f t="shared" si="430"/>
        <v>0</v>
      </c>
      <c r="BX289" s="133">
        <f t="shared" si="431"/>
        <v>0</v>
      </c>
      <c r="BY289" s="134">
        <f t="shared" si="432"/>
        <v>0</v>
      </c>
      <c r="BZ289" s="135">
        <f>IF(ISNA(VLOOKUP($B289,'[1]1718  Prog Access'!$F$7:$BF$318,50,FALSE)),"",VLOOKUP($B289,'[1]1718  Prog Access'!$F$7:$BF$318,50,FALSE))</f>
        <v>102215.78000000001</v>
      </c>
      <c r="CA289" s="133">
        <f t="shared" si="433"/>
        <v>0.34231643527984756</v>
      </c>
      <c r="CB289" s="134">
        <f t="shared" si="434"/>
        <v>8966.2964912280713</v>
      </c>
      <c r="CC289" s="135">
        <f>IF(ISNA(VLOOKUP($B289,'[1]1718  Prog Access'!$F$7:$BF$318,51,FALSE)),"",VLOOKUP($B289,'[1]1718  Prog Access'!$F$7:$BF$318,51,FALSE))</f>
        <v>0</v>
      </c>
      <c r="CD289" s="133">
        <f t="shared" si="435"/>
        <v>0</v>
      </c>
      <c r="CE289" s="134">
        <f t="shared" si="436"/>
        <v>0</v>
      </c>
      <c r="CF289" s="141">
        <f>IF(ISNA(VLOOKUP($B289,'[1]1718  Prog Access'!$F$7:$BF$318,52,FALSE)),"",VLOOKUP($B289,'[1]1718  Prog Access'!$F$7:$BF$318,52,FALSE))</f>
        <v>0</v>
      </c>
      <c r="CG289" s="88">
        <f t="shared" si="437"/>
        <v>0</v>
      </c>
      <c r="CH289" s="89">
        <f t="shared" si="438"/>
        <v>0</v>
      </c>
      <c r="CI289" s="90">
        <f t="shared" ref="CI289:CI293" si="450">CF289+CC289+BZ289+BW289+BP289+BF289+AM289+AH289+AA289+R289+I289</f>
        <v>298600.27</v>
      </c>
      <c r="CJ289" s="99">
        <f t="shared" ref="CJ289:CJ293" si="451">CI289-E289</f>
        <v>0</v>
      </c>
    </row>
    <row r="290" spans="1:88" x14ac:dyDescent="0.3">
      <c r="A290" s="91"/>
      <c r="B290" s="84" t="s">
        <v>475</v>
      </c>
      <c r="C290" s="117" t="s">
        <v>476</v>
      </c>
      <c r="D290" s="85">
        <f>IF(ISNA(VLOOKUP($B290,'[1]1718 enrollment_Rev_Exp by size'!$A$6:$C$339,3,FALSE)),"",VLOOKUP($B290,'[1]1718 enrollment_Rev_Exp by size'!$A$6:$C$339,3,FALSE))</f>
        <v>772.33999999999992</v>
      </c>
      <c r="E290" s="86">
        <f>IF(ISNA(VLOOKUP($B290,'[1]1718 Enroll_Rev_Exp Access'!$A$6:$D$316,4,FALSE)),"",VLOOKUP($B290,'[1]1718 Enroll_Rev_Exp Access'!$A$6:$D$316,4,FALSE))</f>
        <v>9601156.3599999994</v>
      </c>
      <c r="F290" s="87">
        <f>IF(ISNA(VLOOKUP($B290,'[1]1718  Prog Access'!$F$7:$BF$318,2,FALSE)),"",VLOOKUP($B290,'[1]1718  Prog Access'!$F$7:$BF$318,2,FALSE))</f>
        <v>3675015.6099999994</v>
      </c>
      <c r="G290" s="87">
        <f>IF(ISNA(VLOOKUP($B290,'[1]1718  Prog Access'!$F$7:$BF$318,3,FALSE)),"",VLOOKUP($B290,'[1]1718  Prog Access'!$F$7:$BF$318,3,FALSE))</f>
        <v>1929890.29</v>
      </c>
      <c r="H290" s="87">
        <f>IF(ISNA(VLOOKUP($B290,'[1]1718  Prog Access'!$F$7:$BF$318,4,FALSE)),"",VLOOKUP($B290,'[1]1718  Prog Access'!$F$7:$BF$318,4,FALSE))</f>
        <v>0</v>
      </c>
      <c r="I290" s="130">
        <f t="shared" si="409"/>
        <v>5604905.8999999994</v>
      </c>
      <c r="J290" s="151">
        <f t="shared" si="410"/>
        <v>0.58377404656703247</v>
      </c>
      <c r="K290" s="152">
        <f t="shared" si="411"/>
        <v>7257.0446953414303</v>
      </c>
      <c r="L290" s="135">
        <f>IF(ISNA(VLOOKUP($B290,'[1]1718  Prog Access'!$F$7:$BF$318,5,FALSE)),"",VLOOKUP($B290,'[1]1718  Prog Access'!$F$7:$BF$318,5,FALSE))</f>
        <v>0</v>
      </c>
      <c r="M290" s="135">
        <f>IF(ISNA(VLOOKUP($B290,'[1]1718  Prog Access'!$F$7:$BF$318,6,FALSE)),"",VLOOKUP($B290,'[1]1718  Prog Access'!$F$7:$BF$318,6,FALSE))</f>
        <v>0</v>
      </c>
      <c r="N290" s="135">
        <f>IF(ISNA(VLOOKUP($B290,'[1]1718  Prog Access'!$F$7:$BF$318,7,FALSE)),"",VLOOKUP($B290,'[1]1718  Prog Access'!$F$7:$BF$318,7,FALSE))</f>
        <v>0</v>
      </c>
      <c r="O290" s="135">
        <f>IF(ISNA(VLOOKUP($B290,'[1]1718  Prog Access'!$F$7:$BF$318,8,FALSE)),"",VLOOKUP($B290,'[1]1718  Prog Access'!$F$7:$BF$318,8,FALSE))</f>
        <v>0</v>
      </c>
      <c r="P290" s="135">
        <f>IF(ISNA(VLOOKUP($B290,'[1]1718  Prog Access'!$F$7:$BF$318,9,FALSE)),"",VLOOKUP($B290,'[1]1718  Prog Access'!$F$7:$BF$318,9,FALSE))</f>
        <v>0</v>
      </c>
      <c r="Q290" s="135">
        <f>IF(ISNA(VLOOKUP($B290,'[1]1718  Prog Access'!$F$7:$BF$318,10,FALSE)),"",VLOOKUP($B290,'[1]1718  Prog Access'!$F$7:$BF$318,10,FALSE))</f>
        <v>0</v>
      </c>
      <c r="R290" s="128">
        <f t="shared" si="412"/>
        <v>0</v>
      </c>
      <c r="S290" s="136">
        <f t="shared" si="413"/>
        <v>0</v>
      </c>
      <c r="T290" s="137">
        <f t="shared" si="414"/>
        <v>0</v>
      </c>
      <c r="U290" s="135">
        <f>IF(ISNA(VLOOKUP($B290,'[1]1718  Prog Access'!$F$7:$BF$318,11,FALSE)),"",VLOOKUP($B290,'[1]1718  Prog Access'!$F$7:$BF$318,11,FALSE))</f>
        <v>1076765.1700000002</v>
      </c>
      <c r="V290" s="135">
        <f>IF(ISNA(VLOOKUP($B290,'[1]1718  Prog Access'!$F$7:$BF$318,12,FALSE)),"",VLOOKUP($B290,'[1]1718  Prog Access'!$F$7:$BF$318,12,FALSE))</f>
        <v>20977.13</v>
      </c>
      <c r="W290" s="135">
        <f>IF(ISNA(VLOOKUP($B290,'[1]1718  Prog Access'!$F$7:$BF$318,13,FALSE)),"",VLOOKUP($B290,'[1]1718  Prog Access'!$F$7:$BF$318,13,FALSE))</f>
        <v>103123.33</v>
      </c>
      <c r="X290" s="135">
        <f>IF(ISNA(VLOOKUP($B290,'[1]1718  Prog Access'!$F$7:$BF$318,14,FALSE)),"",VLOOKUP($B290,'[1]1718  Prog Access'!$F$7:$BF$318,14,FALSE))</f>
        <v>0</v>
      </c>
      <c r="Y290" s="135">
        <f>IF(ISNA(VLOOKUP($B290,'[1]1718  Prog Access'!$F$7:$BF$318,15,FALSE)),"",VLOOKUP($B290,'[1]1718  Prog Access'!$F$7:$BF$318,15,FALSE))</f>
        <v>0</v>
      </c>
      <c r="Z290" s="135">
        <f>IF(ISNA(VLOOKUP($B290,'[1]1718  Prog Access'!$F$7:$BF$318,16,FALSE)),"",VLOOKUP($B290,'[1]1718  Prog Access'!$F$7:$BF$318,16,FALSE))</f>
        <v>0</v>
      </c>
      <c r="AA290" s="138">
        <f t="shared" si="415"/>
        <v>1200865.6300000001</v>
      </c>
      <c r="AB290" s="133">
        <f t="shared" si="416"/>
        <v>0.12507510397424673</v>
      </c>
      <c r="AC290" s="134">
        <f t="shared" si="417"/>
        <v>1554.8406530802499</v>
      </c>
      <c r="AD290" s="135">
        <f>IF(ISNA(VLOOKUP($B290,'[1]1718  Prog Access'!$F$7:$BF$318,17,FALSE)),"",VLOOKUP($B290,'[1]1718  Prog Access'!$F$7:$BF$318,17,FALSE))</f>
        <v>89411.03</v>
      </c>
      <c r="AE290" s="135">
        <f>IF(ISNA(VLOOKUP($B290,'[1]1718  Prog Access'!$F$7:$BF$318,18,FALSE)),"",VLOOKUP($B290,'[1]1718  Prog Access'!$F$7:$BF$318,18,FALSE))</f>
        <v>0</v>
      </c>
      <c r="AF290" s="135">
        <f>IF(ISNA(VLOOKUP($B290,'[1]1718  Prog Access'!$F$7:$BF$318,19,FALSE)),"",VLOOKUP($B290,'[1]1718  Prog Access'!$F$7:$BF$318,19,FALSE))</f>
        <v>4491.03</v>
      </c>
      <c r="AG290" s="135">
        <f>IF(ISNA(VLOOKUP($B290,'[1]1718  Prog Access'!$F$7:$BF$318,20,FALSE)),"",VLOOKUP($B290,'[1]1718  Prog Access'!$F$7:$BF$318,20,FALSE))</f>
        <v>0</v>
      </c>
      <c r="AH290" s="134">
        <f t="shared" si="418"/>
        <v>93902.06</v>
      </c>
      <c r="AI290" s="133">
        <f t="shared" si="419"/>
        <v>9.7802865070723624E-3</v>
      </c>
      <c r="AJ290" s="134">
        <f t="shared" si="420"/>
        <v>121.58124660123781</v>
      </c>
      <c r="AK290" s="135">
        <f>IF(ISNA(VLOOKUP($B290,'[1]1718  Prog Access'!$F$7:$BF$318,21,FALSE)),"",VLOOKUP($B290,'[1]1718  Prog Access'!$F$7:$BF$318,21,FALSE))</f>
        <v>0</v>
      </c>
      <c r="AL290" s="135">
        <f>IF(ISNA(VLOOKUP($B290,'[1]1718  Prog Access'!$F$7:$BF$318,22,FALSE)),"",VLOOKUP($B290,'[1]1718  Prog Access'!$F$7:$BF$318,22,FALSE))</f>
        <v>0</v>
      </c>
      <c r="AM290" s="138">
        <f t="shared" si="421"/>
        <v>0</v>
      </c>
      <c r="AN290" s="133">
        <f t="shared" si="422"/>
        <v>0</v>
      </c>
      <c r="AO290" s="139">
        <f t="shared" si="423"/>
        <v>0</v>
      </c>
      <c r="AP290" s="135">
        <f>IF(ISNA(VLOOKUP($B290,'[1]1718  Prog Access'!$F$7:$BF$318,23,FALSE)),"",VLOOKUP($B290,'[1]1718  Prog Access'!$F$7:$BF$318,23,FALSE))</f>
        <v>129083.06000000001</v>
      </c>
      <c r="AQ290" s="135">
        <f>IF(ISNA(VLOOKUP($B290,'[1]1718  Prog Access'!$F$7:$BF$318,24,FALSE)),"",VLOOKUP($B290,'[1]1718  Prog Access'!$F$7:$BF$318,24,FALSE))</f>
        <v>16835.46</v>
      </c>
      <c r="AR290" s="135">
        <f>IF(ISNA(VLOOKUP($B290,'[1]1718  Prog Access'!$F$7:$BF$318,25,FALSE)),"",VLOOKUP($B290,'[1]1718  Prog Access'!$F$7:$BF$318,25,FALSE))</f>
        <v>0</v>
      </c>
      <c r="AS290" s="135">
        <f>IF(ISNA(VLOOKUP($B290,'[1]1718  Prog Access'!$F$7:$BF$318,26,FALSE)),"",VLOOKUP($B290,'[1]1718  Prog Access'!$F$7:$BF$318,26,FALSE))</f>
        <v>0</v>
      </c>
      <c r="AT290" s="135">
        <f>IF(ISNA(VLOOKUP($B290,'[1]1718  Prog Access'!$F$7:$BF$318,27,FALSE)),"",VLOOKUP($B290,'[1]1718  Prog Access'!$F$7:$BF$318,27,FALSE))</f>
        <v>102337.37999999998</v>
      </c>
      <c r="AU290" s="135">
        <f>IF(ISNA(VLOOKUP($B290,'[1]1718  Prog Access'!$F$7:$BF$318,28,FALSE)),"",VLOOKUP($B290,'[1]1718  Prog Access'!$F$7:$BF$318,28,FALSE))</f>
        <v>0</v>
      </c>
      <c r="AV290" s="135">
        <f>IF(ISNA(VLOOKUP($B290,'[1]1718  Prog Access'!$F$7:$BF$318,29,FALSE)),"",VLOOKUP($B290,'[1]1718  Prog Access'!$F$7:$BF$318,29,FALSE))</f>
        <v>0</v>
      </c>
      <c r="AW290" s="135">
        <f>IF(ISNA(VLOOKUP($B290,'[1]1718  Prog Access'!$F$7:$BF$318,30,FALSE)),"",VLOOKUP($B290,'[1]1718  Prog Access'!$F$7:$BF$318,30,FALSE))</f>
        <v>10868.79</v>
      </c>
      <c r="AX290" s="135">
        <f>IF(ISNA(VLOOKUP($B290,'[1]1718  Prog Access'!$F$7:$BF$318,31,FALSE)),"",VLOOKUP($B290,'[1]1718  Prog Access'!$F$7:$BF$318,31,FALSE))</f>
        <v>0</v>
      </c>
      <c r="AY290" s="135">
        <f>IF(ISNA(VLOOKUP($B290,'[1]1718  Prog Access'!$F$7:$BF$318,32,FALSE)),"",VLOOKUP($B290,'[1]1718  Prog Access'!$F$7:$BF$318,32,FALSE))</f>
        <v>0</v>
      </c>
      <c r="AZ290" s="135">
        <f>IF(ISNA(VLOOKUP($B290,'[1]1718  Prog Access'!$F$7:$BF$318,33,FALSE)),"",VLOOKUP($B290,'[1]1718  Prog Access'!$F$7:$BF$318,33,FALSE))</f>
        <v>0</v>
      </c>
      <c r="BA290" s="135">
        <f>IF(ISNA(VLOOKUP($B290,'[1]1718  Prog Access'!$F$7:$BF$318,34,FALSE)),"",VLOOKUP($B290,'[1]1718  Prog Access'!$F$7:$BF$318,34,FALSE))</f>
        <v>3896.6600000000003</v>
      </c>
      <c r="BB290" s="135">
        <f>IF(ISNA(VLOOKUP($B290,'[1]1718  Prog Access'!$F$7:$BF$318,35,FALSE)),"",VLOOKUP($B290,'[1]1718  Prog Access'!$F$7:$BF$318,35,FALSE))</f>
        <v>45277.049999999996</v>
      </c>
      <c r="BC290" s="135">
        <f>IF(ISNA(VLOOKUP($B290,'[1]1718  Prog Access'!$F$7:$BF$318,36,FALSE)),"",VLOOKUP($B290,'[1]1718  Prog Access'!$F$7:$BF$318,36,FALSE))</f>
        <v>0</v>
      </c>
      <c r="BD290" s="135">
        <f>IF(ISNA(VLOOKUP($B290,'[1]1718  Prog Access'!$F$7:$BF$318,37,FALSE)),"",VLOOKUP($B290,'[1]1718  Prog Access'!$F$7:$BF$318,37,FALSE))</f>
        <v>0</v>
      </c>
      <c r="BE290" s="135">
        <f>IF(ISNA(VLOOKUP($B290,'[1]1718  Prog Access'!$F$7:$BF$318,38,FALSE)),"",VLOOKUP($B290,'[1]1718  Prog Access'!$F$7:$BF$318,38,FALSE))</f>
        <v>0</v>
      </c>
      <c r="BF290" s="134">
        <f t="shared" si="424"/>
        <v>308298.39999999997</v>
      </c>
      <c r="BG290" s="133">
        <f t="shared" si="425"/>
        <v>3.2110548817267673E-2</v>
      </c>
      <c r="BH290" s="137">
        <f t="shared" si="426"/>
        <v>399.17445684543077</v>
      </c>
      <c r="BI290" s="140">
        <f>IF(ISNA(VLOOKUP($B290,'[1]1718  Prog Access'!$F$7:$BF$318,39,FALSE)),"",VLOOKUP($B290,'[1]1718  Prog Access'!$F$7:$BF$318,39,FALSE))</f>
        <v>0</v>
      </c>
      <c r="BJ290" s="135">
        <f>IF(ISNA(VLOOKUP($B290,'[1]1718  Prog Access'!$F$7:$BF$318,40,FALSE)),"",VLOOKUP($B290,'[1]1718  Prog Access'!$F$7:$BF$318,40,FALSE))</f>
        <v>0</v>
      </c>
      <c r="BK290" s="135">
        <f>IF(ISNA(VLOOKUP($B290,'[1]1718  Prog Access'!$F$7:$BF$318,41,FALSE)),"",VLOOKUP($B290,'[1]1718  Prog Access'!$F$7:$BF$318,41,FALSE))</f>
        <v>15140.319999999998</v>
      </c>
      <c r="BL290" s="135">
        <f>IF(ISNA(VLOOKUP($B290,'[1]1718  Prog Access'!$F$7:$BF$318,42,FALSE)),"",VLOOKUP($B290,'[1]1718  Prog Access'!$F$7:$BF$318,42,FALSE))</f>
        <v>0</v>
      </c>
      <c r="BM290" s="135">
        <f>IF(ISNA(VLOOKUP($B290,'[1]1718  Prog Access'!$F$7:$BF$318,43,FALSE)),"",VLOOKUP($B290,'[1]1718  Prog Access'!$F$7:$BF$318,43,FALSE))</f>
        <v>0</v>
      </c>
      <c r="BN290" s="135">
        <f>IF(ISNA(VLOOKUP($B290,'[1]1718  Prog Access'!$F$7:$BF$318,44,FALSE)),"",VLOOKUP($B290,'[1]1718  Prog Access'!$F$7:$BF$318,44,FALSE))</f>
        <v>0</v>
      </c>
      <c r="BO290" s="135">
        <f>IF(ISNA(VLOOKUP($B290,'[1]1718  Prog Access'!$F$7:$BF$318,45,FALSE)),"",VLOOKUP($B290,'[1]1718  Prog Access'!$F$7:$BF$318,45,FALSE))</f>
        <v>128307.78</v>
      </c>
      <c r="BP290" s="137">
        <f t="shared" si="427"/>
        <v>143448.1</v>
      </c>
      <c r="BQ290" s="133">
        <f t="shared" si="428"/>
        <v>1.4940710745804374E-2</v>
      </c>
      <c r="BR290" s="134">
        <f t="shared" si="429"/>
        <v>185.73180205608932</v>
      </c>
      <c r="BS290" s="140">
        <f>IF(ISNA(VLOOKUP($B290,'[1]1718  Prog Access'!$F$7:$BF$318,46,FALSE)),"",VLOOKUP($B290,'[1]1718  Prog Access'!$F$7:$BF$318,46,FALSE))</f>
        <v>0</v>
      </c>
      <c r="BT290" s="135">
        <f>IF(ISNA(VLOOKUP($B290,'[1]1718  Prog Access'!$F$7:$BF$318,47,FALSE)),"",VLOOKUP($B290,'[1]1718  Prog Access'!$F$7:$BF$318,47,FALSE))</f>
        <v>0</v>
      </c>
      <c r="BU290" s="135">
        <f>IF(ISNA(VLOOKUP($B290,'[1]1718  Prog Access'!$F$7:$BF$318,48,FALSE)),"",VLOOKUP($B290,'[1]1718  Prog Access'!$F$7:$BF$318,48,FALSE))</f>
        <v>0</v>
      </c>
      <c r="BV290" s="135">
        <f>IF(ISNA(VLOOKUP($B290,'[1]1718  Prog Access'!$F$7:$BF$318,49,FALSE)),"",VLOOKUP($B290,'[1]1718  Prog Access'!$F$7:$BF$318,49,FALSE))</f>
        <v>0</v>
      </c>
      <c r="BW290" s="137">
        <f t="shared" si="430"/>
        <v>0</v>
      </c>
      <c r="BX290" s="133">
        <f t="shared" si="431"/>
        <v>0</v>
      </c>
      <c r="BY290" s="134">
        <f t="shared" si="432"/>
        <v>0</v>
      </c>
      <c r="BZ290" s="135">
        <f>IF(ISNA(VLOOKUP($B290,'[1]1718  Prog Access'!$F$7:$BF$318,50,FALSE)),"",VLOOKUP($B290,'[1]1718  Prog Access'!$F$7:$BF$318,50,FALSE))</f>
        <v>1770631.85</v>
      </c>
      <c r="CA290" s="133">
        <f t="shared" si="433"/>
        <v>0.18441860371910454</v>
      </c>
      <c r="CB290" s="134">
        <f t="shared" si="434"/>
        <v>2292.5548981018728</v>
      </c>
      <c r="CC290" s="135">
        <f>IF(ISNA(VLOOKUP($B290,'[1]1718  Prog Access'!$F$7:$BF$318,51,FALSE)),"",VLOOKUP($B290,'[1]1718  Prog Access'!$F$7:$BF$318,51,FALSE))</f>
        <v>272387.99</v>
      </c>
      <c r="CD290" s="133">
        <f t="shared" si="435"/>
        <v>2.8370331633678341E-2</v>
      </c>
      <c r="CE290" s="134">
        <f t="shared" si="436"/>
        <v>352.678859051713</v>
      </c>
      <c r="CF290" s="141">
        <f>IF(ISNA(VLOOKUP($B290,'[1]1718  Prog Access'!$F$7:$BF$318,52,FALSE)),"",VLOOKUP($B290,'[1]1718  Prog Access'!$F$7:$BF$318,52,FALSE))</f>
        <v>206716.43000000002</v>
      </c>
      <c r="CG290" s="88">
        <f t="shared" si="437"/>
        <v>2.153036803579356E-2</v>
      </c>
      <c r="CH290" s="89">
        <f t="shared" si="438"/>
        <v>267.64951964160866</v>
      </c>
      <c r="CI290" s="90">
        <f t="shared" si="450"/>
        <v>9601156.3599999994</v>
      </c>
      <c r="CJ290" s="99">
        <f t="shared" si="451"/>
        <v>0</v>
      </c>
    </row>
    <row r="291" spans="1:88" x14ac:dyDescent="0.3">
      <c r="A291" s="104"/>
      <c r="B291" s="84" t="s">
        <v>477</v>
      </c>
      <c r="C291" s="117" t="s">
        <v>478</v>
      </c>
      <c r="D291" s="85">
        <f>IF(ISNA(VLOOKUP($B291,'[1]1718 enrollment_Rev_Exp by size'!$A$6:$C$339,3,FALSE)),"",VLOOKUP($B291,'[1]1718 enrollment_Rev_Exp by size'!$A$6:$C$339,3,FALSE))</f>
        <v>245.61000000000004</v>
      </c>
      <c r="E291" s="86">
        <f>IF(ISNA(VLOOKUP($B291,'[1]1718 Enroll_Rev_Exp Access'!$A$6:$D$316,4,FALSE)),"",VLOOKUP($B291,'[1]1718 Enroll_Rev_Exp Access'!$A$6:$D$316,4,FALSE))</f>
        <v>4546352.53</v>
      </c>
      <c r="F291" s="87">
        <f>IF(ISNA(VLOOKUP($B291,'[1]1718  Prog Access'!$F$7:$BF$318,2,FALSE)),"",VLOOKUP($B291,'[1]1718  Prog Access'!$F$7:$BF$318,2,FALSE))</f>
        <v>2408243.3600000003</v>
      </c>
      <c r="G291" s="87">
        <f>IF(ISNA(VLOOKUP($B291,'[1]1718  Prog Access'!$F$7:$BF$318,3,FALSE)),"",VLOOKUP($B291,'[1]1718  Prog Access'!$F$7:$BF$318,3,FALSE))</f>
        <v>116726.76999999999</v>
      </c>
      <c r="H291" s="87">
        <f>IF(ISNA(VLOOKUP($B291,'[1]1718  Prog Access'!$F$7:$BF$318,4,FALSE)),"",VLOOKUP($B291,'[1]1718  Prog Access'!$F$7:$BF$318,4,FALSE))</f>
        <v>0</v>
      </c>
      <c r="I291" s="130">
        <f t="shared" si="409"/>
        <v>2524970.1300000004</v>
      </c>
      <c r="J291" s="151">
        <f t="shared" si="410"/>
        <v>0.55538370888277777</v>
      </c>
      <c r="K291" s="152">
        <f t="shared" si="411"/>
        <v>10280.404421644069</v>
      </c>
      <c r="L291" s="135">
        <f>IF(ISNA(VLOOKUP($B291,'[1]1718  Prog Access'!$F$7:$BF$318,5,FALSE)),"",VLOOKUP($B291,'[1]1718  Prog Access'!$F$7:$BF$318,5,FALSE))</f>
        <v>0</v>
      </c>
      <c r="M291" s="135">
        <f>IF(ISNA(VLOOKUP($B291,'[1]1718  Prog Access'!$F$7:$BF$318,6,FALSE)),"",VLOOKUP($B291,'[1]1718  Prog Access'!$F$7:$BF$318,6,FALSE))</f>
        <v>0</v>
      </c>
      <c r="N291" s="135">
        <f>IF(ISNA(VLOOKUP($B291,'[1]1718  Prog Access'!$F$7:$BF$318,7,FALSE)),"",VLOOKUP($B291,'[1]1718  Prog Access'!$F$7:$BF$318,7,FALSE))</f>
        <v>0</v>
      </c>
      <c r="O291" s="135">
        <f>IF(ISNA(VLOOKUP($B291,'[1]1718  Prog Access'!$F$7:$BF$318,8,FALSE)),"",VLOOKUP($B291,'[1]1718  Prog Access'!$F$7:$BF$318,8,FALSE))</f>
        <v>0</v>
      </c>
      <c r="P291" s="135">
        <f>IF(ISNA(VLOOKUP($B291,'[1]1718  Prog Access'!$F$7:$BF$318,9,FALSE)),"",VLOOKUP($B291,'[1]1718  Prog Access'!$F$7:$BF$318,9,FALSE))</f>
        <v>0</v>
      </c>
      <c r="Q291" s="135">
        <f>IF(ISNA(VLOOKUP($B291,'[1]1718  Prog Access'!$F$7:$BF$318,10,FALSE)),"",VLOOKUP($B291,'[1]1718  Prog Access'!$F$7:$BF$318,10,FALSE))</f>
        <v>0</v>
      </c>
      <c r="R291" s="128">
        <f t="shared" si="412"/>
        <v>0</v>
      </c>
      <c r="S291" s="136">
        <f t="shared" si="413"/>
        <v>0</v>
      </c>
      <c r="T291" s="137">
        <f t="shared" si="414"/>
        <v>0</v>
      </c>
      <c r="U291" s="135">
        <f>IF(ISNA(VLOOKUP($B291,'[1]1718  Prog Access'!$F$7:$BF$318,11,FALSE)),"",VLOOKUP($B291,'[1]1718  Prog Access'!$F$7:$BF$318,11,FALSE))</f>
        <v>341070.59</v>
      </c>
      <c r="V291" s="135">
        <f>IF(ISNA(VLOOKUP($B291,'[1]1718  Prog Access'!$F$7:$BF$318,12,FALSE)),"",VLOOKUP($B291,'[1]1718  Prog Access'!$F$7:$BF$318,12,FALSE))</f>
        <v>9592.57</v>
      </c>
      <c r="W291" s="135">
        <f>IF(ISNA(VLOOKUP($B291,'[1]1718  Prog Access'!$F$7:$BF$318,13,FALSE)),"",VLOOKUP($B291,'[1]1718  Prog Access'!$F$7:$BF$318,13,FALSE))</f>
        <v>57042.429999999993</v>
      </c>
      <c r="X291" s="135">
        <f>IF(ISNA(VLOOKUP($B291,'[1]1718  Prog Access'!$F$7:$BF$318,14,FALSE)),"",VLOOKUP($B291,'[1]1718  Prog Access'!$F$7:$BF$318,14,FALSE))</f>
        <v>0</v>
      </c>
      <c r="Y291" s="135">
        <f>IF(ISNA(VLOOKUP($B291,'[1]1718  Prog Access'!$F$7:$BF$318,15,FALSE)),"",VLOOKUP($B291,'[1]1718  Prog Access'!$F$7:$BF$318,15,FALSE))</f>
        <v>0</v>
      </c>
      <c r="Z291" s="135">
        <f>IF(ISNA(VLOOKUP($B291,'[1]1718  Prog Access'!$F$7:$BF$318,16,FALSE)),"",VLOOKUP($B291,'[1]1718  Prog Access'!$F$7:$BF$318,16,FALSE))</f>
        <v>0</v>
      </c>
      <c r="AA291" s="138">
        <f t="shared" si="415"/>
        <v>407705.59</v>
      </c>
      <c r="AB291" s="133">
        <f t="shared" si="416"/>
        <v>8.9677513415353211E-2</v>
      </c>
      <c r="AC291" s="134">
        <f t="shared" si="417"/>
        <v>1659.9714588168233</v>
      </c>
      <c r="AD291" s="135">
        <f>IF(ISNA(VLOOKUP($B291,'[1]1718  Prog Access'!$F$7:$BF$318,17,FALSE)),"",VLOOKUP($B291,'[1]1718  Prog Access'!$F$7:$BF$318,17,FALSE))</f>
        <v>12102.14</v>
      </c>
      <c r="AE291" s="135">
        <f>IF(ISNA(VLOOKUP($B291,'[1]1718  Prog Access'!$F$7:$BF$318,18,FALSE)),"",VLOOKUP($B291,'[1]1718  Prog Access'!$F$7:$BF$318,18,FALSE))</f>
        <v>15897.37</v>
      </c>
      <c r="AF291" s="135">
        <f>IF(ISNA(VLOOKUP($B291,'[1]1718  Prog Access'!$F$7:$BF$318,19,FALSE)),"",VLOOKUP($B291,'[1]1718  Prog Access'!$F$7:$BF$318,19,FALSE))</f>
        <v>0</v>
      </c>
      <c r="AG291" s="135">
        <f>IF(ISNA(VLOOKUP($B291,'[1]1718  Prog Access'!$F$7:$BF$318,20,FALSE)),"",VLOOKUP($B291,'[1]1718  Prog Access'!$F$7:$BF$318,20,FALSE))</f>
        <v>0</v>
      </c>
      <c r="AH291" s="134">
        <f t="shared" si="418"/>
        <v>27999.510000000002</v>
      </c>
      <c r="AI291" s="133">
        <f t="shared" si="419"/>
        <v>6.1586755130051477E-3</v>
      </c>
      <c r="AJ291" s="134">
        <f t="shared" si="420"/>
        <v>113.99987785513618</v>
      </c>
      <c r="AK291" s="135">
        <f>IF(ISNA(VLOOKUP($B291,'[1]1718  Prog Access'!$F$7:$BF$318,21,FALSE)),"",VLOOKUP($B291,'[1]1718  Prog Access'!$F$7:$BF$318,21,FALSE))</f>
        <v>0</v>
      </c>
      <c r="AL291" s="135">
        <f>IF(ISNA(VLOOKUP($B291,'[1]1718  Prog Access'!$F$7:$BF$318,22,FALSE)),"",VLOOKUP($B291,'[1]1718  Prog Access'!$F$7:$BF$318,22,FALSE))</f>
        <v>0</v>
      </c>
      <c r="AM291" s="138">
        <f t="shared" si="421"/>
        <v>0</v>
      </c>
      <c r="AN291" s="133">
        <f t="shared" si="422"/>
        <v>0</v>
      </c>
      <c r="AO291" s="139">
        <f t="shared" si="423"/>
        <v>0</v>
      </c>
      <c r="AP291" s="135">
        <f>IF(ISNA(VLOOKUP($B291,'[1]1718  Prog Access'!$F$7:$BF$318,23,FALSE)),"",VLOOKUP($B291,'[1]1718  Prog Access'!$F$7:$BF$318,23,FALSE))</f>
        <v>92080.010000000009</v>
      </c>
      <c r="AQ291" s="135">
        <f>IF(ISNA(VLOOKUP($B291,'[1]1718  Prog Access'!$F$7:$BF$318,24,FALSE)),"",VLOOKUP($B291,'[1]1718  Prog Access'!$F$7:$BF$318,24,FALSE))</f>
        <v>20227.13</v>
      </c>
      <c r="AR291" s="135">
        <f>IF(ISNA(VLOOKUP($B291,'[1]1718  Prog Access'!$F$7:$BF$318,25,FALSE)),"",VLOOKUP($B291,'[1]1718  Prog Access'!$F$7:$BF$318,25,FALSE))</f>
        <v>0</v>
      </c>
      <c r="AS291" s="135">
        <f>IF(ISNA(VLOOKUP($B291,'[1]1718  Prog Access'!$F$7:$BF$318,26,FALSE)),"",VLOOKUP($B291,'[1]1718  Prog Access'!$F$7:$BF$318,26,FALSE))</f>
        <v>0</v>
      </c>
      <c r="AT291" s="135">
        <f>IF(ISNA(VLOOKUP($B291,'[1]1718  Prog Access'!$F$7:$BF$318,27,FALSE)),"",VLOOKUP($B291,'[1]1718  Prog Access'!$F$7:$BF$318,27,FALSE))</f>
        <v>62129.52</v>
      </c>
      <c r="AU291" s="135">
        <f>IF(ISNA(VLOOKUP($B291,'[1]1718  Prog Access'!$F$7:$BF$318,28,FALSE)),"",VLOOKUP($B291,'[1]1718  Prog Access'!$F$7:$BF$318,28,FALSE))</f>
        <v>0</v>
      </c>
      <c r="AV291" s="135">
        <f>IF(ISNA(VLOOKUP($B291,'[1]1718  Prog Access'!$F$7:$BF$318,29,FALSE)),"",VLOOKUP($B291,'[1]1718  Prog Access'!$F$7:$BF$318,29,FALSE))</f>
        <v>0</v>
      </c>
      <c r="AW291" s="135">
        <f>IF(ISNA(VLOOKUP($B291,'[1]1718  Prog Access'!$F$7:$BF$318,30,FALSE)),"",VLOOKUP($B291,'[1]1718  Prog Access'!$F$7:$BF$318,30,FALSE))</f>
        <v>12987.27</v>
      </c>
      <c r="AX291" s="135">
        <f>IF(ISNA(VLOOKUP($B291,'[1]1718  Prog Access'!$F$7:$BF$318,31,FALSE)),"",VLOOKUP($B291,'[1]1718  Prog Access'!$F$7:$BF$318,31,FALSE))</f>
        <v>0</v>
      </c>
      <c r="AY291" s="135">
        <f>IF(ISNA(VLOOKUP($B291,'[1]1718  Prog Access'!$F$7:$BF$318,32,FALSE)),"",VLOOKUP($B291,'[1]1718  Prog Access'!$F$7:$BF$318,32,FALSE))</f>
        <v>0</v>
      </c>
      <c r="AZ291" s="135">
        <f>IF(ISNA(VLOOKUP($B291,'[1]1718  Prog Access'!$F$7:$BF$318,33,FALSE)),"",VLOOKUP($B291,'[1]1718  Prog Access'!$F$7:$BF$318,33,FALSE))</f>
        <v>0</v>
      </c>
      <c r="BA291" s="135">
        <f>IF(ISNA(VLOOKUP($B291,'[1]1718  Prog Access'!$F$7:$BF$318,34,FALSE)),"",VLOOKUP($B291,'[1]1718  Prog Access'!$F$7:$BF$318,34,FALSE))</f>
        <v>104.22999999999999</v>
      </c>
      <c r="BB291" s="135">
        <f>IF(ISNA(VLOOKUP($B291,'[1]1718  Prog Access'!$F$7:$BF$318,35,FALSE)),"",VLOOKUP($B291,'[1]1718  Prog Access'!$F$7:$BF$318,35,FALSE))</f>
        <v>25674.440000000002</v>
      </c>
      <c r="BC291" s="135">
        <f>IF(ISNA(VLOOKUP($B291,'[1]1718  Prog Access'!$F$7:$BF$318,36,FALSE)),"",VLOOKUP($B291,'[1]1718  Prog Access'!$F$7:$BF$318,36,FALSE))</f>
        <v>0</v>
      </c>
      <c r="BD291" s="135">
        <f>IF(ISNA(VLOOKUP($B291,'[1]1718  Prog Access'!$F$7:$BF$318,37,FALSE)),"",VLOOKUP($B291,'[1]1718  Prog Access'!$F$7:$BF$318,37,FALSE))</f>
        <v>0</v>
      </c>
      <c r="BE291" s="135">
        <f>IF(ISNA(VLOOKUP($B291,'[1]1718  Prog Access'!$F$7:$BF$318,38,FALSE)),"",VLOOKUP($B291,'[1]1718  Prog Access'!$F$7:$BF$318,38,FALSE))</f>
        <v>0</v>
      </c>
      <c r="BF291" s="134">
        <f t="shared" si="424"/>
        <v>213202.6</v>
      </c>
      <c r="BG291" s="133">
        <f t="shared" si="425"/>
        <v>4.6895307522489903E-2</v>
      </c>
      <c r="BH291" s="137">
        <f t="shared" si="426"/>
        <v>868.05341802043881</v>
      </c>
      <c r="BI291" s="140">
        <f>IF(ISNA(VLOOKUP($B291,'[1]1718  Prog Access'!$F$7:$BF$318,39,FALSE)),"",VLOOKUP($B291,'[1]1718  Prog Access'!$F$7:$BF$318,39,FALSE))</f>
        <v>0</v>
      </c>
      <c r="BJ291" s="135">
        <f>IF(ISNA(VLOOKUP($B291,'[1]1718  Prog Access'!$F$7:$BF$318,40,FALSE)),"",VLOOKUP($B291,'[1]1718  Prog Access'!$F$7:$BF$318,40,FALSE))</f>
        <v>0</v>
      </c>
      <c r="BK291" s="135">
        <f>IF(ISNA(VLOOKUP($B291,'[1]1718  Prog Access'!$F$7:$BF$318,41,FALSE)),"",VLOOKUP($B291,'[1]1718  Prog Access'!$F$7:$BF$318,41,FALSE))</f>
        <v>3502.67</v>
      </c>
      <c r="BL291" s="135">
        <f>IF(ISNA(VLOOKUP($B291,'[1]1718  Prog Access'!$F$7:$BF$318,42,FALSE)),"",VLOOKUP($B291,'[1]1718  Prog Access'!$F$7:$BF$318,42,FALSE))</f>
        <v>0</v>
      </c>
      <c r="BM291" s="135">
        <f>IF(ISNA(VLOOKUP($B291,'[1]1718  Prog Access'!$F$7:$BF$318,43,FALSE)),"",VLOOKUP($B291,'[1]1718  Prog Access'!$F$7:$BF$318,43,FALSE))</f>
        <v>0</v>
      </c>
      <c r="BN291" s="135">
        <f>IF(ISNA(VLOOKUP($B291,'[1]1718  Prog Access'!$F$7:$BF$318,44,FALSE)),"",VLOOKUP($B291,'[1]1718  Prog Access'!$F$7:$BF$318,44,FALSE))</f>
        <v>0</v>
      </c>
      <c r="BO291" s="135">
        <f>IF(ISNA(VLOOKUP($B291,'[1]1718  Prog Access'!$F$7:$BF$318,45,FALSE)),"",VLOOKUP($B291,'[1]1718  Prog Access'!$F$7:$BF$318,45,FALSE))</f>
        <v>60538.46</v>
      </c>
      <c r="BP291" s="137">
        <f t="shared" si="427"/>
        <v>64041.13</v>
      </c>
      <c r="BQ291" s="133">
        <f t="shared" si="428"/>
        <v>1.4086265765228723E-2</v>
      </c>
      <c r="BR291" s="134">
        <f t="shared" si="429"/>
        <v>260.74317006636534</v>
      </c>
      <c r="BS291" s="140">
        <f>IF(ISNA(VLOOKUP($B291,'[1]1718  Prog Access'!$F$7:$BF$318,46,FALSE)),"",VLOOKUP($B291,'[1]1718  Prog Access'!$F$7:$BF$318,46,FALSE))</f>
        <v>0</v>
      </c>
      <c r="BT291" s="135">
        <f>IF(ISNA(VLOOKUP($B291,'[1]1718  Prog Access'!$F$7:$BF$318,47,FALSE)),"",VLOOKUP($B291,'[1]1718  Prog Access'!$F$7:$BF$318,47,FALSE))</f>
        <v>0</v>
      </c>
      <c r="BU291" s="135">
        <f>IF(ISNA(VLOOKUP($B291,'[1]1718  Prog Access'!$F$7:$BF$318,48,FALSE)),"",VLOOKUP($B291,'[1]1718  Prog Access'!$F$7:$BF$318,48,FALSE))</f>
        <v>0</v>
      </c>
      <c r="BV291" s="135">
        <f>IF(ISNA(VLOOKUP($B291,'[1]1718  Prog Access'!$F$7:$BF$318,49,FALSE)),"",VLOOKUP($B291,'[1]1718  Prog Access'!$F$7:$BF$318,49,FALSE))</f>
        <v>0</v>
      </c>
      <c r="BW291" s="137">
        <f t="shared" si="430"/>
        <v>0</v>
      </c>
      <c r="BX291" s="133">
        <f t="shared" si="431"/>
        <v>0</v>
      </c>
      <c r="BY291" s="134">
        <f t="shared" si="432"/>
        <v>0</v>
      </c>
      <c r="BZ291" s="135">
        <f>IF(ISNA(VLOOKUP($B291,'[1]1718  Prog Access'!$F$7:$BF$318,50,FALSE)),"",VLOOKUP($B291,'[1]1718  Prog Access'!$F$7:$BF$318,50,FALSE))</f>
        <v>1014486.17</v>
      </c>
      <c r="CA291" s="133">
        <f t="shared" si="433"/>
        <v>0.22314287405248795</v>
      </c>
      <c r="CB291" s="134">
        <f t="shared" si="434"/>
        <v>4130.4758356744424</v>
      </c>
      <c r="CC291" s="135">
        <f>IF(ISNA(VLOOKUP($B291,'[1]1718  Prog Access'!$F$7:$BF$318,51,FALSE)),"",VLOOKUP($B291,'[1]1718  Prog Access'!$F$7:$BF$318,51,FALSE))</f>
        <v>159799.70000000004</v>
      </c>
      <c r="CD291" s="133">
        <f t="shared" si="435"/>
        <v>3.5148990085025374E-2</v>
      </c>
      <c r="CE291" s="134">
        <f t="shared" si="436"/>
        <v>650.62375310451534</v>
      </c>
      <c r="CF291" s="141">
        <f>IF(ISNA(VLOOKUP($B291,'[1]1718  Prog Access'!$F$7:$BF$318,52,FALSE)),"",VLOOKUP($B291,'[1]1718  Prog Access'!$F$7:$BF$318,52,FALSE))</f>
        <v>134147.70000000001</v>
      </c>
      <c r="CG291" s="88">
        <f t="shared" si="437"/>
        <v>2.9506664763631958E-2</v>
      </c>
      <c r="CH291" s="89">
        <f t="shared" si="438"/>
        <v>546.18175155734696</v>
      </c>
      <c r="CI291" s="90">
        <f t="shared" si="450"/>
        <v>4546352.53</v>
      </c>
      <c r="CJ291" s="99">
        <f t="shared" si="451"/>
        <v>0</v>
      </c>
    </row>
    <row r="292" spans="1:88" x14ac:dyDescent="0.3">
      <c r="A292" s="21"/>
      <c r="B292" s="84" t="s">
        <v>479</v>
      </c>
      <c r="C292" s="117" t="s">
        <v>480</v>
      </c>
      <c r="D292" s="85">
        <f>IF(ISNA(VLOOKUP($B292,'[1]1718 enrollment_Rev_Exp by size'!$A$6:$C$339,3,FALSE)),"",VLOOKUP($B292,'[1]1718 enrollment_Rev_Exp by size'!$A$6:$C$339,3,FALSE))</f>
        <v>770.92000000000007</v>
      </c>
      <c r="E292" s="86">
        <f>IF(ISNA(VLOOKUP($B292,'[1]1718 Enroll_Rev_Exp Access'!$A$6:$D$316,4,FALSE)),"",VLOOKUP($B292,'[1]1718 Enroll_Rev_Exp Access'!$A$6:$D$316,4,FALSE))</f>
        <v>11179420.5</v>
      </c>
      <c r="F292" s="87">
        <f>IF(ISNA(VLOOKUP($B292,'[1]1718  Prog Access'!$F$7:$BF$318,2,FALSE)),"",VLOOKUP($B292,'[1]1718  Prog Access'!$F$7:$BF$318,2,FALSE))</f>
        <v>6131673.0800000001</v>
      </c>
      <c r="G292" s="87">
        <f>IF(ISNA(VLOOKUP($B292,'[1]1718  Prog Access'!$F$7:$BF$318,3,FALSE)),"",VLOOKUP($B292,'[1]1718  Prog Access'!$F$7:$BF$318,3,FALSE))</f>
        <v>117969.28</v>
      </c>
      <c r="H292" s="87">
        <f>IF(ISNA(VLOOKUP($B292,'[1]1718  Prog Access'!$F$7:$BF$318,4,FALSE)),"",VLOOKUP($B292,'[1]1718  Prog Access'!$F$7:$BF$318,4,FALSE))</f>
        <v>0</v>
      </c>
      <c r="I292" s="130">
        <f t="shared" si="409"/>
        <v>6249642.3600000003</v>
      </c>
      <c r="J292" s="151">
        <f t="shared" si="410"/>
        <v>0.55903097660562995</v>
      </c>
      <c r="K292" s="152">
        <f t="shared" si="411"/>
        <v>8106.7326830280699</v>
      </c>
      <c r="L292" s="135">
        <f>IF(ISNA(VLOOKUP($B292,'[1]1718  Prog Access'!$F$7:$BF$318,5,FALSE)),"",VLOOKUP($B292,'[1]1718  Prog Access'!$F$7:$BF$318,5,FALSE))</f>
        <v>0</v>
      </c>
      <c r="M292" s="135">
        <f>IF(ISNA(VLOOKUP($B292,'[1]1718  Prog Access'!$F$7:$BF$318,6,FALSE)),"",VLOOKUP($B292,'[1]1718  Prog Access'!$F$7:$BF$318,6,FALSE))</f>
        <v>0</v>
      </c>
      <c r="N292" s="135">
        <f>IF(ISNA(VLOOKUP($B292,'[1]1718  Prog Access'!$F$7:$BF$318,7,FALSE)),"",VLOOKUP($B292,'[1]1718  Prog Access'!$F$7:$BF$318,7,FALSE))</f>
        <v>0</v>
      </c>
      <c r="O292" s="135">
        <f>IF(ISNA(VLOOKUP($B292,'[1]1718  Prog Access'!$F$7:$BF$318,8,FALSE)),"",VLOOKUP($B292,'[1]1718  Prog Access'!$F$7:$BF$318,8,FALSE))</f>
        <v>0</v>
      </c>
      <c r="P292" s="135">
        <f>IF(ISNA(VLOOKUP($B292,'[1]1718  Prog Access'!$F$7:$BF$318,9,FALSE)),"",VLOOKUP($B292,'[1]1718  Prog Access'!$F$7:$BF$318,9,FALSE))</f>
        <v>0</v>
      </c>
      <c r="Q292" s="135">
        <f>IF(ISNA(VLOOKUP($B292,'[1]1718  Prog Access'!$F$7:$BF$318,10,FALSE)),"",VLOOKUP($B292,'[1]1718  Prog Access'!$F$7:$BF$318,10,FALSE))</f>
        <v>0</v>
      </c>
      <c r="R292" s="128">
        <f t="shared" si="412"/>
        <v>0</v>
      </c>
      <c r="S292" s="136">
        <f t="shared" si="413"/>
        <v>0</v>
      </c>
      <c r="T292" s="137">
        <f t="shared" si="414"/>
        <v>0</v>
      </c>
      <c r="U292" s="135">
        <f>IF(ISNA(VLOOKUP($B292,'[1]1718  Prog Access'!$F$7:$BF$318,11,FALSE)),"",VLOOKUP($B292,'[1]1718  Prog Access'!$F$7:$BF$318,11,FALSE))</f>
        <v>1246686.8799999999</v>
      </c>
      <c r="V292" s="135">
        <f>IF(ISNA(VLOOKUP($B292,'[1]1718  Prog Access'!$F$7:$BF$318,12,FALSE)),"",VLOOKUP($B292,'[1]1718  Prog Access'!$F$7:$BF$318,12,FALSE))</f>
        <v>37384.85</v>
      </c>
      <c r="W292" s="135">
        <f>IF(ISNA(VLOOKUP($B292,'[1]1718  Prog Access'!$F$7:$BF$318,13,FALSE)),"",VLOOKUP($B292,'[1]1718  Prog Access'!$F$7:$BF$318,13,FALSE))</f>
        <v>164455.54</v>
      </c>
      <c r="X292" s="135">
        <f>IF(ISNA(VLOOKUP($B292,'[1]1718  Prog Access'!$F$7:$BF$318,14,FALSE)),"",VLOOKUP($B292,'[1]1718  Prog Access'!$F$7:$BF$318,14,FALSE))</f>
        <v>0</v>
      </c>
      <c r="Y292" s="135">
        <f>IF(ISNA(VLOOKUP($B292,'[1]1718  Prog Access'!$F$7:$BF$318,15,FALSE)),"",VLOOKUP($B292,'[1]1718  Prog Access'!$F$7:$BF$318,15,FALSE))</f>
        <v>0</v>
      </c>
      <c r="Z292" s="135">
        <f>IF(ISNA(VLOOKUP($B292,'[1]1718  Prog Access'!$F$7:$BF$318,16,FALSE)),"",VLOOKUP($B292,'[1]1718  Prog Access'!$F$7:$BF$318,16,FALSE))</f>
        <v>0</v>
      </c>
      <c r="AA292" s="138">
        <f t="shared" si="415"/>
        <v>1448527.27</v>
      </c>
      <c r="AB292" s="133">
        <f t="shared" si="416"/>
        <v>0.12957087265838155</v>
      </c>
      <c r="AC292" s="134">
        <f t="shared" si="417"/>
        <v>1878.9592564727857</v>
      </c>
      <c r="AD292" s="135">
        <f>IF(ISNA(VLOOKUP($B292,'[1]1718  Prog Access'!$F$7:$BF$318,17,FALSE)),"",VLOOKUP($B292,'[1]1718  Prog Access'!$F$7:$BF$318,17,FALSE))</f>
        <v>250510.64</v>
      </c>
      <c r="AE292" s="135">
        <f>IF(ISNA(VLOOKUP($B292,'[1]1718  Prog Access'!$F$7:$BF$318,18,FALSE)),"",VLOOKUP($B292,'[1]1718  Prog Access'!$F$7:$BF$318,18,FALSE))</f>
        <v>0</v>
      </c>
      <c r="AF292" s="135">
        <f>IF(ISNA(VLOOKUP($B292,'[1]1718  Prog Access'!$F$7:$BF$318,19,FALSE)),"",VLOOKUP($B292,'[1]1718  Prog Access'!$F$7:$BF$318,19,FALSE))</f>
        <v>4349.5200000000004</v>
      </c>
      <c r="AG292" s="135">
        <f>IF(ISNA(VLOOKUP($B292,'[1]1718  Prog Access'!$F$7:$BF$318,20,FALSE)),"",VLOOKUP($B292,'[1]1718  Prog Access'!$F$7:$BF$318,20,FALSE))</f>
        <v>0</v>
      </c>
      <c r="AH292" s="134">
        <f t="shared" si="418"/>
        <v>254860.16</v>
      </c>
      <c r="AI292" s="133">
        <f t="shared" si="419"/>
        <v>2.279726037677892E-2</v>
      </c>
      <c r="AJ292" s="134">
        <f t="shared" si="420"/>
        <v>330.59222746847917</v>
      </c>
      <c r="AK292" s="135">
        <f>IF(ISNA(VLOOKUP($B292,'[1]1718  Prog Access'!$F$7:$BF$318,21,FALSE)),"",VLOOKUP($B292,'[1]1718  Prog Access'!$F$7:$BF$318,21,FALSE))</f>
        <v>0</v>
      </c>
      <c r="AL292" s="135">
        <f>IF(ISNA(VLOOKUP($B292,'[1]1718  Prog Access'!$F$7:$BF$318,22,FALSE)),"",VLOOKUP($B292,'[1]1718  Prog Access'!$F$7:$BF$318,22,FALSE))</f>
        <v>0</v>
      </c>
      <c r="AM292" s="138">
        <f t="shared" si="421"/>
        <v>0</v>
      </c>
      <c r="AN292" s="133">
        <f t="shared" si="422"/>
        <v>0</v>
      </c>
      <c r="AO292" s="139">
        <f t="shared" si="423"/>
        <v>0</v>
      </c>
      <c r="AP292" s="135">
        <f>IF(ISNA(VLOOKUP($B292,'[1]1718  Prog Access'!$F$7:$BF$318,23,FALSE)),"",VLOOKUP($B292,'[1]1718  Prog Access'!$F$7:$BF$318,23,FALSE))</f>
        <v>85164.28</v>
      </c>
      <c r="AQ292" s="135">
        <f>IF(ISNA(VLOOKUP($B292,'[1]1718  Prog Access'!$F$7:$BF$318,24,FALSE)),"",VLOOKUP($B292,'[1]1718  Prog Access'!$F$7:$BF$318,24,FALSE))</f>
        <v>17643.310000000001</v>
      </c>
      <c r="AR292" s="135">
        <f>IF(ISNA(VLOOKUP($B292,'[1]1718  Prog Access'!$F$7:$BF$318,25,FALSE)),"",VLOOKUP($B292,'[1]1718  Prog Access'!$F$7:$BF$318,25,FALSE))</f>
        <v>0</v>
      </c>
      <c r="AS292" s="135">
        <f>IF(ISNA(VLOOKUP($B292,'[1]1718  Prog Access'!$F$7:$BF$318,26,FALSE)),"",VLOOKUP($B292,'[1]1718  Prog Access'!$F$7:$BF$318,26,FALSE))</f>
        <v>0</v>
      </c>
      <c r="AT292" s="135">
        <f>IF(ISNA(VLOOKUP($B292,'[1]1718  Prog Access'!$F$7:$BF$318,27,FALSE)),"",VLOOKUP($B292,'[1]1718  Prog Access'!$F$7:$BF$318,27,FALSE))</f>
        <v>201322.12</v>
      </c>
      <c r="AU292" s="135">
        <f>IF(ISNA(VLOOKUP($B292,'[1]1718  Prog Access'!$F$7:$BF$318,28,FALSE)),"",VLOOKUP($B292,'[1]1718  Prog Access'!$F$7:$BF$318,28,FALSE))</f>
        <v>0</v>
      </c>
      <c r="AV292" s="135">
        <f>IF(ISNA(VLOOKUP($B292,'[1]1718  Prog Access'!$F$7:$BF$318,29,FALSE)),"",VLOOKUP($B292,'[1]1718  Prog Access'!$F$7:$BF$318,29,FALSE))</f>
        <v>0</v>
      </c>
      <c r="AW292" s="135">
        <f>IF(ISNA(VLOOKUP($B292,'[1]1718  Prog Access'!$F$7:$BF$318,30,FALSE)),"",VLOOKUP($B292,'[1]1718  Prog Access'!$F$7:$BF$318,30,FALSE))</f>
        <v>32175.61</v>
      </c>
      <c r="AX292" s="135">
        <f>IF(ISNA(VLOOKUP($B292,'[1]1718  Prog Access'!$F$7:$BF$318,31,FALSE)),"",VLOOKUP($B292,'[1]1718  Prog Access'!$F$7:$BF$318,31,FALSE))</f>
        <v>0</v>
      </c>
      <c r="AY292" s="135">
        <f>IF(ISNA(VLOOKUP($B292,'[1]1718  Prog Access'!$F$7:$BF$318,32,FALSE)),"",VLOOKUP($B292,'[1]1718  Prog Access'!$F$7:$BF$318,32,FALSE))</f>
        <v>0</v>
      </c>
      <c r="AZ292" s="135">
        <f>IF(ISNA(VLOOKUP($B292,'[1]1718  Prog Access'!$F$7:$BF$318,33,FALSE)),"",VLOOKUP($B292,'[1]1718  Prog Access'!$F$7:$BF$318,33,FALSE))</f>
        <v>0</v>
      </c>
      <c r="BA292" s="135">
        <f>IF(ISNA(VLOOKUP($B292,'[1]1718  Prog Access'!$F$7:$BF$318,34,FALSE)),"",VLOOKUP($B292,'[1]1718  Prog Access'!$F$7:$BF$318,34,FALSE))</f>
        <v>304.60000000000002</v>
      </c>
      <c r="BB292" s="135">
        <f>IF(ISNA(VLOOKUP($B292,'[1]1718  Prog Access'!$F$7:$BF$318,35,FALSE)),"",VLOOKUP($B292,'[1]1718  Prog Access'!$F$7:$BF$318,35,FALSE))</f>
        <v>43022.01</v>
      </c>
      <c r="BC292" s="135">
        <f>IF(ISNA(VLOOKUP($B292,'[1]1718  Prog Access'!$F$7:$BF$318,36,FALSE)),"",VLOOKUP($B292,'[1]1718  Prog Access'!$F$7:$BF$318,36,FALSE))</f>
        <v>0</v>
      </c>
      <c r="BD292" s="135">
        <f>IF(ISNA(VLOOKUP($B292,'[1]1718  Prog Access'!$F$7:$BF$318,37,FALSE)),"",VLOOKUP($B292,'[1]1718  Prog Access'!$F$7:$BF$318,37,FALSE))</f>
        <v>0</v>
      </c>
      <c r="BE292" s="135">
        <f>IF(ISNA(VLOOKUP($B292,'[1]1718  Prog Access'!$F$7:$BF$318,38,FALSE)),"",VLOOKUP($B292,'[1]1718  Prog Access'!$F$7:$BF$318,38,FALSE))</f>
        <v>0</v>
      </c>
      <c r="BF292" s="134">
        <f t="shared" si="424"/>
        <v>379631.92999999993</v>
      </c>
      <c r="BG292" s="133">
        <f t="shared" si="425"/>
        <v>3.3958104536813867E-2</v>
      </c>
      <c r="BH292" s="137">
        <f t="shared" si="426"/>
        <v>492.44011051730388</v>
      </c>
      <c r="BI292" s="140">
        <f>IF(ISNA(VLOOKUP($B292,'[1]1718  Prog Access'!$F$7:$BF$318,39,FALSE)),"",VLOOKUP($B292,'[1]1718  Prog Access'!$F$7:$BF$318,39,FALSE))</f>
        <v>0</v>
      </c>
      <c r="BJ292" s="135">
        <f>IF(ISNA(VLOOKUP($B292,'[1]1718  Prog Access'!$F$7:$BF$318,40,FALSE)),"",VLOOKUP($B292,'[1]1718  Prog Access'!$F$7:$BF$318,40,FALSE))</f>
        <v>0</v>
      </c>
      <c r="BK292" s="135">
        <f>IF(ISNA(VLOOKUP($B292,'[1]1718  Prog Access'!$F$7:$BF$318,41,FALSE)),"",VLOOKUP($B292,'[1]1718  Prog Access'!$F$7:$BF$318,41,FALSE))</f>
        <v>23842.469999999998</v>
      </c>
      <c r="BL292" s="135">
        <f>IF(ISNA(VLOOKUP($B292,'[1]1718  Prog Access'!$F$7:$BF$318,42,FALSE)),"",VLOOKUP($B292,'[1]1718  Prog Access'!$F$7:$BF$318,42,FALSE))</f>
        <v>0</v>
      </c>
      <c r="BM292" s="135">
        <f>IF(ISNA(VLOOKUP($B292,'[1]1718  Prog Access'!$F$7:$BF$318,43,FALSE)),"",VLOOKUP($B292,'[1]1718  Prog Access'!$F$7:$BF$318,43,FALSE))</f>
        <v>0</v>
      </c>
      <c r="BN292" s="135">
        <f>IF(ISNA(VLOOKUP($B292,'[1]1718  Prog Access'!$F$7:$BF$318,44,FALSE)),"",VLOOKUP($B292,'[1]1718  Prog Access'!$F$7:$BF$318,44,FALSE))</f>
        <v>0</v>
      </c>
      <c r="BO292" s="135">
        <f>IF(ISNA(VLOOKUP($B292,'[1]1718  Prog Access'!$F$7:$BF$318,45,FALSE)),"",VLOOKUP($B292,'[1]1718  Prog Access'!$F$7:$BF$318,45,FALSE))</f>
        <v>14500</v>
      </c>
      <c r="BP292" s="137">
        <f t="shared" si="427"/>
        <v>38342.47</v>
      </c>
      <c r="BQ292" s="133">
        <f t="shared" si="428"/>
        <v>3.4297368097031505E-3</v>
      </c>
      <c r="BR292" s="134">
        <f t="shared" si="429"/>
        <v>49.735990764281631</v>
      </c>
      <c r="BS292" s="140">
        <f>IF(ISNA(VLOOKUP($B292,'[1]1718  Prog Access'!$F$7:$BF$318,46,FALSE)),"",VLOOKUP($B292,'[1]1718  Prog Access'!$F$7:$BF$318,46,FALSE))</f>
        <v>0</v>
      </c>
      <c r="BT292" s="135">
        <f>IF(ISNA(VLOOKUP($B292,'[1]1718  Prog Access'!$F$7:$BF$318,47,FALSE)),"",VLOOKUP($B292,'[1]1718  Prog Access'!$F$7:$BF$318,47,FALSE))</f>
        <v>0</v>
      </c>
      <c r="BU292" s="135">
        <f>IF(ISNA(VLOOKUP($B292,'[1]1718  Prog Access'!$F$7:$BF$318,48,FALSE)),"",VLOOKUP($B292,'[1]1718  Prog Access'!$F$7:$BF$318,48,FALSE))</f>
        <v>0</v>
      </c>
      <c r="BV292" s="135">
        <f>IF(ISNA(VLOOKUP($B292,'[1]1718  Prog Access'!$F$7:$BF$318,49,FALSE)),"",VLOOKUP($B292,'[1]1718  Prog Access'!$F$7:$BF$318,49,FALSE))</f>
        <v>10949.44</v>
      </c>
      <c r="BW292" s="137">
        <f t="shared" si="430"/>
        <v>10949.44</v>
      </c>
      <c r="BX292" s="133">
        <f t="shared" si="431"/>
        <v>9.7942822707134053E-4</v>
      </c>
      <c r="BY292" s="134">
        <f t="shared" si="432"/>
        <v>14.203082031858038</v>
      </c>
      <c r="BZ292" s="135">
        <f>IF(ISNA(VLOOKUP($B292,'[1]1718  Prog Access'!$F$7:$BF$318,50,FALSE)),"",VLOOKUP($B292,'[1]1718  Prog Access'!$F$7:$BF$318,50,FALSE))</f>
        <v>2062398.0899999999</v>
      </c>
      <c r="CA292" s="133">
        <f t="shared" si="433"/>
        <v>0.18448166342790306</v>
      </c>
      <c r="CB292" s="134">
        <f t="shared" si="434"/>
        <v>2675.2426840657909</v>
      </c>
      <c r="CC292" s="135">
        <f>IF(ISNA(VLOOKUP($B292,'[1]1718  Prog Access'!$F$7:$BF$318,51,FALSE)),"",VLOOKUP($B292,'[1]1718  Prog Access'!$F$7:$BF$318,51,FALSE))</f>
        <v>417556.56</v>
      </c>
      <c r="CD292" s="133">
        <f t="shared" si="435"/>
        <v>3.7350465527260561E-2</v>
      </c>
      <c r="CE292" s="134">
        <f t="shared" si="436"/>
        <v>541.63409951745962</v>
      </c>
      <c r="CF292" s="141">
        <f>IF(ISNA(VLOOKUP($B292,'[1]1718  Prog Access'!$F$7:$BF$318,52,FALSE)),"",VLOOKUP($B292,'[1]1718  Prog Access'!$F$7:$BF$318,52,FALSE))</f>
        <v>317512.21999999997</v>
      </c>
      <c r="CG292" s="88">
        <f t="shared" si="437"/>
        <v>2.8401491830457579E-2</v>
      </c>
      <c r="CH292" s="89">
        <f t="shared" si="438"/>
        <v>411.86143828153365</v>
      </c>
      <c r="CI292" s="90">
        <f t="shared" si="450"/>
        <v>11179420.5</v>
      </c>
      <c r="CJ292" s="99">
        <f t="shared" si="451"/>
        <v>0</v>
      </c>
    </row>
    <row r="293" spans="1:88" s="109" customFormat="1" x14ac:dyDescent="0.3">
      <c r="A293" s="91"/>
      <c r="B293" s="92"/>
      <c r="C293" s="119" t="s">
        <v>56</v>
      </c>
      <c r="D293" s="93">
        <f>SUM(D289:D292)</f>
        <v>1800.27</v>
      </c>
      <c r="E293" s="94">
        <f>SUM(E289:E292)</f>
        <v>25625529.66</v>
      </c>
      <c r="F293" s="95">
        <f>SUM(F289:F292)</f>
        <v>12382163.58</v>
      </c>
      <c r="G293" s="95">
        <f t="shared" ref="G293:H293" si="452">SUM(G289:G292)</f>
        <v>2164586.34</v>
      </c>
      <c r="H293" s="95">
        <f t="shared" si="452"/>
        <v>0</v>
      </c>
      <c r="I293" s="131">
        <f t="shared" si="409"/>
        <v>14546749.92</v>
      </c>
      <c r="J293" s="153">
        <f t="shared" si="410"/>
        <v>0.56766631218970087</v>
      </c>
      <c r="K293" s="132">
        <f t="shared" si="411"/>
        <v>8080.3156859804367</v>
      </c>
      <c r="L293" s="144">
        <f>SUM(L289:L292)</f>
        <v>0</v>
      </c>
      <c r="M293" s="144">
        <f t="shared" ref="M293:Q293" si="453">SUM(M289:M292)</f>
        <v>0</v>
      </c>
      <c r="N293" s="144">
        <f t="shared" si="453"/>
        <v>0</v>
      </c>
      <c r="O293" s="144">
        <f t="shared" si="453"/>
        <v>0</v>
      </c>
      <c r="P293" s="144">
        <f t="shared" si="453"/>
        <v>0</v>
      </c>
      <c r="Q293" s="144">
        <f t="shared" si="453"/>
        <v>0</v>
      </c>
      <c r="R293" s="129">
        <f t="shared" si="412"/>
        <v>0</v>
      </c>
      <c r="S293" s="145">
        <f t="shared" si="413"/>
        <v>0</v>
      </c>
      <c r="T293" s="146">
        <f t="shared" si="414"/>
        <v>0</v>
      </c>
      <c r="U293" s="144">
        <f>SUM(U289:U292)</f>
        <v>2667376.6500000004</v>
      </c>
      <c r="V293" s="144">
        <f t="shared" ref="V293:Z293" si="454">SUM(V289:V292)</f>
        <v>67954.55</v>
      </c>
      <c r="W293" s="144">
        <f t="shared" si="454"/>
        <v>324621.30000000005</v>
      </c>
      <c r="X293" s="144">
        <f t="shared" si="454"/>
        <v>0</v>
      </c>
      <c r="Y293" s="144">
        <f t="shared" si="454"/>
        <v>0</v>
      </c>
      <c r="Z293" s="144">
        <f t="shared" si="454"/>
        <v>0</v>
      </c>
      <c r="AA293" s="147">
        <f t="shared" si="415"/>
        <v>3059952.5</v>
      </c>
      <c r="AB293" s="142">
        <f t="shared" si="416"/>
        <v>0.11941031231742352</v>
      </c>
      <c r="AC293" s="143">
        <f t="shared" si="417"/>
        <v>1699.7186533131141</v>
      </c>
      <c r="AD293" s="144">
        <f>SUM(AD289:AD292)</f>
        <v>352023.81</v>
      </c>
      <c r="AE293" s="144">
        <f t="shared" ref="AE293:AG293" si="455">SUM(AE289:AE292)</f>
        <v>15897.37</v>
      </c>
      <c r="AF293" s="144">
        <f t="shared" si="455"/>
        <v>8840.5499999999993</v>
      </c>
      <c r="AG293" s="144">
        <f t="shared" si="455"/>
        <v>0</v>
      </c>
      <c r="AH293" s="143">
        <f t="shared" si="418"/>
        <v>376761.73</v>
      </c>
      <c r="AI293" s="142">
        <f t="shared" si="419"/>
        <v>1.4702592882913312E-2</v>
      </c>
      <c r="AJ293" s="143">
        <f t="shared" si="420"/>
        <v>209.28068012020418</v>
      </c>
      <c r="AK293" s="144">
        <f>SUM(AK289:AK292)</f>
        <v>0</v>
      </c>
      <c r="AL293" s="144">
        <f>SUM(AL289:AL292)</f>
        <v>0</v>
      </c>
      <c r="AM293" s="147">
        <f t="shared" si="421"/>
        <v>0</v>
      </c>
      <c r="AN293" s="142">
        <f t="shared" si="422"/>
        <v>0</v>
      </c>
      <c r="AO293" s="148">
        <f t="shared" si="423"/>
        <v>0</v>
      </c>
      <c r="AP293" s="144">
        <f>SUM(AP289:AP292)</f>
        <v>306327.34999999998</v>
      </c>
      <c r="AQ293" s="144">
        <f t="shared" ref="AQ293:BE293" si="456">SUM(AQ289:AQ292)</f>
        <v>54705.899999999994</v>
      </c>
      <c r="AR293" s="144">
        <f t="shared" si="456"/>
        <v>0</v>
      </c>
      <c r="AS293" s="144">
        <f t="shared" si="456"/>
        <v>0</v>
      </c>
      <c r="AT293" s="144">
        <f t="shared" si="456"/>
        <v>365789.01999999996</v>
      </c>
      <c r="AU293" s="144">
        <f t="shared" si="456"/>
        <v>0</v>
      </c>
      <c r="AV293" s="144">
        <f t="shared" si="456"/>
        <v>0</v>
      </c>
      <c r="AW293" s="144">
        <f t="shared" si="456"/>
        <v>56031.67</v>
      </c>
      <c r="AX293" s="144">
        <f t="shared" si="456"/>
        <v>0</v>
      </c>
      <c r="AY293" s="144">
        <f t="shared" si="456"/>
        <v>0</v>
      </c>
      <c r="AZ293" s="144">
        <f t="shared" si="456"/>
        <v>0</v>
      </c>
      <c r="BA293" s="144">
        <f t="shared" si="456"/>
        <v>4305.4900000000007</v>
      </c>
      <c r="BB293" s="144">
        <f t="shared" si="456"/>
        <v>113973.5</v>
      </c>
      <c r="BC293" s="144">
        <f t="shared" si="456"/>
        <v>0</v>
      </c>
      <c r="BD293" s="144">
        <f t="shared" si="456"/>
        <v>0</v>
      </c>
      <c r="BE293" s="144">
        <f t="shared" si="456"/>
        <v>0</v>
      </c>
      <c r="BF293" s="143">
        <f t="shared" si="424"/>
        <v>901132.93</v>
      </c>
      <c r="BG293" s="142">
        <f t="shared" si="425"/>
        <v>3.5165436264391343E-2</v>
      </c>
      <c r="BH293" s="146">
        <f t="shared" si="426"/>
        <v>500.55432240719449</v>
      </c>
      <c r="BI293" s="149">
        <f>SUM(BI289:BI292)</f>
        <v>0</v>
      </c>
      <c r="BJ293" s="149">
        <f t="shared" ref="BJ293:BO293" si="457">SUM(BJ289:BJ292)</f>
        <v>0</v>
      </c>
      <c r="BK293" s="149">
        <f t="shared" si="457"/>
        <v>43281.069999999992</v>
      </c>
      <c r="BL293" s="149">
        <f t="shared" si="457"/>
        <v>0</v>
      </c>
      <c r="BM293" s="149">
        <f t="shared" si="457"/>
        <v>0</v>
      </c>
      <c r="BN293" s="149">
        <f t="shared" si="457"/>
        <v>0</v>
      </c>
      <c r="BO293" s="149">
        <f t="shared" si="457"/>
        <v>228849.58</v>
      </c>
      <c r="BP293" s="146">
        <f t="shared" si="427"/>
        <v>272130.64999999997</v>
      </c>
      <c r="BQ293" s="142">
        <f t="shared" si="428"/>
        <v>1.0619513181215547E-2</v>
      </c>
      <c r="BR293" s="143">
        <f t="shared" si="429"/>
        <v>151.16102029140072</v>
      </c>
      <c r="BS293" s="149">
        <f>SUM(BS289:BS292)</f>
        <v>0</v>
      </c>
      <c r="BT293" s="149">
        <f t="shared" ref="BT293:BV293" si="458">SUM(BT289:BT292)</f>
        <v>0</v>
      </c>
      <c r="BU293" s="149">
        <f t="shared" si="458"/>
        <v>0</v>
      </c>
      <c r="BV293" s="149">
        <f t="shared" si="458"/>
        <v>10949.44</v>
      </c>
      <c r="BW293" s="146">
        <f t="shared" si="430"/>
        <v>10949.44</v>
      </c>
      <c r="BX293" s="142">
        <f t="shared" si="431"/>
        <v>4.2728638764846511E-4</v>
      </c>
      <c r="BY293" s="143">
        <f t="shared" si="432"/>
        <v>6.0821099057363623</v>
      </c>
      <c r="BZ293" s="144">
        <f>SUM(BZ289:BZ292)</f>
        <v>4949731.8900000006</v>
      </c>
      <c r="CA293" s="142">
        <f t="shared" si="433"/>
        <v>0.19315627640377134</v>
      </c>
      <c r="CB293" s="143">
        <f t="shared" si="434"/>
        <v>2749.4386342048697</v>
      </c>
      <c r="CC293" s="144">
        <f>SUM(CC289:CC292)</f>
        <v>849744.25</v>
      </c>
      <c r="CD293" s="142">
        <f t="shared" si="435"/>
        <v>3.3160065812274805E-2</v>
      </c>
      <c r="CE293" s="143">
        <f t="shared" si="436"/>
        <v>472.00933748826566</v>
      </c>
      <c r="CF293" s="150">
        <f>SUM(CF289:CF292)</f>
        <v>658376.35</v>
      </c>
      <c r="CG293" s="96">
        <f t="shared" si="437"/>
        <v>2.5692204560660774E-2</v>
      </c>
      <c r="CH293" s="97">
        <f t="shared" si="438"/>
        <v>365.70978242152563</v>
      </c>
      <c r="CI293" s="98">
        <f t="shared" si="450"/>
        <v>25625529.66</v>
      </c>
      <c r="CJ293" s="99">
        <f t="shared" si="451"/>
        <v>0</v>
      </c>
    </row>
    <row r="294" spans="1:88" x14ac:dyDescent="0.3">
      <c r="A294" s="21"/>
      <c r="B294" s="84"/>
      <c r="C294" s="117"/>
      <c r="D294" s="85"/>
      <c r="E294" s="86"/>
      <c r="F294" s="87"/>
      <c r="G294" s="87"/>
      <c r="H294" s="87"/>
      <c r="I294" s="130"/>
      <c r="J294" s="151"/>
      <c r="K294" s="152"/>
      <c r="L294" s="135"/>
      <c r="M294" s="135"/>
      <c r="N294" s="135"/>
      <c r="O294" s="135"/>
      <c r="P294" s="135"/>
      <c r="Q294" s="135"/>
      <c r="R294" s="128"/>
      <c r="S294" s="136"/>
      <c r="T294" s="137"/>
      <c r="U294" s="135"/>
      <c r="V294" s="135"/>
      <c r="W294" s="135"/>
      <c r="X294" s="135"/>
      <c r="Y294" s="135"/>
      <c r="Z294" s="135"/>
      <c r="AA294" s="138"/>
      <c r="AB294" s="133"/>
      <c r="AC294" s="134"/>
      <c r="AD294" s="135"/>
      <c r="AE294" s="135"/>
      <c r="AF294" s="135"/>
      <c r="AG294" s="135"/>
      <c r="AH294" s="134"/>
      <c r="AI294" s="133"/>
      <c r="AJ294" s="134"/>
      <c r="AK294" s="135"/>
      <c r="AL294" s="135"/>
      <c r="AM294" s="138"/>
      <c r="AN294" s="133"/>
      <c r="AO294" s="139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4"/>
      <c r="BG294" s="133"/>
      <c r="BH294" s="137"/>
      <c r="BI294" s="140"/>
      <c r="BJ294" s="135"/>
      <c r="BK294" s="135"/>
      <c r="BL294" s="135"/>
      <c r="BM294" s="135"/>
      <c r="BN294" s="135"/>
      <c r="BO294" s="135"/>
      <c r="BP294" s="137"/>
      <c r="BQ294" s="133"/>
      <c r="BR294" s="134"/>
      <c r="BS294" s="140"/>
      <c r="BT294" s="135"/>
      <c r="BU294" s="135"/>
      <c r="BV294" s="135"/>
      <c r="BW294" s="137"/>
      <c r="BX294" s="133"/>
      <c r="BY294" s="134"/>
      <c r="BZ294" s="135"/>
      <c r="CA294" s="133"/>
      <c r="CB294" s="134"/>
      <c r="CC294" s="135"/>
      <c r="CD294" s="133"/>
      <c r="CE294" s="134"/>
      <c r="CF294" s="141" t="str">
        <f>IF(ISNA(VLOOKUP($B294,'[1]1718  Prog Access'!$F$7:$BF$318,52,FALSE)),"",VLOOKUP($B294,'[1]1718  Prog Access'!$F$7:$BF$318,52,FALSE))</f>
        <v/>
      </c>
      <c r="CG294" s="88"/>
      <c r="CH294" s="89"/>
    </row>
    <row r="295" spans="1:88" x14ac:dyDescent="0.3">
      <c r="A295" s="91" t="s">
        <v>481</v>
      </c>
      <c r="B295" s="84"/>
      <c r="C295" s="117"/>
      <c r="D295" s="85"/>
      <c r="E295" s="86"/>
      <c r="F295" s="87"/>
      <c r="G295" s="87"/>
      <c r="H295" s="87"/>
      <c r="I295" s="130"/>
      <c r="J295" s="151"/>
      <c r="K295" s="152"/>
      <c r="L295" s="135"/>
      <c r="M295" s="135"/>
      <c r="N295" s="135"/>
      <c r="O295" s="135"/>
      <c r="P295" s="135"/>
      <c r="Q295" s="135"/>
      <c r="R295" s="128"/>
      <c r="S295" s="136"/>
      <c r="T295" s="137"/>
      <c r="U295" s="135"/>
      <c r="V295" s="135"/>
      <c r="W295" s="135"/>
      <c r="X295" s="135"/>
      <c r="Y295" s="135"/>
      <c r="Z295" s="135"/>
      <c r="AA295" s="138"/>
      <c r="AB295" s="133"/>
      <c r="AC295" s="134"/>
      <c r="AD295" s="135"/>
      <c r="AE295" s="135"/>
      <c r="AF295" s="135"/>
      <c r="AG295" s="135"/>
      <c r="AH295" s="134"/>
      <c r="AI295" s="133"/>
      <c r="AJ295" s="134"/>
      <c r="AK295" s="135"/>
      <c r="AL295" s="135"/>
      <c r="AM295" s="138"/>
      <c r="AN295" s="133"/>
      <c r="AO295" s="139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4"/>
      <c r="BG295" s="133"/>
      <c r="BH295" s="137"/>
      <c r="BI295" s="140"/>
      <c r="BJ295" s="135"/>
      <c r="BK295" s="135"/>
      <c r="BL295" s="135"/>
      <c r="BM295" s="135"/>
      <c r="BN295" s="135"/>
      <c r="BO295" s="135"/>
      <c r="BP295" s="137"/>
      <c r="BQ295" s="133"/>
      <c r="BR295" s="134"/>
      <c r="BS295" s="140"/>
      <c r="BT295" s="135"/>
      <c r="BU295" s="135"/>
      <c r="BV295" s="135"/>
      <c r="BW295" s="137"/>
      <c r="BX295" s="133"/>
      <c r="BY295" s="134"/>
      <c r="BZ295" s="135"/>
      <c r="CA295" s="133"/>
      <c r="CB295" s="134"/>
      <c r="CC295" s="135"/>
      <c r="CD295" s="133"/>
      <c r="CE295" s="134"/>
      <c r="CF295" s="141" t="str">
        <f>IF(ISNA(VLOOKUP($B295,'[1]1718  Prog Access'!$F$7:$BF$318,52,FALSE)),"",VLOOKUP($B295,'[1]1718  Prog Access'!$F$7:$BF$318,52,FALSE))</f>
        <v/>
      </c>
      <c r="CG295" s="88"/>
      <c r="CH295" s="89"/>
    </row>
    <row r="296" spans="1:88" x14ac:dyDescent="0.3">
      <c r="A296" s="91"/>
      <c r="B296" s="84" t="s">
        <v>482</v>
      </c>
      <c r="C296" s="117" t="s">
        <v>483</v>
      </c>
      <c r="D296" s="85">
        <f>IF(ISNA(VLOOKUP($B296,'[1]1718 enrollment_Rev_Exp by size'!$A$6:$C$339,3,FALSE)),"",VLOOKUP($B296,'[1]1718 enrollment_Rev_Exp by size'!$A$6:$C$339,3,FALSE))</f>
        <v>525.21999999999991</v>
      </c>
      <c r="E296" s="86">
        <f>IF(ISNA(VLOOKUP($B296,'[1]1718 Enroll_Rev_Exp Access'!$A$6:$D$316,4,FALSE)),"",VLOOKUP($B296,'[1]1718 Enroll_Rev_Exp Access'!$A$6:$D$316,4,FALSE))</f>
        <v>8465336.1999999993</v>
      </c>
      <c r="F296" s="87">
        <f>IF(ISNA(VLOOKUP($B296,'[1]1718  Prog Access'!$F$7:$BF$318,2,FALSE)),"",VLOOKUP($B296,'[1]1718  Prog Access'!$F$7:$BF$318,2,FALSE))</f>
        <v>4071880.4800000004</v>
      </c>
      <c r="G296" s="87">
        <f>IF(ISNA(VLOOKUP($B296,'[1]1718  Prog Access'!$F$7:$BF$318,3,FALSE)),"",VLOOKUP($B296,'[1]1718  Prog Access'!$F$7:$BF$318,3,FALSE))</f>
        <v>30719.770000000004</v>
      </c>
      <c r="H296" s="87">
        <f>IF(ISNA(VLOOKUP($B296,'[1]1718  Prog Access'!$F$7:$BF$318,4,FALSE)),"",VLOOKUP($B296,'[1]1718  Prog Access'!$F$7:$BF$318,4,FALSE))</f>
        <v>7332.6</v>
      </c>
      <c r="I296" s="130">
        <f t="shared" si="409"/>
        <v>4109932.8500000006</v>
      </c>
      <c r="J296" s="151">
        <f t="shared" si="410"/>
        <v>0.48550143229987736</v>
      </c>
      <c r="K296" s="152">
        <f t="shared" si="411"/>
        <v>7825.1644072959925</v>
      </c>
      <c r="L296" s="135">
        <f>IF(ISNA(VLOOKUP($B296,'[1]1718  Prog Access'!$F$7:$BF$318,5,FALSE)),"",VLOOKUP($B296,'[1]1718  Prog Access'!$F$7:$BF$318,5,FALSE))</f>
        <v>0</v>
      </c>
      <c r="M296" s="135">
        <f>IF(ISNA(VLOOKUP($B296,'[1]1718  Prog Access'!$F$7:$BF$318,6,FALSE)),"",VLOOKUP($B296,'[1]1718  Prog Access'!$F$7:$BF$318,6,FALSE))</f>
        <v>0</v>
      </c>
      <c r="N296" s="135">
        <f>IF(ISNA(VLOOKUP($B296,'[1]1718  Prog Access'!$F$7:$BF$318,7,FALSE)),"",VLOOKUP($B296,'[1]1718  Prog Access'!$F$7:$BF$318,7,FALSE))</f>
        <v>0</v>
      </c>
      <c r="O296" s="135">
        <f>IF(ISNA(VLOOKUP($B296,'[1]1718  Prog Access'!$F$7:$BF$318,8,FALSE)),"",VLOOKUP($B296,'[1]1718  Prog Access'!$F$7:$BF$318,8,FALSE))</f>
        <v>0</v>
      </c>
      <c r="P296" s="135">
        <f>IF(ISNA(VLOOKUP($B296,'[1]1718  Prog Access'!$F$7:$BF$318,9,FALSE)),"",VLOOKUP($B296,'[1]1718  Prog Access'!$F$7:$BF$318,9,FALSE))</f>
        <v>0</v>
      </c>
      <c r="Q296" s="135">
        <f>IF(ISNA(VLOOKUP($B296,'[1]1718  Prog Access'!$F$7:$BF$318,10,FALSE)),"",VLOOKUP($B296,'[1]1718  Prog Access'!$F$7:$BF$318,10,FALSE))</f>
        <v>0</v>
      </c>
      <c r="R296" s="128">
        <f t="shared" si="412"/>
        <v>0</v>
      </c>
      <c r="S296" s="136">
        <f t="shared" si="413"/>
        <v>0</v>
      </c>
      <c r="T296" s="137">
        <f t="shared" si="414"/>
        <v>0</v>
      </c>
      <c r="U296" s="135">
        <f>IF(ISNA(VLOOKUP($B296,'[1]1718  Prog Access'!$F$7:$BF$318,11,FALSE)),"",VLOOKUP($B296,'[1]1718  Prog Access'!$F$7:$BF$318,11,FALSE))</f>
        <v>787198.94999999984</v>
      </c>
      <c r="V296" s="135">
        <f>IF(ISNA(VLOOKUP($B296,'[1]1718  Prog Access'!$F$7:$BF$318,12,FALSE)),"",VLOOKUP($B296,'[1]1718  Prog Access'!$F$7:$BF$318,12,FALSE))</f>
        <v>30523.71</v>
      </c>
      <c r="W296" s="135">
        <f>IF(ISNA(VLOOKUP($B296,'[1]1718  Prog Access'!$F$7:$BF$318,13,FALSE)),"",VLOOKUP($B296,'[1]1718  Prog Access'!$F$7:$BF$318,13,FALSE))</f>
        <v>148193.33000000002</v>
      </c>
      <c r="X296" s="135">
        <f>IF(ISNA(VLOOKUP($B296,'[1]1718  Prog Access'!$F$7:$BF$318,14,FALSE)),"",VLOOKUP($B296,'[1]1718  Prog Access'!$F$7:$BF$318,14,FALSE))</f>
        <v>0</v>
      </c>
      <c r="Y296" s="135">
        <f>IF(ISNA(VLOOKUP($B296,'[1]1718  Prog Access'!$F$7:$BF$318,15,FALSE)),"",VLOOKUP($B296,'[1]1718  Prog Access'!$F$7:$BF$318,15,FALSE))</f>
        <v>0</v>
      </c>
      <c r="Z296" s="135">
        <f>IF(ISNA(VLOOKUP($B296,'[1]1718  Prog Access'!$F$7:$BF$318,16,FALSE)),"",VLOOKUP($B296,'[1]1718  Prog Access'!$F$7:$BF$318,16,FALSE))</f>
        <v>0</v>
      </c>
      <c r="AA296" s="138">
        <f t="shared" si="415"/>
        <v>965915.98999999976</v>
      </c>
      <c r="AB296" s="133">
        <f t="shared" si="416"/>
        <v>0.11410249601191266</v>
      </c>
      <c r="AC296" s="134">
        <f t="shared" si="417"/>
        <v>1839.0693233311754</v>
      </c>
      <c r="AD296" s="135">
        <f>IF(ISNA(VLOOKUP($B296,'[1]1718  Prog Access'!$F$7:$BF$318,17,FALSE)),"",VLOOKUP($B296,'[1]1718  Prog Access'!$F$7:$BF$318,17,FALSE))</f>
        <v>197786.62000000002</v>
      </c>
      <c r="AE296" s="135">
        <f>IF(ISNA(VLOOKUP($B296,'[1]1718  Prog Access'!$F$7:$BF$318,18,FALSE)),"",VLOOKUP($B296,'[1]1718  Prog Access'!$F$7:$BF$318,18,FALSE))</f>
        <v>16382.669999999998</v>
      </c>
      <c r="AF296" s="135">
        <f>IF(ISNA(VLOOKUP($B296,'[1]1718  Prog Access'!$F$7:$BF$318,19,FALSE)),"",VLOOKUP($B296,'[1]1718  Prog Access'!$F$7:$BF$318,19,FALSE))</f>
        <v>4966.71</v>
      </c>
      <c r="AG296" s="135">
        <f>IF(ISNA(VLOOKUP($B296,'[1]1718  Prog Access'!$F$7:$BF$318,20,FALSE)),"",VLOOKUP($B296,'[1]1718  Prog Access'!$F$7:$BF$318,20,FALSE))</f>
        <v>0</v>
      </c>
      <c r="AH296" s="134">
        <f t="shared" si="418"/>
        <v>219136.00000000003</v>
      </c>
      <c r="AI296" s="133">
        <f t="shared" si="419"/>
        <v>2.5886272538118458E-2</v>
      </c>
      <c r="AJ296" s="134">
        <f t="shared" si="420"/>
        <v>417.22706675297985</v>
      </c>
      <c r="AK296" s="135">
        <f>IF(ISNA(VLOOKUP($B296,'[1]1718  Prog Access'!$F$7:$BF$318,21,FALSE)),"",VLOOKUP($B296,'[1]1718  Prog Access'!$F$7:$BF$318,21,FALSE))</f>
        <v>0</v>
      </c>
      <c r="AL296" s="135">
        <f>IF(ISNA(VLOOKUP($B296,'[1]1718  Prog Access'!$F$7:$BF$318,22,FALSE)),"",VLOOKUP($B296,'[1]1718  Prog Access'!$F$7:$BF$318,22,FALSE))</f>
        <v>0</v>
      </c>
      <c r="AM296" s="138">
        <f t="shared" si="421"/>
        <v>0</v>
      </c>
      <c r="AN296" s="133">
        <f t="shared" si="422"/>
        <v>0</v>
      </c>
      <c r="AO296" s="139">
        <f t="shared" si="423"/>
        <v>0</v>
      </c>
      <c r="AP296" s="135">
        <f>IF(ISNA(VLOOKUP($B296,'[1]1718  Prog Access'!$F$7:$BF$318,23,FALSE)),"",VLOOKUP($B296,'[1]1718  Prog Access'!$F$7:$BF$318,23,FALSE))</f>
        <v>178378.02</v>
      </c>
      <c r="AQ296" s="135">
        <f>IF(ISNA(VLOOKUP($B296,'[1]1718  Prog Access'!$F$7:$BF$318,24,FALSE)),"",VLOOKUP($B296,'[1]1718  Prog Access'!$F$7:$BF$318,24,FALSE))</f>
        <v>40958.019999999997</v>
      </c>
      <c r="AR296" s="135">
        <f>IF(ISNA(VLOOKUP($B296,'[1]1718  Prog Access'!$F$7:$BF$318,25,FALSE)),"",VLOOKUP($B296,'[1]1718  Prog Access'!$F$7:$BF$318,25,FALSE))</f>
        <v>0</v>
      </c>
      <c r="AS296" s="135">
        <f>IF(ISNA(VLOOKUP($B296,'[1]1718  Prog Access'!$F$7:$BF$318,26,FALSE)),"",VLOOKUP($B296,'[1]1718  Prog Access'!$F$7:$BF$318,26,FALSE))</f>
        <v>0</v>
      </c>
      <c r="AT296" s="135">
        <f>IF(ISNA(VLOOKUP($B296,'[1]1718  Prog Access'!$F$7:$BF$318,27,FALSE)),"",VLOOKUP($B296,'[1]1718  Prog Access'!$F$7:$BF$318,27,FALSE))</f>
        <v>308796.93</v>
      </c>
      <c r="AU296" s="135">
        <f>IF(ISNA(VLOOKUP($B296,'[1]1718  Prog Access'!$F$7:$BF$318,28,FALSE)),"",VLOOKUP($B296,'[1]1718  Prog Access'!$F$7:$BF$318,28,FALSE))</f>
        <v>4291.18</v>
      </c>
      <c r="AV296" s="135">
        <f>IF(ISNA(VLOOKUP($B296,'[1]1718  Prog Access'!$F$7:$BF$318,29,FALSE)),"",VLOOKUP($B296,'[1]1718  Prog Access'!$F$7:$BF$318,29,FALSE))</f>
        <v>0</v>
      </c>
      <c r="AW296" s="135">
        <f>IF(ISNA(VLOOKUP($B296,'[1]1718  Prog Access'!$F$7:$BF$318,30,FALSE)),"",VLOOKUP($B296,'[1]1718  Prog Access'!$F$7:$BF$318,30,FALSE))</f>
        <v>68005.490000000005</v>
      </c>
      <c r="AX296" s="135">
        <f>IF(ISNA(VLOOKUP($B296,'[1]1718  Prog Access'!$F$7:$BF$318,31,FALSE)),"",VLOOKUP($B296,'[1]1718  Prog Access'!$F$7:$BF$318,31,FALSE))</f>
        <v>0</v>
      </c>
      <c r="AY296" s="135">
        <f>IF(ISNA(VLOOKUP($B296,'[1]1718  Prog Access'!$F$7:$BF$318,32,FALSE)),"",VLOOKUP($B296,'[1]1718  Prog Access'!$F$7:$BF$318,32,FALSE))</f>
        <v>0</v>
      </c>
      <c r="AZ296" s="135">
        <f>IF(ISNA(VLOOKUP($B296,'[1]1718  Prog Access'!$F$7:$BF$318,33,FALSE)),"",VLOOKUP($B296,'[1]1718  Prog Access'!$F$7:$BF$318,33,FALSE))</f>
        <v>0</v>
      </c>
      <c r="BA296" s="135">
        <f>IF(ISNA(VLOOKUP($B296,'[1]1718  Prog Access'!$F$7:$BF$318,34,FALSE)),"",VLOOKUP($B296,'[1]1718  Prog Access'!$F$7:$BF$318,34,FALSE))</f>
        <v>0</v>
      </c>
      <c r="BB296" s="135">
        <f>IF(ISNA(VLOOKUP($B296,'[1]1718  Prog Access'!$F$7:$BF$318,35,FALSE)),"",VLOOKUP($B296,'[1]1718  Prog Access'!$F$7:$BF$318,35,FALSE))</f>
        <v>0</v>
      </c>
      <c r="BC296" s="135">
        <f>IF(ISNA(VLOOKUP($B296,'[1]1718  Prog Access'!$F$7:$BF$318,36,FALSE)),"",VLOOKUP($B296,'[1]1718  Prog Access'!$F$7:$BF$318,36,FALSE))</f>
        <v>0</v>
      </c>
      <c r="BD296" s="135">
        <f>IF(ISNA(VLOOKUP($B296,'[1]1718  Prog Access'!$F$7:$BF$318,37,FALSE)),"",VLOOKUP($B296,'[1]1718  Prog Access'!$F$7:$BF$318,37,FALSE))</f>
        <v>0</v>
      </c>
      <c r="BE296" s="135">
        <f>IF(ISNA(VLOOKUP($B296,'[1]1718  Prog Access'!$F$7:$BF$318,38,FALSE)),"",VLOOKUP($B296,'[1]1718  Prog Access'!$F$7:$BF$318,38,FALSE))</f>
        <v>0</v>
      </c>
      <c r="BF296" s="134">
        <f t="shared" si="424"/>
        <v>600429.64</v>
      </c>
      <c r="BG296" s="133">
        <f t="shared" si="425"/>
        <v>7.0928032368047012E-2</v>
      </c>
      <c r="BH296" s="137">
        <f t="shared" si="426"/>
        <v>1143.1964510110051</v>
      </c>
      <c r="BI296" s="140">
        <f>IF(ISNA(VLOOKUP($B296,'[1]1718  Prog Access'!$F$7:$BF$318,39,FALSE)),"",VLOOKUP($B296,'[1]1718  Prog Access'!$F$7:$BF$318,39,FALSE))</f>
        <v>0</v>
      </c>
      <c r="BJ296" s="135">
        <f>IF(ISNA(VLOOKUP($B296,'[1]1718  Prog Access'!$F$7:$BF$318,40,FALSE)),"",VLOOKUP($B296,'[1]1718  Prog Access'!$F$7:$BF$318,40,FALSE))</f>
        <v>0</v>
      </c>
      <c r="BK296" s="135">
        <f>IF(ISNA(VLOOKUP($B296,'[1]1718  Prog Access'!$F$7:$BF$318,41,FALSE)),"",VLOOKUP($B296,'[1]1718  Prog Access'!$F$7:$BF$318,41,FALSE))</f>
        <v>36776.299999999996</v>
      </c>
      <c r="BL296" s="135">
        <f>IF(ISNA(VLOOKUP($B296,'[1]1718  Prog Access'!$F$7:$BF$318,42,FALSE)),"",VLOOKUP($B296,'[1]1718  Prog Access'!$F$7:$BF$318,42,FALSE))</f>
        <v>0</v>
      </c>
      <c r="BM296" s="135">
        <f>IF(ISNA(VLOOKUP($B296,'[1]1718  Prog Access'!$F$7:$BF$318,43,FALSE)),"",VLOOKUP($B296,'[1]1718  Prog Access'!$F$7:$BF$318,43,FALSE))</f>
        <v>0</v>
      </c>
      <c r="BN296" s="135">
        <f>IF(ISNA(VLOOKUP($B296,'[1]1718  Prog Access'!$F$7:$BF$318,44,FALSE)),"",VLOOKUP($B296,'[1]1718  Prog Access'!$F$7:$BF$318,44,FALSE))</f>
        <v>0</v>
      </c>
      <c r="BO296" s="135">
        <f>IF(ISNA(VLOOKUP($B296,'[1]1718  Prog Access'!$F$7:$BF$318,45,FALSE)),"",VLOOKUP($B296,'[1]1718  Prog Access'!$F$7:$BF$318,45,FALSE))</f>
        <v>16636.060000000001</v>
      </c>
      <c r="BP296" s="137">
        <f t="shared" si="427"/>
        <v>53412.36</v>
      </c>
      <c r="BQ296" s="133">
        <f t="shared" si="428"/>
        <v>6.3095379484160363E-3</v>
      </c>
      <c r="BR296" s="134">
        <f t="shared" si="429"/>
        <v>101.69521343437037</v>
      </c>
      <c r="BS296" s="140">
        <f>IF(ISNA(VLOOKUP($B296,'[1]1718  Prog Access'!$F$7:$BF$318,46,FALSE)),"",VLOOKUP($B296,'[1]1718  Prog Access'!$F$7:$BF$318,46,FALSE))</f>
        <v>0</v>
      </c>
      <c r="BT296" s="135">
        <f>IF(ISNA(VLOOKUP($B296,'[1]1718  Prog Access'!$F$7:$BF$318,47,FALSE)),"",VLOOKUP($B296,'[1]1718  Prog Access'!$F$7:$BF$318,47,FALSE))</f>
        <v>8032.33</v>
      </c>
      <c r="BU296" s="135">
        <f>IF(ISNA(VLOOKUP($B296,'[1]1718  Prog Access'!$F$7:$BF$318,48,FALSE)),"",VLOOKUP($B296,'[1]1718  Prog Access'!$F$7:$BF$318,48,FALSE))</f>
        <v>0</v>
      </c>
      <c r="BV296" s="135">
        <f>IF(ISNA(VLOOKUP($B296,'[1]1718  Prog Access'!$F$7:$BF$318,49,FALSE)),"",VLOOKUP($B296,'[1]1718  Prog Access'!$F$7:$BF$318,49,FALSE))</f>
        <v>12521.34</v>
      </c>
      <c r="BW296" s="137">
        <f t="shared" si="430"/>
        <v>20553.669999999998</v>
      </c>
      <c r="BX296" s="133">
        <f t="shared" si="431"/>
        <v>2.4279803559367199E-3</v>
      </c>
      <c r="BY296" s="134">
        <f t="shared" si="432"/>
        <v>39.133448840485897</v>
      </c>
      <c r="BZ296" s="135">
        <f>IF(ISNA(VLOOKUP($B296,'[1]1718  Prog Access'!$F$7:$BF$318,50,FALSE)),"",VLOOKUP($B296,'[1]1718  Prog Access'!$F$7:$BF$318,50,FALSE))</f>
        <v>1607364.9799999993</v>
      </c>
      <c r="CA296" s="133">
        <f t="shared" si="433"/>
        <v>0.18987609493879279</v>
      </c>
      <c r="CB296" s="134">
        <f t="shared" si="434"/>
        <v>3060.3651422261141</v>
      </c>
      <c r="CC296" s="135">
        <f>IF(ISNA(VLOOKUP($B296,'[1]1718  Prog Access'!$F$7:$BF$318,51,FALSE)),"",VLOOKUP($B296,'[1]1718  Prog Access'!$F$7:$BF$318,51,FALSE))</f>
        <v>327594.33</v>
      </c>
      <c r="CD296" s="133">
        <f t="shared" si="435"/>
        <v>3.8698324822586498E-2</v>
      </c>
      <c r="CE296" s="134">
        <f t="shared" si="436"/>
        <v>623.72782833860106</v>
      </c>
      <c r="CF296" s="141">
        <f>IF(ISNA(VLOOKUP($B296,'[1]1718  Prog Access'!$F$7:$BF$318,52,FALSE)),"",VLOOKUP($B296,'[1]1718  Prog Access'!$F$7:$BF$318,52,FALSE))</f>
        <v>560996.38</v>
      </c>
      <c r="CG296" s="88">
        <f t="shared" si="437"/>
        <v>6.626982871631254E-2</v>
      </c>
      <c r="CH296" s="89">
        <f t="shared" si="438"/>
        <v>1068.1169414721453</v>
      </c>
      <c r="CI296" s="90">
        <f t="shared" ref="CI296:CI302" si="459">CF296+CC296+BZ296+BW296+BP296+BF296+AM296+AH296+AA296+R296+I296</f>
        <v>8465336.1999999993</v>
      </c>
      <c r="CJ296" s="99">
        <f t="shared" ref="CJ296:CJ302" si="460">CI296-E296</f>
        <v>0</v>
      </c>
    </row>
    <row r="297" spans="1:88" x14ac:dyDescent="0.3">
      <c r="A297" s="21"/>
      <c r="B297" s="84" t="s">
        <v>484</v>
      </c>
      <c r="C297" s="117" t="s">
        <v>485</v>
      </c>
      <c r="D297" s="85">
        <f>IF(ISNA(VLOOKUP($B297,'[1]1718 enrollment_Rev_Exp by size'!$A$6:$C$339,3,FALSE)),"",VLOOKUP($B297,'[1]1718 enrollment_Rev_Exp by size'!$A$6:$C$339,3,FALSE))</f>
        <v>3589.2499999999995</v>
      </c>
      <c r="E297" s="86">
        <f>IF(ISNA(VLOOKUP($B297,'[1]1718 Enroll_Rev_Exp Access'!$A$6:$D$316,4,FALSE)),"",VLOOKUP($B297,'[1]1718 Enroll_Rev_Exp Access'!$A$6:$D$316,4,FALSE))</f>
        <v>50268800.100000001</v>
      </c>
      <c r="F297" s="87">
        <f>IF(ISNA(VLOOKUP($B297,'[1]1718  Prog Access'!$F$7:$BF$318,2,FALSE)),"",VLOOKUP($B297,'[1]1718  Prog Access'!$F$7:$BF$318,2,FALSE))</f>
        <v>25721671.190000001</v>
      </c>
      <c r="G297" s="87">
        <f>IF(ISNA(VLOOKUP($B297,'[1]1718  Prog Access'!$F$7:$BF$318,3,FALSE)),"",VLOOKUP($B297,'[1]1718  Prog Access'!$F$7:$BF$318,3,FALSE))</f>
        <v>0</v>
      </c>
      <c r="H297" s="87">
        <f>IF(ISNA(VLOOKUP($B297,'[1]1718  Prog Access'!$F$7:$BF$318,4,FALSE)),"",VLOOKUP($B297,'[1]1718  Prog Access'!$F$7:$BF$318,4,FALSE))</f>
        <v>0</v>
      </c>
      <c r="I297" s="130">
        <f t="shared" si="409"/>
        <v>25721671.190000001</v>
      </c>
      <c r="J297" s="151">
        <f t="shared" si="410"/>
        <v>0.51168261702749496</v>
      </c>
      <c r="K297" s="152">
        <f t="shared" si="411"/>
        <v>7166.3080560005583</v>
      </c>
      <c r="L297" s="135">
        <f>IF(ISNA(VLOOKUP($B297,'[1]1718  Prog Access'!$F$7:$BF$318,5,FALSE)),"",VLOOKUP($B297,'[1]1718  Prog Access'!$F$7:$BF$318,5,FALSE))</f>
        <v>0</v>
      </c>
      <c r="M297" s="135">
        <f>IF(ISNA(VLOOKUP($B297,'[1]1718  Prog Access'!$F$7:$BF$318,6,FALSE)),"",VLOOKUP($B297,'[1]1718  Prog Access'!$F$7:$BF$318,6,FALSE))</f>
        <v>0</v>
      </c>
      <c r="N297" s="135">
        <f>IF(ISNA(VLOOKUP($B297,'[1]1718  Prog Access'!$F$7:$BF$318,7,FALSE)),"",VLOOKUP($B297,'[1]1718  Prog Access'!$F$7:$BF$318,7,FALSE))</f>
        <v>0</v>
      </c>
      <c r="O297" s="135">
        <f>IF(ISNA(VLOOKUP($B297,'[1]1718  Prog Access'!$F$7:$BF$318,8,FALSE)),"",VLOOKUP($B297,'[1]1718  Prog Access'!$F$7:$BF$318,8,FALSE))</f>
        <v>0</v>
      </c>
      <c r="P297" s="135">
        <f>IF(ISNA(VLOOKUP($B297,'[1]1718  Prog Access'!$F$7:$BF$318,9,FALSE)),"",VLOOKUP($B297,'[1]1718  Prog Access'!$F$7:$BF$318,9,FALSE))</f>
        <v>0</v>
      </c>
      <c r="Q297" s="135">
        <f>IF(ISNA(VLOOKUP($B297,'[1]1718  Prog Access'!$F$7:$BF$318,10,FALSE)),"",VLOOKUP($B297,'[1]1718  Prog Access'!$F$7:$BF$318,10,FALSE))</f>
        <v>0</v>
      </c>
      <c r="R297" s="128">
        <f t="shared" si="412"/>
        <v>0</v>
      </c>
      <c r="S297" s="136">
        <f t="shared" si="413"/>
        <v>0</v>
      </c>
      <c r="T297" s="137">
        <f t="shared" si="414"/>
        <v>0</v>
      </c>
      <c r="U297" s="135">
        <f>IF(ISNA(VLOOKUP($B297,'[1]1718  Prog Access'!$F$7:$BF$318,11,FALSE)),"",VLOOKUP($B297,'[1]1718  Prog Access'!$F$7:$BF$318,11,FALSE))</f>
        <v>5968548.6800000006</v>
      </c>
      <c r="V297" s="135">
        <f>IF(ISNA(VLOOKUP($B297,'[1]1718  Prog Access'!$F$7:$BF$318,12,FALSE)),"",VLOOKUP($B297,'[1]1718  Prog Access'!$F$7:$BF$318,12,FALSE))</f>
        <v>80642.19</v>
      </c>
      <c r="W297" s="135">
        <f>IF(ISNA(VLOOKUP($B297,'[1]1718  Prog Access'!$F$7:$BF$318,13,FALSE)),"",VLOOKUP($B297,'[1]1718  Prog Access'!$F$7:$BF$318,13,FALSE))</f>
        <v>776766.96000000008</v>
      </c>
      <c r="X297" s="135">
        <f>IF(ISNA(VLOOKUP($B297,'[1]1718  Prog Access'!$F$7:$BF$318,14,FALSE)),"",VLOOKUP($B297,'[1]1718  Prog Access'!$F$7:$BF$318,14,FALSE))</f>
        <v>14050.65</v>
      </c>
      <c r="Y297" s="135">
        <f>IF(ISNA(VLOOKUP($B297,'[1]1718  Prog Access'!$F$7:$BF$318,15,FALSE)),"",VLOOKUP($B297,'[1]1718  Prog Access'!$F$7:$BF$318,15,FALSE))</f>
        <v>0</v>
      </c>
      <c r="Z297" s="135">
        <f>IF(ISNA(VLOOKUP($B297,'[1]1718  Prog Access'!$F$7:$BF$318,16,FALSE)),"",VLOOKUP($B297,'[1]1718  Prog Access'!$F$7:$BF$318,16,FALSE))</f>
        <v>0</v>
      </c>
      <c r="AA297" s="138">
        <f t="shared" si="415"/>
        <v>6840008.4800000014</v>
      </c>
      <c r="AB297" s="133">
        <f t="shared" si="416"/>
        <v>0.13606866418918165</v>
      </c>
      <c r="AC297" s="134">
        <f t="shared" si="417"/>
        <v>1905.6929664971797</v>
      </c>
      <c r="AD297" s="135">
        <f>IF(ISNA(VLOOKUP($B297,'[1]1718  Prog Access'!$F$7:$BF$318,17,FALSE)),"",VLOOKUP($B297,'[1]1718  Prog Access'!$F$7:$BF$318,17,FALSE))</f>
        <v>1853515.4000000001</v>
      </c>
      <c r="AE297" s="135">
        <f>IF(ISNA(VLOOKUP($B297,'[1]1718  Prog Access'!$F$7:$BF$318,18,FALSE)),"",VLOOKUP($B297,'[1]1718  Prog Access'!$F$7:$BF$318,18,FALSE))</f>
        <v>398884.20000000013</v>
      </c>
      <c r="AF297" s="135">
        <f>IF(ISNA(VLOOKUP($B297,'[1]1718  Prog Access'!$F$7:$BF$318,19,FALSE)),"",VLOOKUP($B297,'[1]1718  Prog Access'!$F$7:$BF$318,19,FALSE))</f>
        <v>32775.58</v>
      </c>
      <c r="AG297" s="135">
        <f>IF(ISNA(VLOOKUP($B297,'[1]1718  Prog Access'!$F$7:$BF$318,20,FALSE)),"",VLOOKUP($B297,'[1]1718  Prog Access'!$F$7:$BF$318,20,FALSE))</f>
        <v>0</v>
      </c>
      <c r="AH297" s="134">
        <f t="shared" si="418"/>
        <v>2285175.1800000002</v>
      </c>
      <c r="AI297" s="133">
        <f t="shared" si="419"/>
        <v>4.5459115305201012E-2</v>
      </c>
      <c r="AJ297" s="134">
        <f t="shared" si="420"/>
        <v>636.67205683638656</v>
      </c>
      <c r="AK297" s="135">
        <f>IF(ISNA(VLOOKUP($B297,'[1]1718  Prog Access'!$F$7:$BF$318,21,FALSE)),"",VLOOKUP($B297,'[1]1718  Prog Access'!$F$7:$BF$318,21,FALSE))</f>
        <v>0</v>
      </c>
      <c r="AL297" s="135">
        <f>IF(ISNA(VLOOKUP($B297,'[1]1718  Prog Access'!$F$7:$BF$318,22,FALSE)),"",VLOOKUP($B297,'[1]1718  Prog Access'!$F$7:$BF$318,22,FALSE))</f>
        <v>0</v>
      </c>
      <c r="AM297" s="138">
        <f t="shared" si="421"/>
        <v>0</v>
      </c>
      <c r="AN297" s="133">
        <f t="shared" si="422"/>
        <v>0</v>
      </c>
      <c r="AO297" s="139">
        <f t="shared" si="423"/>
        <v>0</v>
      </c>
      <c r="AP297" s="135">
        <f>IF(ISNA(VLOOKUP($B297,'[1]1718  Prog Access'!$F$7:$BF$318,23,FALSE)),"",VLOOKUP($B297,'[1]1718  Prog Access'!$F$7:$BF$318,23,FALSE))</f>
        <v>911115.24000000011</v>
      </c>
      <c r="AQ297" s="135">
        <f>IF(ISNA(VLOOKUP($B297,'[1]1718  Prog Access'!$F$7:$BF$318,24,FALSE)),"",VLOOKUP($B297,'[1]1718  Prog Access'!$F$7:$BF$318,24,FALSE))</f>
        <v>536402.83000000007</v>
      </c>
      <c r="AR297" s="135">
        <f>IF(ISNA(VLOOKUP($B297,'[1]1718  Prog Access'!$F$7:$BF$318,25,FALSE)),"",VLOOKUP($B297,'[1]1718  Prog Access'!$F$7:$BF$318,25,FALSE))</f>
        <v>141876.29999999996</v>
      </c>
      <c r="AS297" s="135">
        <f>IF(ISNA(VLOOKUP($B297,'[1]1718  Prog Access'!$F$7:$BF$318,26,FALSE)),"",VLOOKUP($B297,'[1]1718  Prog Access'!$F$7:$BF$318,26,FALSE))</f>
        <v>0</v>
      </c>
      <c r="AT297" s="135">
        <f>IF(ISNA(VLOOKUP($B297,'[1]1718  Prog Access'!$F$7:$BF$318,27,FALSE)),"",VLOOKUP($B297,'[1]1718  Prog Access'!$F$7:$BF$318,27,FALSE))</f>
        <v>1294601.6899999997</v>
      </c>
      <c r="AU297" s="135">
        <f>IF(ISNA(VLOOKUP($B297,'[1]1718  Prog Access'!$F$7:$BF$318,28,FALSE)),"",VLOOKUP($B297,'[1]1718  Prog Access'!$F$7:$BF$318,28,FALSE))</f>
        <v>8370.0400000000009</v>
      </c>
      <c r="AV297" s="135">
        <f>IF(ISNA(VLOOKUP($B297,'[1]1718  Prog Access'!$F$7:$BF$318,29,FALSE)),"",VLOOKUP($B297,'[1]1718  Prog Access'!$F$7:$BF$318,29,FALSE))</f>
        <v>0</v>
      </c>
      <c r="AW297" s="135">
        <f>IF(ISNA(VLOOKUP($B297,'[1]1718  Prog Access'!$F$7:$BF$318,30,FALSE)),"",VLOOKUP($B297,'[1]1718  Prog Access'!$F$7:$BF$318,30,FALSE))</f>
        <v>378523.29</v>
      </c>
      <c r="AX297" s="135">
        <f>IF(ISNA(VLOOKUP($B297,'[1]1718  Prog Access'!$F$7:$BF$318,31,FALSE)),"",VLOOKUP($B297,'[1]1718  Prog Access'!$F$7:$BF$318,31,FALSE))</f>
        <v>0</v>
      </c>
      <c r="AY297" s="135">
        <f>IF(ISNA(VLOOKUP($B297,'[1]1718  Prog Access'!$F$7:$BF$318,32,FALSE)),"",VLOOKUP($B297,'[1]1718  Prog Access'!$F$7:$BF$318,32,FALSE))</f>
        <v>0</v>
      </c>
      <c r="AZ297" s="135">
        <f>IF(ISNA(VLOOKUP($B297,'[1]1718  Prog Access'!$F$7:$BF$318,33,FALSE)),"",VLOOKUP($B297,'[1]1718  Prog Access'!$F$7:$BF$318,33,FALSE))</f>
        <v>0</v>
      </c>
      <c r="BA297" s="135">
        <f>IF(ISNA(VLOOKUP($B297,'[1]1718  Prog Access'!$F$7:$BF$318,34,FALSE)),"",VLOOKUP($B297,'[1]1718  Prog Access'!$F$7:$BF$318,34,FALSE))</f>
        <v>109936.06999999999</v>
      </c>
      <c r="BB297" s="135">
        <f>IF(ISNA(VLOOKUP($B297,'[1]1718  Prog Access'!$F$7:$BF$318,35,FALSE)),"",VLOOKUP($B297,'[1]1718  Prog Access'!$F$7:$BF$318,35,FALSE))</f>
        <v>846901.79999999993</v>
      </c>
      <c r="BC297" s="135">
        <f>IF(ISNA(VLOOKUP($B297,'[1]1718  Prog Access'!$F$7:$BF$318,36,FALSE)),"",VLOOKUP($B297,'[1]1718  Prog Access'!$F$7:$BF$318,36,FALSE))</f>
        <v>0</v>
      </c>
      <c r="BD297" s="135">
        <f>IF(ISNA(VLOOKUP($B297,'[1]1718  Prog Access'!$F$7:$BF$318,37,FALSE)),"",VLOOKUP($B297,'[1]1718  Prog Access'!$F$7:$BF$318,37,FALSE))</f>
        <v>0</v>
      </c>
      <c r="BE297" s="135">
        <f>IF(ISNA(VLOOKUP($B297,'[1]1718  Prog Access'!$F$7:$BF$318,38,FALSE)),"",VLOOKUP($B297,'[1]1718  Prog Access'!$F$7:$BF$318,38,FALSE))</f>
        <v>0</v>
      </c>
      <c r="BF297" s="134">
        <f t="shared" si="424"/>
        <v>4227727.26</v>
      </c>
      <c r="BG297" s="133">
        <f t="shared" si="425"/>
        <v>8.4102410473091832E-2</v>
      </c>
      <c r="BH297" s="137">
        <f t="shared" si="426"/>
        <v>1177.8859817510622</v>
      </c>
      <c r="BI297" s="140">
        <f>IF(ISNA(VLOOKUP($B297,'[1]1718  Prog Access'!$F$7:$BF$318,39,FALSE)),"",VLOOKUP($B297,'[1]1718  Prog Access'!$F$7:$BF$318,39,FALSE))</f>
        <v>4803.24</v>
      </c>
      <c r="BJ297" s="135">
        <f>IF(ISNA(VLOOKUP($B297,'[1]1718  Prog Access'!$F$7:$BF$318,40,FALSE)),"",VLOOKUP($B297,'[1]1718  Prog Access'!$F$7:$BF$318,40,FALSE))</f>
        <v>0</v>
      </c>
      <c r="BK297" s="135">
        <f>IF(ISNA(VLOOKUP($B297,'[1]1718  Prog Access'!$F$7:$BF$318,41,FALSE)),"",VLOOKUP($B297,'[1]1718  Prog Access'!$F$7:$BF$318,41,FALSE))</f>
        <v>137195.14000000001</v>
      </c>
      <c r="BL297" s="135">
        <f>IF(ISNA(VLOOKUP($B297,'[1]1718  Prog Access'!$F$7:$BF$318,42,FALSE)),"",VLOOKUP($B297,'[1]1718  Prog Access'!$F$7:$BF$318,42,FALSE))</f>
        <v>0</v>
      </c>
      <c r="BM297" s="135">
        <f>IF(ISNA(VLOOKUP($B297,'[1]1718  Prog Access'!$F$7:$BF$318,43,FALSE)),"",VLOOKUP($B297,'[1]1718  Prog Access'!$F$7:$BF$318,43,FALSE))</f>
        <v>0</v>
      </c>
      <c r="BN297" s="135">
        <f>IF(ISNA(VLOOKUP($B297,'[1]1718  Prog Access'!$F$7:$BF$318,44,FALSE)),"",VLOOKUP($B297,'[1]1718  Prog Access'!$F$7:$BF$318,44,FALSE))</f>
        <v>0</v>
      </c>
      <c r="BO297" s="135">
        <f>IF(ISNA(VLOOKUP($B297,'[1]1718  Prog Access'!$F$7:$BF$318,45,FALSE)),"",VLOOKUP($B297,'[1]1718  Prog Access'!$F$7:$BF$318,45,FALSE))</f>
        <v>466291.85000000003</v>
      </c>
      <c r="BP297" s="137">
        <f t="shared" si="427"/>
        <v>608290.23</v>
      </c>
      <c r="BQ297" s="133">
        <f t="shared" si="428"/>
        <v>1.2100750938751768E-2</v>
      </c>
      <c r="BR297" s="134">
        <f t="shared" si="429"/>
        <v>169.4755812495647</v>
      </c>
      <c r="BS297" s="140">
        <f>IF(ISNA(VLOOKUP($B297,'[1]1718  Prog Access'!$F$7:$BF$318,46,FALSE)),"",VLOOKUP($B297,'[1]1718  Prog Access'!$F$7:$BF$318,46,FALSE))</f>
        <v>0</v>
      </c>
      <c r="BT297" s="135">
        <f>IF(ISNA(VLOOKUP($B297,'[1]1718  Prog Access'!$F$7:$BF$318,47,FALSE)),"",VLOOKUP($B297,'[1]1718  Prog Access'!$F$7:$BF$318,47,FALSE))</f>
        <v>0</v>
      </c>
      <c r="BU297" s="135">
        <f>IF(ISNA(VLOOKUP($B297,'[1]1718  Prog Access'!$F$7:$BF$318,48,FALSE)),"",VLOOKUP($B297,'[1]1718  Prog Access'!$F$7:$BF$318,48,FALSE))</f>
        <v>0</v>
      </c>
      <c r="BV297" s="135">
        <f>IF(ISNA(VLOOKUP($B297,'[1]1718  Prog Access'!$F$7:$BF$318,49,FALSE)),"",VLOOKUP($B297,'[1]1718  Prog Access'!$F$7:$BF$318,49,FALSE))</f>
        <v>29805.68</v>
      </c>
      <c r="BW297" s="137">
        <f t="shared" si="430"/>
        <v>29805.68</v>
      </c>
      <c r="BX297" s="133">
        <f t="shared" si="431"/>
        <v>5.9292602848501255E-4</v>
      </c>
      <c r="BY297" s="134">
        <f t="shared" si="432"/>
        <v>8.3041526781361021</v>
      </c>
      <c r="BZ297" s="135">
        <f>IF(ISNA(VLOOKUP($B297,'[1]1718  Prog Access'!$F$7:$BF$318,50,FALSE)),"",VLOOKUP($B297,'[1]1718  Prog Access'!$F$7:$BF$318,50,FALSE))</f>
        <v>6967982.8800000008</v>
      </c>
      <c r="CA297" s="133">
        <f t="shared" si="433"/>
        <v>0.13861446595380345</v>
      </c>
      <c r="CB297" s="134">
        <f t="shared" si="434"/>
        <v>1941.3478804764231</v>
      </c>
      <c r="CC297" s="135">
        <f>IF(ISNA(VLOOKUP($B297,'[1]1718  Prog Access'!$F$7:$BF$318,51,FALSE)),"",VLOOKUP($B297,'[1]1718  Prog Access'!$F$7:$BF$318,51,FALSE))</f>
        <v>1503186.24</v>
      </c>
      <c r="CD297" s="133">
        <f t="shared" si="435"/>
        <v>2.9902966392866017E-2</v>
      </c>
      <c r="CE297" s="134">
        <f t="shared" si="436"/>
        <v>418.80232360521006</v>
      </c>
      <c r="CF297" s="141">
        <f>IF(ISNA(VLOOKUP($B297,'[1]1718  Prog Access'!$F$7:$BF$318,52,FALSE)),"",VLOOKUP($B297,'[1]1718  Prog Access'!$F$7:$BF$318,52,FALSE))</f>
        <v>2084952.96</v>
      </c>
      <c r="CG297" s="88">
        <f t="shared" si="437"/>
        <v>4.1476083691124349E-2</v>
      </c>
      <c r="CH297" s="89">
        <f t="shared" si="438"/>
        <v>580.88819669847464</v>
      </c>
      <c r="CI297" s="90">
        <f t="shared" si="459"/>
        <v>50268800.100000009</v>
      </c>
      <c r="CJ297" s="99">
        <f t="shared" si="460"/>
        <v>0</v>
      </c>
    </row>
    <row r="298" spans="1:88" x14ac:dyDescent="0.3">
      <c r="A298" s="104"/>
      <c r="B298" s="84" t="s">
        <v>486</v>
      </c>
      <c r="C298" s="117" t="s">
        <v>487</v>
      </c>
      <c r="D298" s="85">
        <f>IF(ISNA(VLOOKUP($B298,'[1]1718 enrollment_Rev_Exp by size'!$A$6:$C$339,3,FALSE)),"",VLOOKUP($B298,'[1]1718 enrollment_Rev_Exp by size'!$A$6:$C$339,3,FALSE))</f>
        <v>4473.5599999999995</v>
      </c>
      <c r="E298" s="86">
        <f>IF(ISNA(VLOOKUP($B298,'[1]1718 Enroll_Rev_Exp Access'!$A$6:$D$316,4,FALSE)),"",VLOOKUP($B298,'[1]1718 Enroll_Rev_Exp Access'!$A$6:$D$316,4,FALSE))</f>
        <v>60954396.770000003</v>
      </c>
      <c r="F298" s="87">
        <f>IF(ISNA(VLOOKUP($B298,'[1]1718  Prog Access'!$F$7:$BF$318,2,FALSE)),"",VLOOKUP($B298,'[1]1718  Prog Access'!$F$7:$BF$318,2,FALSE))</f>
        <v>31843702.199999999</v>
      </c>
      <c r="G298" s="87">
        <f>IF(ISNA(VLOOKUP($B298,'[1]1718  Prog Access'!$F$7:$BF$318,3,FALSE)),"",VLOOKUP($B298,'[1]1718  Prog Access'!$F$7:$BF$318,3,FALSE))</f>
        <v>176925.48999999996</v>
      </c>
      <c r="H298" s="87">
        <f>IF(ISNA(VLOOKUP($B298,'[1]1718  Prog Access'!$F$7:$BF$318,4,FALSE)),"",VLOOKUP($B298,'[1]1718  Prog Access'!$F$7:$BF$318,4,FALSE))</f>
        <v>0</v>
      </c>
      <c r="I298" s="130">
        <f t="shared" si="409"/>
        <v>32020627.689999998</v>
      </c>
      <c r="J298" s="151">
        <f t="shared" si="410"/>
        <v>0.52532104961720538</v>
      </c>
      <c r="K298" s="152">
        <f t="shared" si="411"/>
        <v>7157.7508047282254</v>
      </c>
      <c r="L298" s="135">
        <f>IF(ISNA(VLOOKUP($B298,'[1]1718  Prog Access'!$F$7:$BF$318,5,FALSE)),"",VLOOKUP($B298,'[1]1718  Prog Access'!$F$7:$BF$318,5,FALSE))</f>
        <v>0</v>
      </c>
      <c r="M298" s="135">
        <f>IF(ISNA(VLOOKUP($B298,'[1]1718  Prog Access'!$F$7:$BF$318,6,FALSE)),"",VLOOKUP($B298,'[1]1718  Prog Access'!$F$7:$BF$318,6,FALSE))</f>
        <v>0</v>
      </c>
      <c r="N298" s="135">
        <f>IF(ISNA(VLOOKUP($B298,'[1]1718  Prog Access'!$F$7:$BF$318,7,FALSE)),"",VLOOKUP($B298,'[1]1718  Prog Access'!$F$7:$BF$318,7,FALSE))</f>
        <v>0</v>
      </c>
      <c r="O298" s="135">
        <f>IF(ISNA(VLOOKUP($B298,'[1]1718  Prog Access'!$F$7:$BF$318,8,FALSE)),"",VLOOKUP($B298,'[1]1718  Prog Access'!$F$7:$BF$318,8,FALSE))</f>
        <v>0</v>
      </c>
      <c r="P298" s="135">
        <f>IF(ISNA(VLOOKUP($B298,'[1]1718  Prog Access'!$F$7:$BF$318,9,FALSE)),"",VLOOKUP($B298,'[1]1718  Prog Access'!$F$7:$BF$318,9,FALSE))</f>
        <v>0</v>
      </c>
      <c r="Q298" s="135">
        <f>IF(ISNA(VLOOKUP($B298,'[1]1718  Prog Access'!$F$7:$BF$318,10,FALSE)),"",VLOOKUP($B298,'[1]1718  Prog Access'!$F$7:$BF$318,10,FALSE))</f>
        <v>0</v>
      </c>
      <c r="R298" s="128">
        <f t="shared" si="412"/>
        <v>0</v>
      </c>
      <c r="S298" s="136">
        <f t="shared" si="413"/>
        <v>0</v>
      </c>
      <c r="T298" s="137">
        <f t="shared" si="414"/>
        <v>0</v>
      </c>
      <c r="U298" s="135">
        <f>IF(ISNA(VLOOKUP($B298,'[1]1718  Prog Access'!$F$7:$BF$318,11,FALSE)),"",VLOOKUP($B298,'[1]1718  Prog Access'!$F$7:$BF$318,11,FALSE))</f>
        <v>8608353.5099999979</v>
      </c>
      <c r="V298" s="135">
        <f>IF(ISNA(VLOOKUP($B298,'[1]1718  Prog Access'!$F$7:$BF$318,12,FALSE)),"",VLOOKUP($B298,'[1]1718  Prog Access'!$F$7:$BF$318,12,FALSE))</f>
        <v>289043.92999999993</v>
      </c>
      <c r="W298" s="135">
        <f>IF(ISNA(VLOOKUP($B298,'[1]1718  Prog Access'!$F$7:$BF$318,13,FALSE)),"",VLOOKUP($B298,'[1]1718  Prog Access'!$F$7:$BF$318,13,FALSE))</f>
        <v>891448.35999999987</v>
      </c>
      <c r="X298" s="135">
        <f>IF(ISNA(VLOOKUP($B298,'[1]1718  Prog Access'!$F$7:$BF$318,14,FALSE)),"",VLOOKUP($B298,'[1]1718  Prog Access'!$F$7:$BF$318,14,FALSE))</f>
        <v>0</v>
      </c>
      <c r="Y298" s="135">
        <f>IF(ISNA(VLOOKUP($B298,'[1]1718  Prog Access'!$F$7:$BF$318,15,FALSE)),"",VLOOKUP($B298,'[1]1718  Prog Access'!$F$7:$BF$318,15,FALSE))</f>
        <v>0</v>
      </c>
      <c r="Z298" s="135">
        <f>IF(ISNA(VLOOKUP($B298,'[1]1718  Prog Access'!$F$7:$BF$318,16,FALSE)),"",VLOOKUP($B298,'[1]1718  Prog Access'!$F$7:$BF$318,16,FALSE))</f>
        <v>0</v>
      </c>
      <c r="AA298" s="138">
        <f t="shared" si="415"/>
        <v>9788845.799999997</v>
      </c>
      <c r="AB298" s="133">
        <f t="shared" si="416"/>
        <v>0.16059294027527451</v>
      </c>
      <c r="AC298" s="134">
        <f t="shared" si="417"/>
        <v>2188.1556970287643</v>
      </c>
      <c r="AD298" s="135">
        <f>IF(ISNA(VLOOKUP($B298,'[1]1718  Prog Access'!$F$7:$BF$318,17,FALSE)),"",VLOOKUP($B298,'[1]1718  Prog Access'!$F$7:$BF$318,17,FALSE))</f>
        <v>2282166.5</v>
      </c>
      <c r="AE298" s="135">
        <f>IF(ISNA(VLOOKUP($B298,'[1]1718  Prog Access'!$F$7:$BF$318,18,FALSE)),"",VLOOKUP($B298,'[1]1718  Prog Access'!$F$7:$BF$318,18,FALSE))</f>
        <v>133395.99999999997</v>
      </c>
      <c r="AF298" s="135">
        <f>IF(ISNA(VLOOKUP($B298,'[1]1718  Prog Access'!$F$7:$BF$318,19,FALSE)),"",VLOOKUP($B298,'[1]1718  Prog Access'!$F$7:$BF$318,19,FALSE))</f>
        <v>25996.3</v>
      </c>
      <c r="AG298" s="135">
        <f>IF(ISNA(VLOOKUP($B298,'[1]1718  Prog Access'!$F$7:$BF$318,20,FALSE)),"",VLOOKUP($B298,'[1]1718  Prog Access'!$F$7:$BF$318,20,FALSE))</f>
        <v>0</v>
      </c>
      <c r="AH298" s="134">
        <f t="shared" si="418"/>
        <v>2441558.7999999998</v>
      </c>
      <c r="AI298" s="133">
        <f t="shared" si="419"/>
        <v>4.0055499346712667E-2</v>
      </c>
      <c r="AJ298" s="134">
        <f t="shared" si="420"/>
        <v>545.77535564516847</v>
      </c>
      <c r="AK298" s="135">
        <f>IF(ISNA(VLOOKUP($B298,'[1]1718  Prog Access'!$F$7:$BF$318,21,FALSE)),"",VLOOKUP($B298,'[1]1718  Prog Access'!$F$7:$BF$318,21,FALSE))</f>
        <v>0</v>
      </c>
      <c r="AL298" s="135">
        <f>IF(ISNA(VLOOKUP($B298,'[1]1718  Prog Access'!$F$7:$BF$318,22,FALSE)),"",VLOOKUP($B298,'[1]1718  Prog Access'!$F$7:$BF$318,22,FALSE))</f>
        <v>0</v>
      </c>
      <c r="AM298" s="138">
        <f t="shared" si="421"/>
        <v>0</v>
      </c>
      <c r="AN298" s="133">
        <f t="shared" si="422"/>
        <v>0</v>
      </c>
      <c r="AO298" s="139">
        <f t="shared" si="423"/>
        <v>0</v>
      </c>
      <c r="AP298" s="135">
        <f>IF(ISNA(VLOOKUP($B298,'[1]1718  Prog Access'!$F$7:$BF$318,23,FALSE)),"",VLOOKUP($B298,'[1]1718  Prog Access'!$F$7:$BF$318,23,FALSE))</f>
        <v>764764.65</v>
      </c>
      <c r="AQ298" s="135">
        <f>IF(ISNA(VLOOKUP($B298,'[1]1718  Prog Access'!$F$7:$BF$318,24,FALSE)),"",VLOOKUP($B298,'[1]1718  Prog Access'!$F$7:$BF$318,24,FALSE))</f>
        <v>117441.07</v>
      </c>
      <c r="AR298" s="135">
        <f>IF(ISNA(VLOOKUP($B298,'[1]1718  Prog Access'!$F$7:$BF$318,25,FALSE)),"",VLOOKUP($B298,'[1]1718  Prog Access'!$F$7:$BF$318,25,FALSE))</f>
        <v>62198.179999999993</v>
      </c>
      <c r="AS298" s="135">
        <f>IF(ISNA(VLOOKUP($B298,'[1]1718  Prog Access'!$F$7:$BF$318,26,FALSE)),"",VLOOKUP($B298,'[1]1718  Prog Access'!$F$7:$BF$318,26,FALSE))</f>
        <v>0</v>
      </c>
      <c r="AT298" s="135">
        <f>IF(ISNA(VLOOKUP($B298,'[1]1718  Prog Access'!$F$7:$BF$318,27,FALSE)),"",VLOOKUP($B298,'[1]1718  Prog Access'!$F$7:$BF$318,27,FALSE))</f>
        <v>1597429.6900000002</v>
      </c>
      <c r="AU298" s="135">
        <f>IF(ISNA(VLOOKUP($B298,'[1]1718  Prog Access'!$F$7:$BF$318,28,FALSE)),"",VLOOKUP($B298,'[1]1718  Prog Access'!$F$7:$BF$318,28,FALSE))</f>
        <v>0</v>
      </c>
      <c r="AV298" s="135">
        <f>IF(ISNA(VLOOKUP($B298,'[1]1718  Prog Access'!$F$7:$BF$318,29,FALSE)),"",VLOOKUP($B298,'[1]1718  Prog Access'!$F$7:$BF$318,29,FALSE))</f>
        <v>0</v>
      </c>
      <c r="AW298" s="135">
        <f>IF(ISNA(VLOOKUP($B298,'[1]1718  Prog Access'!$F$7:$BF$318,30,FALSE)),"",VLOOKUP($B298,'[1]1718  Prog Access'!$F$7:$BF$318,30,FALSE))</f>
        <v>327101.57</v>
      </c>
      <c r="AX298" s="135">
        <f>IF(ISNA(VLOOKUP($B298,'[1]1718  Prog Access'!$F$7:$BF$318,31,FALSE)),"",VLOOKUP($B298,'[1]1718  Prog Access'!$F$7:$BF$318,31,FALSE))</f>
        <v>0</v>
      </c>
      <c r="AY298" s="135">
        <f>IF(ISNA(VLOOKUP($B298,'[1]1718  Prog Access'!$F$7:$BF$318,32,FALSE)),"",VLOOKUP($B298,'[1]1718  Prog Access'!$F$7:$BF$318,32,FALSE))</f>
        <v>0</v>
      </c>
      <c r="AZ298" s="135">
        <f>IF(ISNA(VLOOKUP($B298,'[1]1718  Prog Access'!$F$7:$BF$318,33,FALSE)),"",VLOOKUP($B298,'[1]1718  Prog Access'!$F$7:$BF$318,33,FALSE))</f>
        <v>0</v>
      </c>
      <c r="BA298" s="135">
        <f>IF(ISNA(VLOOKUP($B298,'[1]1718  Prog Access'!$F$7:$BF$318,34,FALSE)),"",VLOOKUP($B298,'[1]1718  Prog Access'!$F$7:$BF$318,34,FALSE))</f>
        <v>51114.65</v>
      </c>
      <c r="BB298" s="135">
        <f>IF(ISNA(VLOOKUP($B298,'[1]1718  Prog Access'!$F$7:$BF$318,35,FALSE)),"",VLOOKUP($B298,'[1]1718  Prog Access'!$F$7:$BF$318,35,FALSE))</f>
        <v>608303.66</v>
      </c>
      <c r="BC298" s="135">
        <f>IF(ISNA(VLOOKUP($B298,'[1]1718  Prog Access'!$F$7:$BF$318,36,FALSE)),"",VLOOKUP($B298,'[1]1718  Prog Access'!$F$7:$BF$318,36,FALSE))</f>
        <v>0</v>
      </c>
      <c r="BD298" s="135">
        <f>IF(ISNA(VLOOKUP($B298,'[1]1718  Prog Access'!$F$7:$BF$318,37,FALSE)),"",VLOOKUP($B298,'[1]1718  Prog Access'!$F$7:$BF$318,37,FALSE))</f>
        <v>0</v>
      </c>
      <c r="BE298" s="135">
        <f>IF(ISNA(VLOOKUP($B298,'[1]1718  Prog Access'!$F$7:$BF$318,38,FALSE)),"",VLOOKUP($B298,'[1]1718  Prog Access'!$F$7:$BF$318,38,FALSE))</f>
        <v>0</v>
      </c>
      <c r="BF298" s="134">
        <f t="shared" si="424"/>
        <v>3528353.4699999997</v>
      </c>
      <c r="BG298" s="133">
        <f t="shared" si="425"/>
        <v>5.7885134739559162E-2</v>
      </c>
      <c r="BH298" s="137">
        <f t="shared" si="426"/>
        <v>788.71267402247872</v>
      </c>
      <c r="BI298" s="140">
        <f>IF(ISNA(VLOOKUP($B298,'[1]1718  Prog Access'!$F$7:$BF$318,39,FALSE)),"",VLOOKUP($B298,'[1]1718  Prog Access'!$F$7:$BF$318,39,FALSE))</f>
        <v>105408.72000000002</v>
      </c>
      <c r="BJ298" s="135">
        <f>IF(ISNA(VLOOKUP($B298,'[1]1718  Prog Access'!$F$7:$BF$318,40,FALSE)),"",VLOOKUP($B298,'[1]1718  Prog Access'!$F$7:$BF$318,40,FALSE))</f>
        <v>0</v>
      </c>
      <c r="BK298" s="135">
        <f>IF(ISNA(VLOOKUP($B298,'[1]1718  Prog Access'!$F$7:$BF$318,41,FALSE)),"",VLOOKUP($B298,'[1]1718  Prog Access'!$F$7:$BF$318,41,FALSE))</f>
        <v>88748.76</v>
      </c>
      <c r="BL298" s="135">
        <f>IF(ISNA(VLOOKUP($B298,'[1]1718  Prog Access'!$F$7:$BF$318,42,FALSE)),"",VLOOKUP($B298,'[1]1718  Prog Access'!$F$7:$BF$318,42,FALSE))</f>
        <v>0</v>
      </c>
      <c r="BM298" s="135">
        <f>IF(ISNA(VLOOKUP($B298,'[1]1718  Prog Access'!$F$7:$BF$318,43,FALSE)),"",VLOOKUP($B298,'[1]1718  Prog Access'!$F$7:$BF$318,43,FALSE))</f>
        <v>0</v>
      </c>
      <c r="BN298" s="135">
        <f>IF(ISNA(VLOOKUP($B298,'[1]1718  Prog Access'!$F$7:$BF$318,44,FALSE)),"",VLOOKUP($B298,'[1]1718  Prog Access'!$F$7:$BF$318,44,FALSE))</f>
        <v>0</v>
      </c>
      <c r="BO298" s="135">
        <f>IF(ISNA(VLOOKUP($B298,'[1]1718  Prog Access'!$F$7:$BF$318,45,FALSE)),"",VLOOKUP($B298,'[1]1718  Prog Access'!$F$7:$BF$318,45,FALSE))</f>
        <v>2209.0700000000002</v>
      </c>
      <c r="BP298" s="137">
        <f t="shared" si="427"/>
        <v>196366.55000000002</v>
      </c>
      <c r="BQ298" s="133">
        <f t="shared" si="428"/>
        <v>3.2215321684004585E-3</v>
      </c>
      <c r="BR298" s="134">
        <f t="shared" si="429"/>
        <v>43.894918141256639</v>
      </c>
      <c r="BS298" s="140">
        <f>IF(ISNA(VLOOKUP($B298,'[1]1718  Prog Access'!$F$7:$BF$318,46,FALSE)),"",VLOOKUP($B298,'[1]1718  Prog Access'!$F$7:$BF$318,46,FALSE))</f>
        <v>0</v>
      </c>
      <c r="BT298" s="135">
        <f>IF(ISNA(VLOOKUP($B298,'[1]1718  Prog Access'!$F$7:$BF$318,47,FALSE)),"",VLOOKUP($B298,'[1]1718  Prog Access'!$F$7:$BF$318,47,FALSE))</f>
        <v>0</v>
      </c>
      <c r="BU298" s="135">
        <f>IF(ISNA(VLOOKUP($B298,'[1]1718  Prog Access'!$F$7:$BF$318,48,FALSE)),"",VLOOKUP($B298,'[1]1718  Prog Access'!$F$7:$BF$318,48,FALSE))</f>
        <v>0</v>
      </c>
      <c r="BV298" s="135">
        <f>IF(ISNA(VLOOKUP($B298,'[1]1718  Prog Access'!$F$7:$BF$318,49,FALSE)),"",VLOOKUP($B298,'[1]1718  Prog Access'!$F$7:$BF$318,49,FALSE))</f>
        <v>460525.16000000015</v>
      </c>
      <c r="BW298" s="137">
        <f t="shared" si="430"/>
        <v>460525.16000000015</v>
      </c>
      <c r="BX298" s="133">
        <f t="shared" si="431"/>
        <v>7.5552410392593266E-3</v>
      </c>
      <c r="BY298" s="134">
        <f t="shared" si="432"/>
        <v>102.94377632131908</v>
      </c>
      <c r="BZ298" s="135">
        <f>IF(ISNA(VLOOKUP($B298,'[1]1718  Prog Access'!$F$7:$BF$318,50,FALSE)),"",VLOOKUP($B298,'[1]1718  Prog Access'!$F$7:$BF$318,50,FALSE))</f>
        <v>7911272.0200000005</v>
      </c>
      <c r="CA298" s="133">
        <f t="shared" si="433"/>
        <v>0.12979001416176267</v>
      </c>
      <c r="CB298" s="134">
        <f t="shared" si="434"/>
        <v>1768.4510814653211</v>
      </c>
      <c r="CC298" s="135">
        <f>IF(ISNA(VLOOKUP($B298,'[1]1718  Prog Access'!$F$7:$BF$318,51,FALSE)),"",VLOOKUP($B298,'[1]1718  Prog Access'!$F$7:$BF$318,51,FALSE))</f>
        <v>1933666.45</v>
      </c>
      <c r="CD298" s="133">
        <f t="shared" si="435"/>
        <v>3.1723166046517169E-2</v>
      </c>
      <c r="CE298" s="134">
        <f t="shared" si="436"/>
        <v>432.24332522644164</v>
      </c>
      <c r="CF298" s="141">
        <f>IF(ISNA(VLOOKUP($B298,'[1]1718  Prog Access'!$F$7:$BF$318,52,FALSE)),"",VLOOKUP($B298,'[1]1718  Prog Access'!$F$7:$BF$318,52,FALSE))</f>
        <v>2673180.8300000005</v>
      </c>
      <c r="CG298" s="88">
        <f t="shared" si="437"/>
        <v>4.3855422605308482E-2</v>
      </c>
      <c r="CH298" s="89">
        <f t="shared" si="438"/>
        <v>597.55112930194321</v>
      </c>
      <c r="CI298" s="90">
        <f t="shared" si="459"/>
        <v>60954396.769999996</v>
      </c>
      <c r="CJ298" s="99">
        <f t="shared" si="460"/>
        <v>0</v>
      </c>
    </row>
    <row r="299" spans="1:88" x14ac:dyDescent="0.3">
      <c r="A299" s="21"/>
      <c r="B299" s="84" t="s">
        <v>488</v>
      </c>
      <c r="C299" s="117" t="s">
        <v>489</v>
      </c>
      <c r="D299" s="85">
        <f>IF(ISNA(VLOOKUP($B299,'[1]1718 enrollment_Rev_Exp by size'!$A$6:$C$339,3,FALSE)),"",VLOOKUP($B299,'[1]1718 enrollment_Rev_Exp by size'!$A$6:$C$339,3,FALSE))</f>
        <v>2779.5500000000006</v>
      </c>
      <c r="E299" s="86">
        <f>IF(ISNA(VLOOKUP($B299,'[1]1718 Enroll_Rev_Exp Access'!$A$6:$D$316,4,FALSE)),"",VLOOKUP($B299,'[1]1718 Enroll_Rev_Exp Access'!$A$6:$D$316,4,FALSE))</f>
        <v>37144004.619999997</v>
      </c>
      <c r="F299" s="87">
        <f>IF(ISNA(VLOOKUP($B299,'[1]1718  Prog Access'!$F$7:$BF$318,2,FALSE)),"",VLOOKUP($B299,'[1]1718  Prog Access'!$F$7:$BF$318,2,FALSE))</f>
        <v>23307885.090000004</v>
      </c>
      <c r="G299" s="87">
        <f>IF(ISNA(VLOOKUP($B299,'[1]1718  Prog Access'!$F$7:$BF$318,3,FALSE)),"",VLOOKUP($B299,'[1]1718  Prog Access'!$F$7:$BF$318,3,FALSE))</f>
        <v>240347.08</v>
      </c>
      <c r="H299" s="87">
        <f>IF(ISNA(VLOOKUP($B299,'[1]1718  Prog Access'!$F$7:$BF$318,4,FALSE)),"",VLOOKUP($B299,'[1]1718  Prog Access'!$F$7:$BF$318,4,FALSE))</f>
        <v>16498.349999999999</v>
      </c>
      <c r="I299" s="130">
        <f t="shared" si="409"/>
        <v>23564730.520000003</v>
      </c>
      <c r="J299" s="151">
        <f t="shared" si="410"/>
        <v>0.63441545307453728</v>
      </c>
      <c r="K299" s="152">
        <f t="shared" si="411"/>
        <v>8477.8940907700871</v>
      </c>
      <c r="L299" s="135">
        <f>IF(ISNA(VLOOKUP($B299,'[1]1718  Prog Access'!$F$7:$BF$318,5,FALSE)),"",VLOOKUP($B299,'[1]1718  Prog Access'!$F$7:$BF$318,5,FALSE))</f>
        <v>0</v>
      </c>
      <c r="M299" s="135">
        <f>IF(ISNA(VLOOKUP($B299,'[1]1718  Prog Access'!$F$7:$BF$318,6,FALSE)),"",VLOOKUP($B299,'[1]1718  Prog Access'!$F$7:$BF$318,6,FALSE))</f>
        <v>0</v>
      </c>
      <c r="N299" s="135">
        <f>IF(ISNA(VLOOKUP($B299,'[1]1718  Prog Access'!$F$7:$BF$318,7,FALSE)),"",VLOOKUP($B299,'[1]1718  Prog Access'!$F$7:$BF$318,7,FALSE))</f>
        <v>0</v>
      </c>
      <c r="O299" s="135">
        <f>IF(ISNA(VLOOKUP($B299,'[1]1718  Prog Access'!$F$7:$BF$318,8,FALSE)),"",VLOOKUP($B299,'[1]1718  Prog Access'!$F$7:$BF$318,8,FALSE))</f>
        <v>0</v>
      </c>
      <c r="P299" s="135">
        <f>IF(ISNA(VLOOKUP($B299,'[1]1718  Prog Access'!$F$7:$BF$318,9,FALSE)),"",VLOOKUP($B299,'[1]1718  Prog Access'!$F$7:$BF$318,9,FALSE))</f>
        <v>0</v>
      </c>
      <c r="Q299" s="135">
        <f>IF(ISNA(VLOOKUP($B299,'[1]1718  Prog Access'!$F$7:$BF$318,10,FALSE)),"",VLOOKUP($B299,'[1]1718  Prog Access'!$F$7:$BF$318,10,FALSE))</f>
        <v>0</v>
      </c>
      <c r="R299" s="128">
        <f t="shared" si="412"/>
        <v>0</v>
      </c>
      <c r="S299" s="136">
        <f t="shared" si="413"/>
        <v>0</v>
      </c>
      <c r="T299" s="137">
        <f t="shared" si="414"/>
        <v>0</v>
      </c>
      <c r="U299" s="135">
        <f>IF(ISNA(VLOOKUP($B299,'[1]1718  Prog Access'!$F$7:$BF$318,11,FALSE)),"",VLOOKUP($B299,'[1]1718  Prog Access'!$F$7:$BF$318,11,FALSE))</f>
        <v>3389749.6499999994</v>
      </c>
      <c r="V299" s="135">
        <f>IF(ISNA(VLOOKUP($B299,'[1]1718  Prog Access'!$F$7:$BF$318,12,FALSE)),"",VLOOKUP($B299,'[1]1718  Prog Access'!$F$7:$BF$318,12,FALSE))</f>
        <v>156786.35999999999</v>
      </c>
      <c r="W299" s="135">
        <f>IF(ISNA(VLOOKUP($B299,'[1]1718  Prog Access'!$F$7:$BF$318,13,FALSE)),"",VLOOKUP($B299,'[1]1718  Prog Access'!$F$7:$BF$318,13,FALSE))</f>
        <v>509773.87</v>
      </c>
      <c r="X299" s="135">
        <f>IF(ISNA(VLOOKUP($B299,'[1]1718  Prog Access'!$F$7:$BF$318,14,FALSE)),"",VLOOKUP($B299,'[1]1718  Prog Access'!$F$7:$BF$318,14,FALSE))</f>
        <v>0</v>
      </c>
      <c r="Y299" s="135">
        <f>IF(ISNA(VLOOKUP($B299,'[1]1718  Prog Access'!$F$7:$BF$318,15,FALSE)),"",VLOOKUP($B299,'[1]1718  Prog Access'!$F$7:$BF$318,15,FALSE))</f>
        <v>0</v>
      </c>
      <c r="Z299" s="135">
        <f>IF(ISNA(VLOOKUP($B299,'[1]1718  Prog Access'!$F$7:$BF$318,16,FALSE)),"",VLOOKUP($B299,'[1]1718  Prog Access'!$F$7:$BF$318,16,FALSE))</f>
        <v>0</v>
      </c>
      <c r="AA299" s="138">
        <f t="shared" si="415"/>
        <v>4056309.8799999994</v>
      </c>
      <c r="AB299" s="133">
        <f t="shared" si="416"/>
        <v>0.10920496918676077</v>
      </c>
      <c r="AC299" s="134">
        <f t="shared" si="417"/>
        <v>1459.3404975625544</v>
      </c>
      <c r="AD299" s="135">
        <f>IF(ISNA(VLOOKUP($B299,'[1]1718  Prog Access'!$F$7:$BF$318,17,FALSE)),"",VLOOKUP($B299,'[1]1718  Prog Access'!$F$7:$BF$318,17,FALSE))</f>
        <v>841370.44999999984</v>
      </c>
      <c r="AE299" s="135">
        <f>IF(ISNA(VLOOKUP($B299,'[1]1718  Prog Access'!$F$7:$BF$318,18,FALSE)),"",VLOOKUP($B299,'[1]1718  Prog Access'!$F$7:$BF$318,18,FALSE))</f>
        <v>34139.300000000003</v>
      </c>
      <c r="AF299" s="135">
        <f>IF(ISNA(VLOOKUP($B299,'[1]1718  Prog Access'!$F$7:$BF$318,19,FALSE)),"",VLOOKUP($B299,'[1]1718  Prog Access'!$F$7:$BF$318,19,FALSE))</f>
        <v>0</v>
      </c>
      <c r="AG299" s="135">
        <f>IF(ISNA(VLOOKUP($B299,'[1]1718  Prog Access'!$F$7:$BF$318,20,FALSE)),"",VLOOKUP($B299,'[1]1718  Prog Access'!$F$7:$BF$318,20,FALSE))</f>
        <v>0</v>
      </c>
      <c r="AH299" s="134">
        <f t="shared" si="418"/>
        <v>875509.74999999988</v>
      </c>
      <c r="AI299" s="133">
        <f t="shared" si="419"/>
        <v>2.3570688162379404E-2</v>
      </c>
      <c r="AJ299" s="134">
        <f t="shared" si="420"/>
        <v>314.98255113237741</v>
      </c>
      <c r="AK299" s="135">
        <f>IF(ISNA(VLOOKUP($B299,'[1]1718  Prog Access'!$F$7:$BF$318,21,FALSE)),"",VLOOKUP($B299,'[1]1718  Prog Access'!$F$7:$BF$318,21,FALSE))</f>
        <v>0</v>
      </c>
      <c r="AL299" s="135">
        <f>IF(ISNA(VLOOKUP($B299,'[1]1718  Prog Access'!$F$7:$BF$318,22,FALSE)),"",VLOOKUP($B299,'[1]1718  Prog Access'!$F$7:$BF$318,22,FALSE))</f>
        <v>0</v>
      </c>
      <c r="AM299" s="138">
        <f t="shared" si="421"/>
        <v>0</v>
      </c>
      <c r="AN299" s="133">
        <f t="shared" si="422"/>
        <v>0</v>
      </c>
      <c r="AO299" s="139">
        <f t="shared" si="423"/>
        <v>0</v>
      </c>
      <c r="AP299" s="135">
        <f>IF(ISNA(VLOOKUP($B299,'[1]1718  Prog Access'!$F$7:$BF$318,23,FALSE)),"",VLOOKUP($B299,'[1]1718  Prog Access'!$F$7:$BF$318,23,FALSE))</f>
        <v>272326.05</v>
      </c>
      <c r="AQ299" s="135">
        <f>IF(ISNA(VLOOKUP($B299,'[1]1718  Prog Access'!$F$7:$BF$318,24,FALSE)),"",VLOOKUP($B299,'[1]1718  Prog Access'!$F$7:$BF$318,24,FALSE))</f>
        <v>136101.12</v>
      </c>
      <c r="AR299" s="135">
        <f>IF(ISNA(VLOOKUP($B299,'[1]1718  Prog Access'!$F$7:$BF$318,25,FALSE)),"",VLOOKUP($B299,'[1]1718  Prog Access'!$F$7:$BF$318,25,FALSE))</f>
        <v>0</v>
      </c>
      <c r="AS299" s="135">
        <f>IF(ISNA(VLOOKUP($B299,'[1]1718  Prog Access'!$F$7:$BF$318,26,FALSE)),"",VLOOKUP($B299,'[1]1718  Prog Access'!$F$7:$BF$318,26,FALSE))</f>
        <v>0</v>
      </c>
      <c r="AT299" s="135">
        <f>IF(ISNA(VLOOKUP($B299,'[1]1718  Prog Access'!$F$7:$BF$318,27,FALSE)),"",VLOOKUP($B299,'[1]1718  Prog Access'!$F$7:$BF$318,27,FALSE))</f>
        <v>472070.72000000009</v>
      </c>
      <c r="AU299" s="135">
        <f>IF(ISNA(VLOOKUP($B299,'[1]1718  Prog Access'!$F$7:$BF$318,28,FALSE)),"",VLOOKUP($B299,'[1]1718  Prog Access'!$F$7:$BF$318,28,FALSE))</f>
        <v>6962.71</v>
      </c>
      <c r="AV299" s="135">
        <f>IF(ISNA(VLOOKUP($B299,'[1]1718  Prog Access'!$F$7:$BF$318,29,FALSE)),"",VLOOKUP($B299,'[1]1718  Prog Access'!$F$7:$BF$318,29,FALSE))</f>
        <v>0</v>
      </c>
      <c r="AW299" s="135">
        <f>IF(ISNA(VLOOKUP($B299,'[1]1718  Prog Access'!$F$7:$BF$318,30,FALSE)),"",VLOOKUP($B299,'[1]1718  Prog Access'!$F$7:$BF$318,30,FALSE))</f>
        <v>139636.32</v>
      </c>
      <c r="AX299" s="135">
        <f>IF(ISNA(VLOOKUP($B299,'[1]1718  Prog Access'!$F$7:$BF$318,31,FALSE)),"",VLOOKUP($B299,'[1]1718  Prog Access'!$F$7:$BF$318,31,FALSE))</f>
        <v>0</v>
      </c>
      <c r="AY299" s="135">
        <f>IF(ISNA(VLOOKUP($B299,'[1]1718  Prog Access'!$F$7:$BF$318,32,FALSE)),"",VLOOKUP($B299,'[1]1718  Prog Access'!$F$7:$BF$318,32,FALSE))</f>
        <v>0</v>
      </c>
      <c r="AZ299" s="135">
        <f>IF(ISNA(VLOOKUP($B299,'[1]1718  Prog Access'!$F$7:$BF$318,33,FALSE)),"",VLOOKUP($B299,'[1]1718  Prog Access'!$F$7:$BF$318,33,FALSE))</f>
        <v>0</v>
      </c>
      <c r="BA299" s="135">
        <f>IF(ISNA(VLOOKUP($B299,'[1]1718  Prog Access'!$F$7:$BF$318,34,FALSE)),"",VLOOKUP($B299,'[1]1718  Prog Access'!$F$7:$BF$318,34,FALSE))</f>
        <v>0</v>
      </c>
      <c r="BB299" s="135">
        <f>IF(ISNA(VLOOKUP($B299,'[1]1718  Prog Access'!$F$7:$BF$318,35,FALSE)),"",VLOOKUP($B299,'[1]1718  Prog Access'!$F$7:$BF$318,35,FALSE))</f>
        <v>84865.87999999999</v>
      </c>
      <c r="BC299" s="135">
        <f>IF(ISNA(VLOOKUP($B299,'[1]1718  Prog Access'!$F$7:$BF$318,36,FALSE)),"",VLOOKUP($B299,'[1]1718  Prog Access'!$F$7:$BF$318,36,FALSE))</f>
        <v>0</v>
      </c>
      <c r="BD299" s="135">
        <f>IF(ISNA(VLOOKUP($B299,'[1]1718  Prog Access'!$F$7:$BF$318,37,FALSE)),"",VLOOKUP($B299,'[1]1718  Prog Access'!$F$7:$BF$318,37,FALSE))</f>
        <v>0</v>
      </c>
      <c r="BE299" s="135">
        <f>IF(ISNA(VLOOKUP($B299,'[1]1718  Prog Access'!$F$7:$BF$318,38,FALSE)),"",VLOOKUP($B299,'[1]1718  Prog Access'!$F$7:$BF$318,38,FALSE))</f>
        <v>0</v>
      </c>
      <c r="BF299" s="134">
        <f t="shared" si="424"/>
        <v>1111962.8</v>
      </c>
      <c r="BG299" s="133">
        <f t="shared" si="425"/>
        <v>2.9936535152197064E-2</v>
      </c>
      <c r="BH299" s="137">
        <f t="shared" si="426"/>
        <v>400.05137522260787</v>
      </c>
      <c r="BI299" s="140">
        <f>IF(ISNA(VLOOKUP($B299,'[1]1718  Prog Access'!$F$7:$BF$318,39,FALSE)),"",VLOOKUP($B299,'[1]1718  Prog Access'!$F$7:$BF$318,39,FALSE))</f>
        <v>0</v>
      </c>
      <c r="BJ299" s="135">
        <f>IF(ISNA(VLOOKUP($B299,'[1]1718  Prog Access'!$F$7:$BF$318,40,FALSE)),"",VLOOKUP($B299,'[1]1718  Prog Access'!$F$7:$BF$318,40,FALSE))</f>
        <v>0</v>
      </c>
      <c r="BK299" s="135">
        <f>IF(ISNA(VLOOKUP($B299,'[1]1718  Prog Access'!$F$7:$BF$318,41,FALSE)),"",VLOOKUP($B299,'[1]1718  Prog Access'!$F$7:$BF$318,41,FALSE))</f>
        <v>56975.409999999996</v>
      </c>
      <c r="BL299" s="135">
        <f>IF(ISNA(VLOOKUP($B299,'[1]1718  Prog Access'!$F$7:$BF$318,42,FALSE)),"",VLOOKUP($B299,'[1]1718  Prog Access'!$F$7:$BF$318,42,FALSE))</f>
        <v>0</v>
      </c>
      <c r="BM299" s="135">
        <f>IF(ISNA(VLOOKUP($B299,'[1]1718  Prog Access'!$F$7:$BF$318,43,FALSE)),"",VLOOKUP($B299,'[1]1718  Prog Access'!$F$7:$BF$318,43,FALSE))</f>
        <v>0</v>
      </c>
      <c r="BN299" s="135">
        <f>IF(ISNA(VLOOKUP($B299,'[1]1718  Prog Access'!$F$7:$BF$318,44,FALSE)),"",VLOOKUP($B299,'[1]1718  Prog Access'!$F$7:$BF$318,44,FALSE))</f>
        <v>0</v>
      </c>
      <c r="BO299" s="135">
        <f>IF(ISNA(VLOOKUP($B299,'[1]1718  Prog Access'!$F$7:$BF$318,45,FALSE)),"",VLOOKUP($B299,'[1]1718  Prog Access'!$F$7:$BF$318,45,FALSE))</f>
        <v>77685.56</v>
      </c>
      <c r="BP299" s="137">
        <f t="shared" si="427"/>
        <v>134660.97</v>
      </c>
      <c r="BQ299" s="133">
        <f t="shared" si="428"/>
        <v>3.6253756528851089E-3</v>
      </c>
      <c r="BR299" s="134">
        <f t="shared" si="429"/>
        <v>48.447039988487333</v>
      </c>
      <c r="BS299" s="140">
        <f>IF(ISNA(VLOOKUP($B299,'[1]1718  Prog Access'!$F$7:$BF$318,46,FALSE)),"",VLOOKUP($B299,'[1]1718  Prog Access'!$F$7:$BF$318,46,FALSE))</f>
        <v>0</v>
      </c>
      <c r="BT299" s="135">
        <f>IF(ISNA(VLOOKUP($B299,'[1]1718  Prog Access'!$F$7:$BF$318,47,FALSE)),"",VLOOKUP($B299,'[1]1718  Prog Access'!$F$7:$BF$318,47,FALSE))</f>
        <v>0</v>
      </c>
      <c r="BU299" s="135">
        <f>IF(ISNA(VLOOKUP($B299,'[1]1718  Prog Access'!$F$7:$BF$318,48,FALSE)),"",VLOOKUP($B299,'[1]1718  Prog Access'!$F$7:$BF$318,48,FALSE))</f>
        <v>0</v>
      </c>
      <c r="BV299" s="135">
        <f>IF(ISNA(VLOOKUP($B299,'[1]1718  Prog Access'!$F$7:$BF$318,49,FALSE)),"",VLOOKUP($B299,'[1]1718  Prog Access'!$F$7:$BF$318,49,FALSE))</f>
        <v>79752.369999999981</v>
      </c>
      <c r="BW299" s="137">
        <f t="shared" si="430"/>
        <v>79752.369999999981</v>
      </c>
      <c r="BX299" s="133">
        <f t="shared" si="431"/>
        <v>2.1471128602288006E-3</v>
      </c>
      <c r="BY299" s="134">
        <f t="shared" si="432"/>
        <v>28.692547354787632</v>
      </c>
      <c r="BZ299" s="135">
        <f>IF(ISNA(VLOOKUP($B299,'[1]1718  Prog Access'!$F$7:$BF$318,50,FALSE)),"",VLOOKUP($B299,'[1]1718  Prog Access'!$F$7:$BF$318,50,FALSE))</f>
        <v>5293059.28</v>
      </c>
      <c r="CA299" s="133">
        <f t="shared" si="433"/>
        <v>0.14250103978153125</v>
      </c>
      <c r="CB299" s="134">
        <f t="shared" si="434"/>
        <v>1904.286406072925</v>
      </c>
      <c r="CC299" s="135">
        <f>IF(ISNA(VLOOKUP($B299,'[1]1718  Prog Access'!$F$7:$BF$318,51,FALSE)),"",VLOOKUP($B299,'[1]1718  Prog Access'!$F$7:$BF$318,51,FALSE))</f>
        <v>866401.69000000006</v>
      </c>
      <c r="CD299" s="133">
        <f t="shared" si="435"/>
        <v>2.3325478737785062E-2</v>
      </c>
      <c r="CE299" s="134">
        <f t="shared" si="436"/>
        <v>311.70574013779202</v>
      </c>
      <c r="CF299" s="141">
        <f>IF(ISNA(VLOOKUP($B299,'[1]1718  Prog Access'!$F$7:$BF$318,52,FALSE)),"",VLOOKUP($B299,'[1]1718  Prog Access'!$F$7:$BF$318,52,FALSE))</f>
        <v>1161617.3600000001</v>
      </c>
      <c r="CG299" s="88">
        <f t="shared" si="437"/>
        <v>3.1273347391695433E-2</v>
      </c>
      <c r="CH299" s="89">
        <f t="shared" si="438"/>
        <v>417.91561943480053</v>
      </c>
      <c r="CI299" s="90">
        <f t="shared" si="459"/>
        <v>37144004.620000005</v>
      </c>
      <c r="CJ299" s="99">
        <f t="shared" si="460"/>
        <v>0</v>
      </c>
    </row>
    <row r="300" spans="1:88" x14ac:dyDescent="0.3">
      <c r="A300" s="21"/>
      <c r="B300" s="84" t="s">
        <v>490</v>
      </c>
      <c r="C300" s="117" t="s">
        <v>491</v>
      </c>
      <c r="D300" s="85">
        <f>IF(ISNA(VLOOKUP($B300,'[1]1718 enrollment_Rev_Exp by size'!$A$6:$C$339,3,FALSE)),"",VLOOKUP($B300,'[1]1718 enrollment_Rev_Exp by size'!$A$6:$C$339,3,FALSE))</f>
        <v>596.37999999999988</v>
      </c>
      <c r="E300" s="86">
        <f>IF(ISNA(VLOOKUP($B300,'[1]1718 Enroll_Rev_Exp Access'!$A$6:$D$316,4,FALSE)),"",VLOOKUP($B300,'[1]1718 Enroll_Rev_Exp Access'!$A$6:$D$316,4,FALSE))</f>
        <v>11254914.85</v>
      </c>
      <c r="F300" s="87">
        <f>IF(ISNA(VLOOKUP($B300,'[1]1718  Prog Access'!$F$7:$BF$318,2,FALSE)),"",VLOOKUP($B300,'[1]1718  Prog Access'!$F$7:$BF$318,2,FALSE))</f>
        <v>5649546.6000000034</v>
      </c>
      <c r="G300" s="87">
        <f>IF(ISNA(VLOOKUP($B300,'[1]1718  Prog Access'!$F$7:$BF$318,3,FALSE)),"",VLOOKUP($B300,'[1]1718  Prog Access'!$F$7:$BF$318,3,FALSE))</f>
        <v>0</v>
      </c>
      <c r="H300" s="87">
        <f>IF(ISNA(VLOOKUP($B300,'[1]1718  Prog Access'!$F$7:$BF$318,4,FALSE)),"",VLOOKUP($B300,'[1]1718  Prog Access'!$F$7:$BF$318,4,FALSE))</f>
        <v>0</v>
      </c>
      <c r="I300" s="130">
        <f t="shared" si="409"/>
        <v>5649546.6000000034</v>
      </c>
      <c r="J300" s="151">
        <f t="shared" si="410"/>
        <v>0.501962624799423</v>
      </c>
      <c r="K300" s="152">
        <f t="shared" si="411"/>
        <v>9473.065159797452</v>
      </c>
      <c r="L300" s="135">
        <f>IF(ISNA(VLOOKUP($B300,'[1]1718  Prog Access'!$F$7:$BF$318,5,FALSE)),"",VLOOKUP($B300,'[1]1718  Prog Access'!$F$7:$BF$318,5,FALSE))</f>
        <v>0</v>
      </c>
      <c r="M300" s="135">
        <f>IF(ISNA(VLOOKUP($B300,'[1]1718  Prog Access'!$F$7:$BF$318,6,FALSE)),"",VLOOKUP($B300,'[1]1718  Prog Access'!$F$7:$BF$318,6,FALSE))</f>
        <v>0</v>
      </c>
      <c r="N300" s="135">
        <f>IF(ISNA(VLOOKUP($B300,'[1]1718  Prog Access'!$F$7:$BF$318,7,FALSE)),"",VLOOKUP($B300,'[1]1718  Prog Access'!$F$7:$BF$318,7,FALSE))</f>
        <v>0</v>
      </c>
      <c r="O300" s="135">
        <f>IF(ISNA(VLOOKUP($B300,'[1]1718  Prog Access'!$F$7:$BF$318,8,FALSE)),"",VLOOKUP($B300,'[1]1718  Prog Access'!$F$7:$BF$318,8,FALSE))</f>
        <v>0</v>
      </c>
      <c r="P300" s="135">
        <f>IF(ISNA(VLOOKUP($B300,'[1]1718  Prog Access'!$F$7:$BF$318,9,FALSE)),"",VLOOKUP($B300,'[1]1718  Prog Access'!$F$7:$BF$318,9,FALSE))</f>
        <v>0</v>
      </c>
      <c r="Q300" s="135">
        <f>IF(ISNA(VLOOKUP($B300,'[1]1718  Prog Access'!$F$7:$BF$318,10,FALSE)),"",VLOOKUP($B300,'[1]1718  Prog Access'!$F$7:$BF$318,10,FALSE))</f>
        <v>0</v>
      </c>
      <c r="R300" s="128">
        <f t="shared" si="412"/>
        <v>0</v>
      </c>
      <c r="S300" s="136">
        <f t="shared" si="413"/>
        <v>0</v>
      </c>
      <c r="T300" s="137">
        <f t="shared" si="414"/>
        <v>0</v>
      </c>
      <c r="U300" s="135">
        <f>IF(ISNA(VLOOKUP($B300,'[1]1718  Prog Access'!$F$7:$BF$318,11,FALSE)),"",VLOOKUP($B300,'[1]1718  Prog Access'!$F$7:$BF$318,11,FALSE))</f>
        <v>1068654.6200000001</v>
      </c>
      <c r="V300" s="135">
        <f>IF(ISNA(VLOOKUP($B300,'[1]1718  Prog Access'!$F$7:$BF$318,12,FALSE)),"",VLOOKUP($B300,'[1]1718  Prog Access'!$F$7:$BF$318,12,FALSE))</f>
        <v>18057</v>
      </c>
      <c r="W300" s="135">
        <f>IF(ISNA(VLOOKUP($B300,'[1]1718  Prog Access'!$F$7:$BF$318,13,FALSE)),"",VLOOKUP($B300,'[1]1718  Prog Access'!$F$7:$BF$318,13,FALSE))</f>
        <v>123530.49</v>
      </c>
      <c r="X300" s="135">
        <f>IF(ISNA(VLOOKUP($B300,'[1]1718  Prog Access'!$F$7:$BF$318,14,FALSE)),"",VLOOKUP($B300,'[1]1718  Prog Access'!$F$7:$BF$318,14,FALSE))</f>
        <v>0</v>
      </c>
      <c r="Y300" s="135">
        <f>IF(ISNA(VLOOKUP($B300,'[1]1718  Prog Access'!$F$7:$BF$318,15,FALSE)),"",VLOOKUP($B300,'[1]1718  Prog Access'!$F$7:$BF$318,15,FALSE))</f>
        <v>0</v>
      </c>
      <c r="Z300" s="135">
        <f>IF(ISNA(VLOOKUP($B300,'[1]1718  Prog Access'!$F$7:$BF$318,16,FALSE)),"",VLOOKUP($B300,'[1]1718  Prog Access'!$F$7:$BF$318,16,FALSE))</f>
        <v>42201.020000000004</v>
      </c>
      <c r="AA300" s="138">
        <f t="shared" si="415"/>
        <v>1252443.1300000001</v>
      </c>
      <c r="AB300" s="133">
        <f t="shared" si="416"/>
        <v>0.11127966285768925</v>
      </c>
      <c r="AC300" s="134">
        <f t="shared" si="417"/>
        <v>2100.075673228479</v>
      </c>
      <c r="AD300" s="135">
        <f>IF(ISNA(VLOOKUP($B300,'[1]1718  Prog Access'!$F$7:$BF$318,17,FALSE)),"",VLOOKUP($B300,'[1]1718  Prog Access'!$F$7:$BF$318,17,FALSE))</f>
        <v>0</v>
      </c>
      <c r="AE300" s="135">
        <f>IF(ISNA(VLOOKUP($B300,'[1]1718  Prog Access'!$F$7:$BF$318,18,FALSE)),"",VLOOKUP($B300,'[1]1718  Prog Access'!$F$7:$BF$318,18,FALSE))</f>
        <v>0</v>
      </c>
      <c r="AF300" s="135">
        <f>IF(ISNA(VLOOKUP($B300,'[1]1718  Prog Access'!$F$7:$BF$318,19,FALSE)),"",VLOOKUP($B300,'[1]1718  Prog Access'!$F$7:$BF$318,19,FALSE))</f>
        <v>0</v>
      </c>
      <c r="AG300" s="135">
        <f>IF(ISNA(VLOOKUP($B300,'[1]1718  Prog Access'!$F$7:$BF$318,20,FALSE)),"",VLOOKUP($B300,'[1]1718  Prog Access'!$F$7:$BF$318,20,FALSE))</f>
        <v>0</v>
      </c>
      <c r="AH300" s="134">
        <f t="shared" si="418"/>
        <v>0</v>
      </c>
      <c r="AI300" s="133">
        <f t="shared" si="419"/>
        <v>0</v>
      </c>
      <c r="AJ300" s="134">
        <f t="shared" si="420"/>
        <v>0</v>
      </c>
      <c r="AK300" s="135">
        <f>IF(ISNA(VLOOKUP($B300,'[1]1718  Prog Access'!$F$7:$BF$318,21,FALSE)),"",VLOOKUP($B300,'[1]1718  Prog Access'!$F$7:$BF$318,21,FALSE))</f>
        <v>115956.24</v>
      </c>
      <c r="AL300" s="135">
        <f>IF(ISNA(VLOOKUP($B300,'[1]1718  Prog Access'!$F$7:$BF$318,22,FALSE)),"",VLOOKUP($B300,'[1]1718  Prog Access'!$F$7:$BF$318,22,FALSE))</f>
        <v>0</v>
      </c>
      <c r="AM300" s="138">
        <f t="shared" si="421"/>
        <v>115956.24</v>
      </c>
      <c r="AN300" s="133">
        <f t="shared" si="422"/>
        <v>1.0302720326666888E-2</v>
      </c>
      <c r="AO300" s="139">
        <f t="shared" si="423"/>
        <v>194.43348200811567</v>
      </c>
      <c r="AP300" s="135">
        <f>IF(ISNA(VLOOKUP($B300,'[1]1718  Prog Access'!$F$7:$BF$318,23,FALSE)),"",VLOOKUP($B300,'[1]1718  Prog Access'!$F$7:$BF$318,23,FALSE))</f>
        <v>164567.81</v>
      </c>
      <c r="AQ300" s="135">
        <f>IF(ISNA(VLOOKUP($B300,'[1]1718  Prog Access'!$F$7:$BF$318,24,FALSE)),"",VLOOKUP($B300,'[1]1718  Prog Access'!$F$7:$BF$318,24,FALSE))</f>
        <v>37709.569999999992</v>
      </c>
      <c r="AR300" s="135">
        <f>IF(ISNA(VLOOKUP($B300,'[1]1718  Prog Access'!$F$7:$BF$318,25,FALSE)),"",VLOOKUP($B300,'[1]1718  Prog Access'!$F$7:$BF$318,25,FALSE))</f>
        <v>38852.929999999993</v>
      </c>
      <c r="AS300" s="135">
        <f>IF(ISNA(VLOOKUP($B300,'[1]1718  Prog Access'!$F$7:$BF$318,26,FALSE)),"",VLOOKUP($B300,'[1]1718  Prog Access'!$F$7:$BF$318,26,FALSE))</f>
        <v>0</v>
      </c>
      <c r="AT300" s="135">
        <f>IF(ISNA(VLOOKUP($B300,'[1]1718  Prog Access'!$F$7:$BF$318,27,FALSE)),"",VLOOKUP($B300,'[1]1718  Prog Access'!$F$7:$BF$318,27,FALSE))</f>
        <v>273641.06000000006</v>
      </c>
      <c r="AU300" s="135">
        <f>IF(ISNA(VLOOKUP($B300,'[1]1718  Prog Access'!$F$7:$BF$318,28,FALSE)),"",VLOOKUP($B300,'[1]1718  Prog Access'!$F$7:$BF$318,28,FALSE))</f>
        <v>0</v>
      </c>
      <c r="AV300" s="135">
        <f>IF(ISNA(VLOOKUP($B300,'[1]1718  Prog Access'!$F$7:$BF$318,29,FALSE)),"",VLOOKUP($B300,'[1]1718  Prog Access'!$F$7:$BF$318,29,FALSE))</f>
        <v>0</v>
      </c>
      <c r="AW300" s="135">
        <f>IF(ISNA(VLOOKUP($B300,'[1]1718  Prog Access'!$F$7:$BF$318,30,FALSE)),"",VLOOKUP($B300,'[1]1718  Prog Access'!$F$7:$BF$318,30,FALSE))</f>
        <v>25321.510000000002</v>
      </c>
      <c r="AX300" s="135">
        <f>IF(ISNA(VLOOKUP($B300,'[1]1718  Prog Access'!$F$7:$BF$318,31,FALSE)),"",VLOOKUP($B300,'[1]1718  Prog Access'!$F$7:$BF$318,31,FALSE))</f>
        <v>0</v>
      </c>
      <c r="AY300" s="135">
        <f>IF(ISNA(VLOOKUP($B300,'[1]1718  Prog Access'!$F$7:$BF$318,32,FALSE)),"",VLOOKUP($B300,'[1]1718  Prog Access'!$F$7:$BF$318,32,FALSE))</f>
        <v>0</v>
      </c>
      <c r="AZ300" s="135">
        <f>IF(ISNA(VLOOKUP($B300,'[1]1718  Prog Access'!$F$7:$BF$318,33,FALSE)),"",VLOOKUP($B300,'[1]1718  Prog Access'!$F$7:$BF$318,33,FALSE))</f>
        <v>0</v>
      </c>
      <c r="BA300" s="135">
        <f>IF(ISNA(VLOOKUP($B300,'[1]1718  Prog Access'!$F$7:$BF$318,34,FALSE)),"",VLOOKUP($B300,'[1]1718  Prog Access'!$F$7:$BF$318,34,FALSE))</f>
        <v>12042.630000000001</v>
      </c>
      <c r="BB300" s="135">
        <f>IF(ISNA(VLOOKUP($B300,'[1]1718  Prog Access'!$F$7:$BF$318,35,FALSE)),"",VLOOKUP($B300,'[1]1718  Prog Access'!$F$7:$BF$318,35,FALSE))</f>
        <v>24982.490000000005</v>
      </c>
      <c r="BC300" s="135">
        <f>IF(ISNA(VLOOKUP($B300,'[1]1718  Prog Access'!$F$7:$BF$318,36,FALSE)),"",VLOOKUP($B300,'[1]1718  Prog Access'!$F$7:$BF$318,36,FALSE))</f>
        <v>0</v>
      </c>
      <c r="BD300" s="135">
        <f>IF(ISNA(VLOOKUP($B300,'[1]1718  Prog Access'!$F$7:$BF$318,37,FALSE)),"",VLOOKUP($B300,'[1]1718  Prog Access'!$F$7:$BF$318,37,FALSE))</f>
        <v>54125.79</v>
      </c>
      <c r="BE300" s="135">
        <f>IF(ISNA(VLOOKUP($B300,'[1]1718  Prog Access'!$F$7:$BF$318,38,FALSE)),"",VLOOKUP($B300,'[1]1718  Prog Access'!$F$7:$BF$318,38,FALSE))</f>
        <v>0</v>
      </c>
      <c r="BF300" s="134">
        <f t="shared" si="424"/>
        <v>631243.79</v>
      </c>
      <c r="BG300" s="133">
        <f t="shared" si="425"/>
        <v>5.6086056484025738E-2</v>
      </c>
      <c r="BH300" s="137">
        <f t="shared" si="426"/>
        <v>1058.4590194171503</v>
      </c>
      <c r="BI300" s="140">
        <f>IF(ISNA(VLOOKUP($B300,'[1]1718  Prog Access'!$F$7:$BF$318,39,FALSE)),"",VLOOKUP($B300,'[1]1718  Prog Access'!$F$7:$BF$318,39,FALSE))</f>
        <v>26353.11</v>
      </c>
      <c r="BJ300" s="135">
        <f>IF(ISNA(VLOOKUP($B300,'[1]1718  Prog Access'!$F$7:$BF$318,40,FALSE)),"",VLOOKUP($B300,'[1]1718  Prog Access'!$F$7:$BF$318,40,FALSE))</f>
        <v>0</v>
      </c>
      <c r="BK300" s="135">
        <f>IF(ISNA(VLOOKUP($B300,'[1]1718  Prog Access'!$F$7:$BF$318,41,FALSE)),"",VLOOKUP($B300,'[1]1718  Prog Access'!$F$7:$BF$318,41,FALSE))</f>
        <v>22074.11</v>
      </c>
      <c r="BL300" s="135">
        <f>IF(ISNA(VLOOKUP($B300,'[1]1718  Prog Access'!$F$7:$BF$318,42,FALSE)),"",VLOOKUP($B300,'[1]1718  Prog Access'!$F$7:$BF$318,42,FALSE))</f>
        <v>0</v>
      </c>
      <c r="BM300" s="135">
        <f>IF(ISNA(VLOOKUP($B300,'[1]1718  Prog Access'!$F$7:$BF$318,43,FALSE)),"",VLOOKUP($B300,'[1]1718  Prog Access'!$F$7:$BF$318,43,FALSE))</f>
        <v>0</v>
      </c>
      <c r="BN300" s="135">
        <f>IF(ISNA(VLOOKUP($B300,'[1]1718  Prog Access'!$F$7:$BF$318,44,FALSE)),"",VLOOKUP($B300,'[1]1718  Prog Access'!$F$7:$BF$318,44,FALSE))</f>
        <v>0</v>
      </c>
      <c r="BO300" s="135">
        <f>IF(ISNA(VLOOKUP($B300,'[1]1718  Prog Access'!$F$7:$BF$318,45,FALSE)),"",VLOOKUP($B300,'[1]1718  Prog Access'!$F$7:$BF$318,45,FALSE))</f>
        <v>556598.81000000006</v>
      </c>
      <c r="BP300" s="137">
        <f t="shared" si="427"/>
        <v>605026.03</v>
      </c>
      <c r="BQ300" s="133">
        <f t="shared" si="428"/>
        <v>5.3756606608178832E-2</v>
      </c>
      <c r="BR300" s="134">
        <f t="shared" si="429"/>
        <v>1014.4975183607769</v>
      </c>
      <c r="BS300" s="140">
        <f>IF(ISNA(VLOOKUP($B300,'[1]1718  Prog Access'!$F$7:$BF$318,46,FALSE)),"",VLOOKUP($B300,'[1]1718  Prog Access'!$F$7:$BF$318,46,FALSE))</f>
        <v>0</v>
      </c>
      <c r="BT300" s="135">
        <f>IF(ISNA(VLOOKUP($B300,'[1]1718  Prog Access'!$F$7:$BF$318,47,FALSE)),"",VLOOKUP($B300,'[1]1718  Prog Access'!$F$7:$BF$318,47,FALSE))</f>
        <v>0</v>
      </c>
      <c r="BU300" s="135">
        <f>IF(ISNA(VLOOKUP($B300,'[1]1718  Prog Access'!$F$7:$BF$318,48,FALSE)),"",VLOOKUP($B300,'[1]1718  Prog Access'!$F$7:$BF$318,48,FALSE))</f>
        <v>0</v>
      </c>
      <c r="BV300" s="135">
        <f>IF(ISNA(VLOOKUP($B300,'[1]1718  Prog Access'!$F$7:$BF$318,49,FALSE)),"",VLOOKUP($B300,'[1]1718  Prog Access'!$F$7:$BF$318,49,FALSE))</f>
        <v>0</v>
      </c>
      <c r="BW300" s="137">
        <f t="shared" si="430"/>
        <v>0</v>
      </c>
      <c r="BX300" s="133">
        <f t="shared" si="431"/>
        <v>0</v>
      </c>
      <c r="BY300" s="134">
        <f t="shared" si="432"/>
        <v>0</v>
      </c>
      <c r="BZ300" s="135">
        <f>IF(ISNA(VLOOKUP($B300,'[1]1718  Prog Access'!$F$7:$BF$318,50,FALSE)),"",VLOOKUP($B300,'[1]1718  Prog Access'!$F$7:$BF$318,50,FALSE))</f>
        <v>2161023.87</v>
      </c>
      <c r="CA300" s="133">
        <f t="shared" si="433"/>
        <v>0.192007127446193</v>
      </c>
      <c r="CB300" s="134">
        <f t="shared" si="434"/>
        <v>3623.5686475066241</v>
      </c>
      <c r="CC300" s="135">
        <f>IF(ISNA(VLOOKUP($B300,'[1]1718  Prog Access'!$F$7:$BF$318,51,FALSE)),"",VLOOKUP($B300,'[1]1718  Prog Access'!$F$7:$BF$318,51,FALSE))</f>
        <v>376107.55</v>
      </c>
      <c r="CD300" s="133">
        <f t="shared" si="435"/>
        <v>3.3417183071802629E-2</v>
      </c>
      <c r="CE300" s="134">
        <f t="shared" si="436"/>
        <v>630.6508434219794</v>
      </c>
      <c r="CF300" s="141">
        <f>IF(ISNA(VLOOKUP($B300,'[1]1718  Prog Access'!$F$7:$BF$318,52,FALSE)),"",VLOOKUP($B300,'[1]1718  Prog Access'!$F$7:$BF$318,52,FALSE))</f>
        <v>463567.6399999999</v>
      </c>
      <c r="CG300" s="88">
        <f t="shared" si="437"/>
        <v>4.1188018406021071E-2</v>
      </c>
      <c r="CH300" s="89">
        <f t="shared" si="438"/>
        <v>777.3024581642577</v>
      </c>
      <c r="CI300" s="90">
        <f t="shared" si="459"/>
        <v>11254914.850000003</v>
      </c>
      <c r="CJ300" s="99">
        <f t="shared" si="460"/>
        <v>0</v>
      </c>
    </row>
    <row r="301" spans="1:88" x14ac:dyDescent="0.3">
      <c r="A301" s="21"/>
      <c r="B301" s="84" t="s">
        <v>492</v>
      </c>
      <c r="C301" s="117" t="s">
        <v>493</v>
      </c>
      <c r="D301" s="85">
        <f>IF(ISNA(VLOOKUP($B301,'[1]1718 enrollment_Rev_Exp by size'!$A$6:$C$339,3,FALSE)),"",VLOOKUP($B301,'[1]1718 enrollment_Rev_Exp by size'!$A$6:$C$339,3,FALSE))</f>
        <v>443.44000000000005</v>
      </c>
      <c r="E301" s="86">
        <f>IF(ISNA(VLOOKUP($B301,'[1]1718 Enroll_Rev_Exp Access'!$A$6:$D$316,4,FALSE)),"",VLOOKUP($B301,'[1]1718 Enroll_Rev_Exp Access'!$A$6:$D$316,4,FALSE))</f>
        <v>5845318.3300000001</v>
      </c>
      <c r="F301" s="87">
        <f>IF(ISNA(VLOOKUP($B301,'[1]1718  Prog Access'!$F$7:$BF$318,2,FALSE)),"",VLOOKUP($B301,'[1]1718  Prog Access'!$F$7:$BF$318,2,FALSE))</f>
        <v>3475692.3500000006</v>
      </c>
      <c r="G301" s="87">
        <f>IF(ISNA(VLOOKUP($B301,'[1]1718  Prog Access'!$F$7:$BF$318,3,FALSE)),"",VLOOKUP($B301,'[1]1718  Prog Access'!$F$7:$BF$318,3,FALSE))</f>
        <v>0</v>
      </c>
      <c r="H301" s="87">
        <f>IF(ISNA(VLOOKUP($B301,'[1]1718  Prog Access'!$F$7:$BF$318,4,FALSE)),"",VLOOKUP($B301,'[1]1718  Prog Access'!$F$7:$BF$318,4,FALSE))</f>
        <v>0</v>
      </c>
      <c r="I301" s="130">
        <f t="shared" si="409"/>
        <v>3475692.3500000006</v>
      </c>
      <c r="J301" s="151">
        <f t="shared" si="410"/>
        <v>0.59461130323076872</v>
      </c>
      <c r="K301" s="152">
        <f t="shared" si="411"/>
        <v>7838.0217165794702</v>
      </c>
      <c r="L301" s="135">
        <f>IF(ISNA(VLOOKUP($B301,'[1]1718  Prog Access'!$F$7:$BF$318,5,FALSE)),"",VLOOKUP($B301,'[1]1718  Prog Access'!$F$7:$BF$318,5,FALSE))</f>
        <v>0</v>
      </c>
      <c r="M301" s="135">
        <f>IF(ISNA(VLOOKUP($B301,'[1]1718  Prog Access'!$F$7:$BF$318,6,FALSE)),"",VLOOKUP($B301,'[1]1718  Prog Access'!$F$7:$BF$318,6,FALSE))</f>
        <v>0</v>
      </c>
      <c r="N301" s="135">
        <f>IF(ISNA(VLOOKUP($B301,'[1]1718  Prog Access'!$F$7:$BF$318,7,FALSE)),"",VLOOKUP($B301,'[1]1718  Prog Access'!$F$7:$BF$318,7,FALSE))</f>
        <v>0</v>
      </c>
      <c r="O301" s="135">
        <f>IF(ISNA(VLOOKUP($B301,'[1]1718  Prog Access'!$F$7:$BF$318,8,FALSE)),"",VLOOKUP($B301,'[1]1718  Prog Access'!$F$7:$BF$318,8,FALSE))</f>
        <v>0</v>
      </c>
      <c r="P301" s="135">
        <f>IF(ISNA(VLOOKUP($B301,'[1]1718  Prog Access'!$F$7:$BF$318,9,FALSE)),"",VLOOKUP($B301,'[1]1718  Prog Access'!$F$7:$BF$318,9,FALSE))</f>
        <v>0</v>
      </c>
      <c r="Q301" s="135">
        <f>IF(ISNA(VLOOKUP($B301,'[1]1718  Prog Access'!$F$7:$BF$318,10,FALSE)),"",VLOOKUP($B301,'[1]1718  Prog Access'!$F$7:$BF$318,10,FALSE))</f>
        <v>0</v>
      </c>
      <c r="R301" s="128">
        <f t="shared" si="412"/>
        <v>0</v>
      </c>
      <c r="S301" s="136">
        <f t="shared" si="413"/>
        <v>0</v>
      </c>
      <c r="T301" s="137">
        <f t="shared" si="414"/>
        <v>0</v>
      </c>
      <c r="U301" s="135">
        <f>IF(ISNA(VLOOKUP($B301,'[1]1718  Prog Access'!$F$7:$BF$318,11,FALSE)),"",VLOOKUP($B301,'[1]1718  Prog Access'!$F$7:$BF$318,11,FALSE))</f>
        <v>651695.54999999993</v>
      </c>
      <c r="V301" s="135">
        <f>IF(ISNA(VLOOKUP($B301,'[1]1718  Prog Access'!$F$7:$BF$318,12,FALSE)),"",VLOOKUP($B301,'[1]1718  Prog Access'!$F$7:$BF$318,12,FALSE))</f>
        <v>9915.9800000000014</v>
      </c>
      <c r="W301" s="135">
        <f>IF(ISNA(VLOOKUP($B301,'[1]1718  Prog Access'!$F$7:$BF$318,13,FALSE)),"",VLOOKUP($B301,'[1]1718  Prog Access'!$F$7:$BF$318,13,FALSE))</f>
        <v>64239</v>
      </c>
      <c r="X301" s="135">
        <f>IF(ISNA(VLOOKUP($B301,'[1]1718  Prog Access'!$F$7:$BF$318,14,FALSE)),"",VLOOKUP($B301,'[1]1718  Prog Access'!$F$7:$BF$318,14,FALSE))</f>
        <v>0</v>
      </c>
      <c r="Y301" s="135">
        <f>IF(ISNA(VLOOKUP($B301,'[1]1718  Prog Access'!$F$7:$BF$318,15,FALSE)),"",VLOOKUP($B301,'[1]1718  Prog Access'!$F$7:$BF$318,15,FALSE))</f>
        <v>0</v>
      </c>
      <c r="Z301" s="135">
        <f>IF(ISNA(VLOOKUP($B301,'[1]1718  Prog Access'!$F$7:$BF$318,16,FALSE)),"",VLOOKUP($B301,'[1]1718  Prog Access'!$F$7:$BF$318,16,FALSE))</f>
        <v>0</v>
      </c>
      <c r="AA301" s="138">
        <f t="shared" si="415"/>
        <v>725850.52999999991</v>
      </c>
      <c r="AB301" s="133">
        <f t="shared" si="416"/>
        <v>0.12417639023604723</v>
      </c>
      <c r="AC301" s="134">
        <f t="shared" si="417"/>
        <v>1636.8630028865232</v>
      </c>
      <c r="AD301" s="135">
        <f>IF(ISNA(VLOOKUP($B301,'[1]1718  Prog Access'!$F$7:$BF$318,17,FALSE)),"",VLOOKUP($B301,'[1]1718  Prog Access'!$F$7:$BF$318,17,FALSE))</f>
        <v>0</v>
      </c>
      <c r="AE301" s="135">
        <f>IF(ISNA(VLOOKUP($B301,'[1]1718  Prog Access'!$F$7:$BF$318,18,FALSE)),"",VLOOKUP($B301,'[1]1718  Prog Access'!$F$7:$BF$318,18,FALSE))</f>
        <v>0</v>
      </c>
      <c r="AF301" s="135">
        <f>IF(ISNA(VLOOKUP($B301,'[1]1718  Prog Access'!$F$7:$BF$318,19,FALSE)),"",VLOOKUP($B301,'[1]1718  Prog Access'!$F$7:$BF$318,19,FALSE))</f>
        <v>0</v>
      </c>
      <c r="AG301" s="135">
        <f>IF(ISNA(VLOOKUP($B301,'[1]1718  Prog Access'!$F$7:$BF$318,20,FALSE)),"",VLOOKUP($B301,'[1]1718  Prog Access'!$F$7:$BF$318,20,FALSE))</f>
        <v>0</v>
      </c>
      <c r="AH301" s="134">
        <f t="shared" si="418"/>
        <v>0</v>
      </c>
      <c r="AI301" s="133">
        <f t="shared" si="419"/>
        <v>0</v>
      </c>
      <c r="AJ301" s="134">
        <f t="shared" si="420"/>
        <v>0</v>
      </c>
      <c r="AK301" s="135">
        <f>IF(ISNA(VLOOKUP($B301,'[1]1718  Prog Access'!$F$7:$BF$318,21,FALSE)),"",VLOOKUP($B301,'[1]1718  Prog Access'!$F$7:$BF$318,21,FALSE))</f>
        <v>0</v>
      </c>
      <c r="AL301" s="135">
        <f>IF(ISNA(VLOOKUP($B301,'[1]1718  Prog Access'!$F$7:$BF$318,22,FALSE)),"",VLOOKUP($B301,'[1]1718  Prog Access'!$F$7:$BF$318,22,FALSE))</f>
        <v>0</v>
      </c>
      <c r="AM301" s="138">
        <f t="shared" si="421"/>
        <v>0</v>
      </c>
      <c r="AN301" s="133">
        <f t="shared" si="422"/>
        <v>0</v>
      </c>
      <c r="AO301" s="139">
        <f t="shared" si="423"/>
        <v>0</v>
      </c>
      <c r="AP301" s="135">
        <f>IF(ISNA(VLOOKUP($B301,'[1]1718  Prog Access'!$F$7:$BF$318,23,FALSE)),"",VLOOKUP($B301,'[1]1718  Prog Access'!$F$7:$BF$318,23,FALSE))</f>
        <v>45970</v>
      </c>
      <c r="AQ301" s="135">
        <f>IF(ISNA(VLOOKUP($B301,'[1]1718  Prog Access'!$F$7:$BF$318,24,FALSE)),"",VLOOKUP($B301,'[1]1718  Prog Access'!$F$7:$BF$318,24,FALSE))</f>
        <v>20660</v>
      </c>
      <c r="AR301" s="135">
        <f>IF(ISNA(VLOOKUP($B301,'[1]1718  Prog Access'!$F$7:$BF$318,25,FALSE)),"",VLOOKUP($B301,'[1]1718  Prog Access'!$F$7:$BF$318,25,FALSE))</f>
        <v>13440.01</v>
      </c>
      <c r="AS301" s="135">
        <f>IF(ISNA(VLOOKUP($B301,'[1]1718  Prog Access'!$F$7:$BF$318,26,FALSE)),"",VLOOKUP($B301,'[1]1718  Prog Access'!$F$7:$BF$318,26,FALSE))</f>
        <v>0</v>
      </c>
      <c r="AT301" s="135">
        <f>IF(ISNA(VLOOKUP($B301,'[1]1718  Prog Access'!$F$7:$BF$318,27,FALSE)),"",VLOOKUP($B301,'[1]1718  Prog Access'!$F$7:$BF$318,27,FALSE))</f>
        <v>52376.880000000005</v>
      </c>
      <c r="AU301" s="135">
        <f>IF(ISNA(VLOOKUP($B301,'[1]1718  Prog Access'!$F$7:$BF$318,28,FALSE)),"",VLOOKUP($B301,'[1]1718  Prog Access'!$F$7:$BF$318,28,FALSE))</f>
        <v>2038.27</v>
      </c>
      <c r="AV301" s="135">
        <f>IF(ISNA(VLOOKUP($B301,'[1]1718  Prog Access'!$F$7:$BF$318,29,FALSE)),"",VLOOKUP($B301,'[1]1718  Prog Access'!$F$7:$BF$318,29,FALSE))</f>
        <v>0</v>
      </c>
      <c r="AW301" s="135">
        <f>IF(ISNA(VLOOKUP($B301,'[1]1718  Prog Access'!$F$7:$BF$318,30,FALSE)),"",VLOOKUP($B301,'[1]1718  Prog Access'!$F$7:$BF$318,30,FALSE))</f>
        <v>32902.89</v>
      </c>
      <c r="AX301" s="135">
        <f>IF(ISNA(VLOOKUP($B301,'[1]1718  Prog Access'!$F$7:$BF$318,31,FALSE)),"",VLOOKUP($B301,'[1]1718  Prog Access'!$F$7:$BF$318,31,FALSE))</f>
        <v>0</v>
      </c>
      <c r="AY301" s="135">
        <f>IF(ISNA(VLOOKUP($B301,'[1]1718  Prog Access'!$F$7:$BF$318,32,FALSE)),"",VLOOKUP($B301,'[1]1718  Prog Access'!$F$7:$BF$318,32,FALSE))</f>
        <v>0</v>
      </c>
      <c r="AZ301" s="135">
        <f>IF(ISNA(VLOOKUP($B301,'[1]1718  Prog Access'!$F$7:$BF$318,33,FALSE)),"",VLOOKUP($B301,'[1]1718  Prog Access'!$F$7:$BF$318,33,FALSE))</f>
        <v>0</v>
      </c>
      <c r="BA301" s="135">
        <f>IF(ISNA(VLOOKUP($B301,'[1]1718  Prog Access'!$F$7:$BF$318,34,FALSE)),"",VLOOKUP($B301,'[1]1718  Prog Access'!$F$7:$BF$318,34,FALSE))</f>
        <v>0</v>
      </c>
      <c r="BB301" s="135">
        <f>IF(ISNA(VLOOKUP($B301,'[1]1718  Prog Access'!$F$7:$BF$318,35,FALSE)),"",VLOOKUP($B301,'[1]1718  Prog Access'!$F$7:$BF$318,35,FALSE))</f>
        <v>30164.52</v>
      </c>
      <c r="BC301" s="135">
        <f>IF(ISNA(VLOOKUP($B301,'[1]1718  Prog Access'!$F$7:$BF$318,36,FALSE)),"",VLOOKUP($B301,'[1]1718  Prog Access'!$F$7:$BF$318,36,FALSE))</f>
        <v>0</v>
      </c>
      <c r="BD301" s="135">
        <f>IF(ISNA(VLOOKUP($B301,'[1]1718  Prog Access'!$F$7:$BF$318,37,FALSE)),"",VLOOKUP($B301,'[1]1718  Prog Access'!$F$7:$BF$318,37,FALSE))</f>
        <v>0</v>
      </c>
      <c r="BE301" s="135">
        <f>IF(ISNA(VLOOKUP($B301,'[1]1718  Prog Access'!$F$7:$BF$318,38,FALSE)),"",VLOOKUP($B301,'[1]1718  Prog Access'!$F$7:$BF$318,38,FALSE))</f>
        <v>37588</v>
      </c>
      <c r="BF301" s="134">
        <f t="shared" si="424"/>
        <v>235140.56999999998</v>
      </c>
      <c r="BG301" s="133">
        <f t="shared" si="425"/>
        <v>4.0227162444376227E-2</v>
      </c>
      <c r="BH301" s="137">
        <f t="shared" si="426"/>
        <v>530.26468067833287</v>
      </c>
      <c r="BI301" s="140">
        <f>IF(ISNA(VLOOKUP($B301,'[1]1718  Prog Access'!$F$7:$BF$318,39,FALSE)),"",VLOOKUP($B301,'[1]1718  Prog Access'!$F$7:$BF$318,39,FALSE))</f>
        <v>0</v>
      </c>
      <c r="BJ301" s="135">
        <f>IF(ISNA(VLOOKUP($B301,'[1]1718  Prog Access'!$F$7:$BF$318,40,FALSE)),"",VLOOKUP($B301,'[1]1718  Prog Access'!$F$7:$BF$318,40,FALSE))</f>
        <v>5406.2000000000007</v>
      </c>
      <c r="BK301" s="135">
        <f>IF(ISNA(VLOOKUP($B301,'[1]1718  Prog Access'!$F$7:$BF$318,41,FALSE)),"",VLOOKUP($B301,'[1]1718  Prog Access'!$F$7:$BF$318,41,FALSE))</f>
        <v>8951.84</v>
      </c>
      <c r="BL301" s="135">
        <f>IF(ISNA(VLOOKUP($B301,'[1]1718  Prog Access'!$F$7:$BF$318,42,FALSE)),"",VLOOKUP($B301,'[1]1718  Prog Access'!$F$7:$BF$318,42,FALSE))</f>
        <v>0</v>
      </c>
      <c r="BM301" s="135">
        <f>IF(ISNA(VLOOKUP($B301,'[1]1718  Prog Access'!$F$7:$BF$318,43,FALSE)),"",VLOOKUP($B301,'[1]1718  Prog Access'!$F$7:$BF$318,43,FALSE))</f>
        <v>0</v>
      </c>
      <c r="BN301" s="135">
        <f>IF(ISNA(VLOOKUP($B301,'[1]1718  Prog Access'!$F$7:$BF$318,44,FALSE)),"",VLOOKUP($B301,'[1]1718  Prog Access'!$F$7:$BF$318,44,FALSE))</f>
        <v>0</v>
      </c>
      <c r="BO301" s="135">
        <f>IF(ISNA(VLOOKUP($B301,'[1]1718  Prog Access'!$F$7:$BF$318,45,FALSE)),"",VLOOKUP($B301,'[1]1718  Prog Access'!$F$7:$BF$318,45,FALSE))</f>
        <v>76913.51999999999</v>
      </c>
      <c r="BP301" s="137">
        <f t="shared" si="427"/>
        <v>91271.56</v>
      </c>
      <c r="BQ301" s="133">
        <f t="shared" si="428"/>
        <v>1.5614472103523572E-2</v>
      </c>
      <c r="BR301" s="134">
        <f t="shared" si="429"/>
        <v>205.82617716038243</v>
      </c>
      <c r="BS301" s="140">
        <f>IF(ISNA(VLOOKUP($B301,'[1]1718  Prog Access'!$F$7:$BF$318,46,FALSE)),"",VLOOKUP($B301,'[1]1718  Prog Access'!$F$7:$BF$318,46,FALSE))</f>
        <v>0</v>
      </c>
      <c r="BT301" s="135">
        <f>IF(ISNA(VLOOKUP($B301,'[1]1718  Prog Access'!$F$7:$BF$318,47,FALSE)),"",VLOOKUP($B301,'[1]1718  Prog Access'!$F$7:$BF$318,47,FALSE))</f>
        <v>0</v>
      </c>
      <c r="BU301" s="135">
        <f>IF(ISNA(VLOOKUP($B301,'[1]1718  Prog Access'!$F$7:$BF$318,48,FALSE)),"",VLOOKUP($B301,'[1]1718  Prog Access'!$F$7:$BF$318,48,FALSE))</f>
        <v>0</v>
      </c>
      <c r="BV301" s="135">
        <f>IF(ISNA(VLOOKUP($B301,'[1]1718  Prog Access'!$F$7:$BF$318,49,FALSE)),"",VLOOKUP($B301,'[1]1718  Prog Access'!$F$7:$BF$318,49,FALSE))</f>
        <v>10462.719999999998</v>
      </c>
      <c r="BW301" s="137">
        <f t="shared" si="430"/>
        <v>10462.719999999998</v>
      </c>
      <c r="BX301" s="133">
        <f t="shared" si="431"/>
        <v>1.7899316015523141E-3</v>
      </c>
      <c r="BY301" s="134">
        <f t="shared" si="432"/>
        <v>23.594443442179315</v>
      </c>
      <c r="BZ301" s="135">
        <f>IF(ISNA(VLOOKUP($B301,'[1]1718  Prog Access'!$F$7:$BF$318,50,FALSE)),"",VLOOKUP($B301,'[1]1718  Prog Access'!$F$7:$BF$318,50,FALSE))</f>
        <v>970685.35000000009</v>
      </c>
      <c r="CA301" s="133">
        <f t="shared" si="433"/>
        <v>0.16606201667719953</v>
      </c>
      <c r="CB301" s="134">
        <f t="shared" si="434"/>
        <v>2188.9891529857478</v>
      </c>
      <c r="CC301" s="135">
        <f>IF(ISNA(VLOOKUP($B301,'[1]1718  Prog Access'!$F$7:$BF$318,51,FALSE)),"",VLOOKUP($B301,'[1]1718  Prog Access'!$F$7:$BF$318,51,FALSE))</f>
        <v>143972.09</v>
      </c>
      <c r="CD301" s="133">
        <f t="shared" si="435"/>
        <v>2.4630324966407775E-2</v>
      </c>
      <c r="CE301" s="134">
        <f t="shared" si="436"/>
        <v>324.67095886703947</v>
      </c>
      <c r="CF301" s="141">
        <f>IF(ISNA(VLOOKUP($B301,'[1]1718  Prog Access'!$F$7:$BF$318,52,FALSE)),"",VLOOKUP($B301,'[1]1718  Prog Access'!$F$7:$BF$318,52,FALSE))</f>
        <v>192243.16000000003</v>
      </c>
      <c r="CG301" s="88">
        <f t="shared" si="437"/>
        <v>3.2888398740124739E-2</v>
      </c>
      <c r="CH301" s="89">
        <f t="shared" si="438"/>
        <v>433.52688075049616</v>
      </c>
      <c r="CI301" s="90">
        <f t="shared" si="459"/>
        <v>5845318.3300000001</v>
      </c>
      <c r="CJ301" s="99">
        <f t="shared" si="460"/>
        <v>0</v>
      </c>
    </row>
    <row r="302" spans="1:88" x14ac:dyDescent="0.3">
      <c r="A302" s="21"/>
      <c r="B302" s="84" t="s">
        <v>494</v>
      </c>
      <c r="C302" s="117" t="s">
        <v>495</v>
      </c>
      <c r="D302" s="85">
        <f>IF(ISNA(VLOOKUP($B302,'[1]1718 enrollment_Rev_Exp by size'!$A$6:$C$339,3,FALSE)),"",VLOOKUP($B302,'[1]1718 enrollment_Rev_Exp by size'!$A$6:$C$339,3,FALSE))</f>
        <v>6965.4400000000005</v>
      </c>
      <c r="E302" s="86">
        <f>IF(ISNA(VLOOKUP($B302,'[1]1718 Enroll_Rev_Exp Access'!$A$6:$D$316,4,FALSE)),"",VLOOKUP($B302,'[1]1718 Enroll_Rev_Exp Access'!$A$6:$D$316,4,FALSE))</f>
        <v>93674527.930000007</v>
      </c>
      <c r="F302" s="87">
        <f>IF(ISNA(VLOOKUP($B302,'[1]1718  Prog Access'!$F$7:$BF$318,2,FALSE)),"",VLOOKUP($B302,'[1]1718  Prog Access'!$F$7:$BF$318,2,FALSE))</f>
        <v>46711826.370000005</v>
      </c>
      <c r="G302" s="87">
        <f>IF(ISNA(VLOOKUP($B302,'[1]1718  Prog Access'!$F$7:$BF$318,3,FALSE)),"",VLOOKUP($B302,'[1]1718  Prog Access'!$F$7:$BF$318,3,FALSE))</f>
        <v>1416290.9199999997</v>
      </c>
      <c r="H302" s="87">
        <f>IF(ISNA(VLOOKUP($B302,'[1]1718  Prog Access'!$F$7:$BF$318,4,FALSE)),"",VLOOKUP($B302,'[1]1718  Prog Access'!$F$7:$BF$318,4,FALSE))</f>
        <v>289483.17</v>
      </c>
      <c r="I302" s="130">
        <f t="shared" si="409"/>
        <v>48417600.460000008</v>
      </c>
      <c r="J302" s="151">
        <f t="shared" si="410"/>
        <v>0.51687050396646717</v>
      </c>
      <c r="K302" s="152">
        <f t="shared" si="411"/>
        <v>6951.1187319106912</v>
      </c>
      <c r="L302" s="135">
        <f>IF(ISNA(VLOOKUP($B302,'[1]1718  Prog Access'!$F$7:$BF$318,5,FALSE)),"",VLOOKUP($B302,'[1]1718  Prog Access'!$F$7:$BF$318,5,FALSE))</f>
        <v>0</v>
      </c>
      <c r="M302" s="135">
        <f>IF(ISNA(VLOOKUP($B302,'[1]1718  Prog Access'!$F$7:$BF$318,6,FALSE)),"",VLOOKUP($B302,'[1]1718  Prog Access'!$F$7:$BF$318,6,FALSE))</f>
        <v>0</v>
      </c>
      <c r="N302" s="135">
        <f>IF(ISNA(VLOOKUP($B302,'[1]1718  Prog Access'!$F$7:$BF$318,7,FALSE)),"",VLOOKUP($B302,'[1]1718  Prog Access'!$F$7:$BF$318,7,FALSE))</f>
        <v>0</v>
      </c>
      <c r="O302" s="135">
        <f>IF(ISNA(VLOOKUP($B302,'[1]1718  Prog Access'!$F$7:$BF$318,8,FALSE)),"",VLOOKUP($B302,'[1]1718  Prog Access'!$F$7:$BF$318,8,FALSE))</f>
        <v>0</v>
      </c>
      <c r="P302" s="135">
        <f>IF(ISNA(VLOOKUP($B302,'[1]1718  Prog Access'!$F$7:$BF$318,9,FALSE)),"",VLOOKUP($B302,'[1]1718  Prog Access'!$F$7:$BF$318,9,FALSE))</f>
        <v>0</v>
      </c>
      <c r="Q302" s="135">
        <f>IF(ISNA(VLOOKUP($B302,'[1]1718  Prog Access'!$F$7:$BF$318,10,FALSE)),"",VLOOKUP($B302,'[1]1718  Prog Access'!$F$7:$BF$318,10,FALSE))</f>
        <v>0</v>
      </c>
      <c r="R302" s="128">
        <f t="shared" si="412"/>
        <v>0</v>
      </c>
      <c r="S302" s="136">
        <f t="shared" si="413"/>
        <v>0</v>
      </c>
      <c r="T302" s="137">
        <f t="shared" si="414"/>
        <v>0</v>
      </c>
      <c r="U302" s="135">
        <f>IF(ISNA(VLOOKUP($B302,'[1]1718  Prog Access'!$F$7:$BF$318,11,FALSE)),"",VLOOKUP($B302,'[1]1718  Prog Access'!$F$7:$BF$318,11,FALSE))</f>
        <v>12669271.6</v>
      </c>
      <c r="V302" s="135">
        <f>IF(ISNA(VLOOKUP($B302,'[1]1718  Prog Access'!$F$7:$BF$318,12,FALSE)),"",VLOOKUP($B302,'[1]1718  Prog Access'!$F$7:$BF$318,12,FALSE))</f>
        <v>239303.98</v>
      </c>
      <c r="W302" s="135">
        <f>IF(ISNA(VLOOKUP($B302,'[1]1718  Prog Access'!$F$7:$BF$318,13,FALSE)),"",VLOOKUP($B302,'[1]1718  Prog Access'!$F$7:$BF$318,13,FALSE))</f>
        <v>1407839</v>
      </c>
      <c r="X302" s="135">
        <f>IF(ISNA(VLOOKUP($B302,'[1]1718  Prog Access'!$F$7:$BF$318,14,FALSE)),"",VLOOKUP($B302,'[1]1718  Prog Access'!$F$7:$BF$318,14,FALSE))</f>
        <v>0</v>
      </c>
      <c r="Y302" s="135">
        <f>IF(ISNA(VLOOKUP($B302,'[1]1718  Prog Access'!$F$7:$BF$318,15,FALSE)),"",VLOOKUP($B302,'[1]1718  Prog Access'!$F$7:$BF$318,15,FALSE))</f>
        <v>0</v>
      </c>
      <c r="Z302" s="135">
        <f>IF(ISNA(VLOOKUP($B302,'[1]1718  Prog Access'!$F$7:$BF$318,16,FALSE)),"",VLOOKUP($B302,'[1]1718  Prog Access'!$F$7:$BF$318,16,FALSE))</f>
        <v>0</v>
      </c>
      <c r="AA302" s="138">
        <f t="shared" si="415"/>
        <v>14316414.58</v>
      </c>
      <c r="AB302" s="133">
        <f t="shared" si="416"/>
        <v>0.15283145692176001</v>
      </c>
      <c r="AC302" s="134">
        <f t="shared" si="417"/>
        <v>2055.349637639546</v>
      </c>
      <c r="AD302" s="135">
        <f>IF(ISNA(VLOOKUP($B302,'[1]1718  Prog Access'!$F$7:$BF$318,17,FALSE)),"",VLOOKUP($B302,'[1]1718  Prog Access'!$F$7:$BF$318,17,FALSE))</f>
        <v>2568204.7199999997</v>
      </c>
      <c r="AE302" s="135">
        <f>IF(ISNA(VLOOKUP($B302,'[1]1718  Prog Access'!$F$7:$BF$318,18,FALSE)),"",VLOOKUP($B302,'[1]1718  Prog Access'!$F$7:$BF$318,18,FALSE))</f>
        <v>0</v>
      </c>
      <c r="AF302" s="135">
        <f>IF(ISNA(VLOOKUP($B302,'[1]1718  Prog Access'!$F$7:$BF$318,19,FALSE)),"",VLOOKUP($B302,'[1]1718  Prog Access'!$F$7:$BF$318,19,FALSE))</f>
        <v>49392.000000000007</v>
      </c>
      <c r="AG302" s="135">
        <f>IF(ISNA(VLOOKUP($B302,'[1]1718  Prog Access'!$F$7:$BF$318,20,FALSE)),"",VLOOKUP($B302,'[1]1718  Prog Access'!$F$7:$BF$318,20,FALSE))</f>
        <v>0</v>
      </c>
      <c r="AH302" s="134">
        <f t="shared" si="418"/>
        <v>2617596.7199999997</v>
      </c>
      <c r="AI302" s="133">
        <f t="shared" si="419"/>
        <v>2.7943527208976665E-2</v>
      </c>
      <c r="AJ302" s="134">
        <f t="shared" si="420"/>
        <v>375.7977557770937</v>
      </c>
      <c r="AK302" s="135">
        <f>IF(ISNA(VLOOKUP($B302,'[1]1718  Prog Access'!$F$7:$BF$318,21,FALSE)),"",VLOOKUP($B302,'[1]1718  Prog Access'!$F$7:$BF$318,21,FALSE))</f>
        <v>1800227.44</v>
      </c>
      <c r="AL302" s="135">
        <f>IF(ISNA(VLOOKUP($B302,'[1]1718  Prog Access'!$F$7:$BF$318,22,FALSE)),"",VLOOKUP($B302,'[1]1718  Prog Access'!$F$7:$BF$318,22,FALSE))</f>
        <v>27149.309999999998</v>
      </c>
      <c r="AM302" s="138">
        <f t="shared" si="421"/>
        <v>1827376.75</v>
      </c>
      <c r="AN302" s="133">
        <f t="shared" si="422"/>
        <v>1.9507723074575198E-2</v>
      </c>
      <c r="AO302" s="139">
        <f t="shared" si="423"/>
        <v>262.3490762966876</v>
      </c>
      <c r="AP302" s="135">
        <f>IF(ISNA(VLOOKUP($B302,'[1]1718  Prog Access'!$F$7:$BF$318,23,FALSE)),"",VLOOKUP($B302,'[1]1718  Prog Access'!$F$7:$BF$318,23,FALSE))</f>
        <v>1685028.1099999999</v>
      </c>
      <c r="AQ302" s="135">
        <f>IF(ISNA(VLOOKUP($B302,'[1]1718  Prog Access'!$F$7:$BF$318,24,FALSE)),"",VLOOKUP($B302,'[1]1718  Prog Access'!$F$7:$BF$318,24,FALSE))</f>
        <v>264508.76</v>
      </c>
      <c r="AR302" s="135">
        <f>IF(ISNA(VLOOKUP($B302,'[1]1718  Prog Access'!$F$7:$BF$318,25,FALSE)),"",VLOOKUP($B302,'[1]1718  Prog Access'!$F$7:$BF$318,25,FALSE))</f>
        <v>586497.52</v>
      </c>
      <c r="AS302" s="135">
        <f>IF(ISNA(VLOOKUP($B302,'[1]1718  Prog Access'!$F$7:$BF$318,26,FALSE)),"",VLOOKUP($B302,'[1]1718  Prog Access'!$F$7:$BF$318,26,FALSE))</f>
        <v>0</v>
      </c>
      <c r="AT302" s="135">
        <f>IF(ISNA(VLOOKUP($B302,'[1]1718  Prog Access'!$F$7:$BF$318,27,FALSE)),"",VLOOKUP($B302,'[1]1718  Prog Access'!$F$7:$BF$318,27,FALSE))</f>
        <v>3481366.62</v>
      </c>
      <c r="AU302" s="135">
        <f>IF(ISNA(VLOOKUP($B302,'[1]1718  Prog Access'!$F$7:$BF$318,28,FALSE)),"",VLOOKUP($B302,'[1]1718  Prog Access'!$F$7:$BF$318,28,FALSE))</f>
        <v>4588.5</v>
      </c>
      <c r="AV302" s="135">
        <f>IF(ISNA(VLOOKUP($B302,'[1]1718  Prog Access'!$F$7:$BF$318,29,FALSE)),"",VLOOKUP($B302,'[1]1718  Prog Access'!$F$7:$BF$318,29,FALSE))</f>
        <v>0</v>
      </c>
      <c r="AW302" s="135">
        <f>IF(ISNA(VLOOKUP($B302,'[1]1718  Prog Access'!$F$7:$BF$318,30,FALSE)),"",VLOOKUP($B302,'[1]1718  Prog Access'!$F$7:$BF$318,30,FALSE))</f>
        <v>1015502.27</v>
      </c>
      <c r="AX302" s="135">
        <f>IF(ISNA(VLOOKUP($B302,'[1]1718  Prog Access'!$F$7:$BF$318,31,FALSE)),"",VLOOKUP($B302,'[1]1718  Prog Access'!$F$7:$BF$318,31,FALSE))</f>
        <v>0</v>
      </c>
      <c r="AY302" s="135">
        <f>IF(ISNA(VLOOKUP($B302,'[1]1718  Prog Access'!$F$7:$BF$318,32,FALSE)),"",VLOOKUP($B302,'[1]1718  Prog Access'!$F$7:$BF$318,32,FALSE))</f>
        <v>0</v>
      </c>
      <c r="AZ302" s="135">
        <f>IF(ISNA(VLOOKUP($B302,'[1]1718  Prog Access'!$F$7:$BF$318,33,FALSE)),"",VLOOKUP($B302,'[1]1718  Prog Access'!$F$7:$BF$318,33,FALSE))</f>
        <v>0</v>
      </c>
      <c r="BA302" s="135">
        <f>IF(ISNA(VLOOKUP($B302,'[1]1718  Prog Access'!$F$7:$BF$318,34,FALSE)),"",VLOOKUP($B302,'[1]1718  Prog Access'!$F$7:$BF$318,34,FALSE))</f>
        <v>215731.56</v>
      </c>
      <c r="BB302" s="135">
        <f>IF(ISNA(VLOOKUP($B302,'[1]1718  Prog Access'!$F$7:$BF$318,35,FALSE)),"",VLOOKUP($B302,'[1]1718  Prog Access'!$F$7:$BF$318,35,FALSE))</f>
        <v>1786754.1800000002</v>
      </c>
      <c r="BC302" s="135">
        <f>IF(ISNA(VLOOKUP($B302,'[1]1718  Prog Access'!$F$7:$BF$318,36,FALSE)),"",VLOOKUP($B302,'[1]1718  Prog Access'!$F$7:$BF$318,36,FALSE))</f>
        <v>0</v>
      </c>
      <c r="BD302" s="135">
        <f>IF(ISNA(VLOOKUP($B302,'[1]1718  Prog Access'!$F$7:$BF$318,37,FALSE)),"",VLOOKUP($B302,'[1]1718  Prog Access'!$F$7:$BF$318,37,FALSE))</f>
        <v>0</v>
      </c>
      <c r="BE302" s="135">
        <f>IF(ISNA(VLOOKUP($B302,'[1]1718  Prog Access'!$F$7:$BF$318,38,FALSE)),"",VLOOKUP($B302,'[1]1718  Prog Access'!$F$7:$BF$318,38,FALSE))</f>
        <v>0</v>
      </c>
      <c r="BF302" s="134">
        <f t="shared" si="424"/>
        <v>9039977.5199999996</v>
      </c>
      <c r="BG302" s="133">
        <f t="shared" si="425"/>
        <v>9.6504116111001778E-2</v>
      </c>
      <c r="BH302" s="137">
        <f t="shared" si="426"/>
        <v>1297.8329466623786</v>
      </c>
      <c r="BI302" s="140">
        <f>IF(ISNA(VLOOKUP($B302,'[1]1718  Prog Access'!$F$7:$BF$318,39,FALSE)),"",VLOOKUP($B302,'[1]1718  Prog Access'!$F$7:$BF$318,39,FALSE))</f>
        <v>0</v>
      </c>
      <c r="BJ302" s="135">
        <f>IF(ISNA(VLOOKUP($B302,'[1]1718  Prog Access'!$F$7:$BF$318,40,FALSE)),"",VLOOKUP($B302,'[1]1718  Prog Access'!$F$7:$BF$318,40,FALSE))</f>
        <v>0</v>
      </c>
      <c r="BK302" s="135">
        <f>IF(ISNA(VLOOKUP($B302,'[1]1718  Prog Access'!$F$7:$BF$318,41,FALSE)),"",VLOOKUP($B302,'[1]1718  Prog Access'!$F$7:$BF$318,41,FALSE))</f>
        <v>408950.38</v>
      </c>
      <c r="BL302" s="135">
        <f>IF(ISNA(VLOOKUP($B302,'[1]1718  Prog Access'!$F$7:$BF$318,42,FALSE)),"",VLOOKUP($B302,'[1]1718  Prog Access'!$F$7:$BF$318,42,FALSE))</f>
        <v>0</v>
      </c>
      <c r="BM302" s="135">
        <f>IF(ISNA(VLOOKUP($B302,'[1]1718  Prog Access'!$F$7:$BF$318,43,FALSE)),"",VLOOKUP($B302,'[1]1718  Prog Access'!$F$7:$BF$318,43,FALSE))</f>
        <v>0</v>
      </c>
      <c r="BN302" s="135">
        <f>IF(ISNA(VLOOKUP($B302,'[1]1718  Prog Access'!$F$7:$BF$318,44,FALSE)),"",VLOOKUP($B302,'[1]1718  Prog Access'!$F$7:$BF$318,44,FALSE))</f>
        <v>0</v>
      </c>
      <c r="BO302" s="135">
        <f>IF(ISNA(VLOOKUP($B302,'[1]1718  Prog Access'!$F$7:$BF$318,45,FALSE)),"",VLOOKUP($B302,'[1]1718  Prog Access'!$F$7:$BF$318,45,FALSE))</f>
        <v>911411.84</v>
      </c>
      <c r="BP302" s="137">
        <f t="shared" si="427"/>
        <v>1320362.22</v>
      </c>
      <c r="BQ302" s="133">
        <f t="shared" si="428"/>
        <v>1.4095210823871615E-2</v>
      </c>
      <c r="BR302" s="134">
        <f t="shared" si="429"/>
        <v>189.55905441723709</v>
      </c>
      <c r="BS302" s="140">
        <f>IF(ISNA(VLOOKUP($B302,'[1]1718  Prog Access'!$F$7:$BF$318,46,FALSE)),"",VLOOKUP($B302,'[1]1718  Prog Access'!$F$7:$BF$318,46,FALSE))</f>
        <v>0</v>
      </c>
      <c r="BT302" s="135">
        <f>IF(ISNA(VLOOKUP($B302,'[1]1718  Prog Access'!$F$7:$BF$318,47,FALSE)),"",VLOOKUP($B302,'[1]1718  Prog Access'!$F$7:$BF$318,47,FALSE))</f>
        <v>0</v>
      </c>
      <c r="BU302" s="135">
        <f>IF(ISNA(VLOOKUP($B302,'[1]1718  Prog Access'!$F$7:$BF$318,48,FALSE)),"",VLOOKUP($B302,'[1]1718  Prog Access'!$F$7:$BF$318,48,FALSE))</f>
        <v>39435.96</v>
      </c>
      <c r="BV302" s="135">
        <f>IF(ISNA(VLOOKUP($B302,'[1]1718  Prog Access'!$F$7:$BF$318,49,FALSE)),"",VLOOKUP($B302,'[1]1718  Prog Access'!$F$7:$BF$318,49,FALSE))</f>
        <v>96709.670000000013</v>
      </c>
      <c r="BW302" s="137">
        <f t="shared" si="430"/>
        <v>136145.63</v>
      </c>
      <c r="BX302" s="133">
        <f t="shared" si="431"/>
        <v>1.4533900838201959E-3</v>
      </c>
      <c r="BY302" s="134">
        <f t="shared" si="432"/>
        <v>19.545876498828502</v>
      </c>
      <c r="BZ302" s="135">
        <f>IF(ISNA(VLOOKUP($B302,'[1]1718  Prog Access'!$F$7:$BF$318,50,FALSE)),"",VLOOKUP($B302,'[1]1718  Prog Access'!$F$7:$BF$318,50,FALSE))</f>
        <v>10253802.810000001</v>
      </c>
      <c r="CA302" s="133">
        <f t="shared" si="433"/>
        <v>0.10946201744045447</v>
      </c>
      <c r="CB302" s="134">
        <f t="shared" si="434"/>
        <v>1472.0969256787798</v>
      </c>
      <c r="CC302" s="135">
        <f>IF(ISNA(VLOOKUP($B302,'[1]1718  Prog Access'!$F$7:$BF$318,51,FALSE)),"",VLOOKUP($B302,'[1]1718  Prog Access'!$F$7:$BF$318,51,FALSE))</f>
        <v>2907123.64</v>
      </c>
      <c r="CD302" s="133">
        <f t="shared" si="435"/>
        <v>3.1034302539238855E-2</v>
      </c>
      <c r="CE302" s="134">
        <f t="shared" si="436"/>
        <v>417.36396264988286</v>
      </c>
      <c r="CF302" s="141">
        <f>IF(ISNA(VLOOKUP($B302,'[1]1718  Prog Access'!$F$7:$BF$318,52,FALSE)),"",VLOOKUP($B302,'[1]1718  Prog Access'!$F$7:$BF$318,52,FALSE))</f>
        <v>2838127.600000001</v>
      </c>
      <c r="CG302" s="88">
        <f t="shared" si="437"/>
        <v>3.0297751829834078E-2</v>
      </c>
      <c r="CH302" s="89">
        <f t="shared" si="438"/>
        <v>407.45848072770718</v>
      </c>
      <c r="CI302" s="90">
        <f t="shared" si="459"/>
        <v>93674527.930000007</v>
      </c>
      <c r="CJ302" s="99">
        <f t="shared" si="460"/>
        <v>0</v>
      </c>
    </row>
    <row r="303" spans="1:88" s="100" customFormat="1" x14ac:dyDescent="0.3">
      <c r="A303" s="91"/>
      <c r="B303" s="92"/>
      <c r="C303" s="119" t="s">
        <v>56</v>
      </c>
      <c r="D303" s="93">
        <f>SUM(D296:D302)</f>
        <v>19372.84</v>
      </c>
      <c r="E303" s="94">
        <f>SUM(E296:E302)</f>
        <v>267607298.80000001</v>
      </c>
      <c r="F303" s="95">
        <f>SUM(F296:F302)</f>
        <v>140782204.28000003</v>
      </c>
      <c r="G303" s="95">
        <f t="shared" ref="G303:H303" si="461">SUM(G296:G302)</f>
        <v>1864283.2599999998</v>
      </c>
      <c r="H303" s="95">
        <f t="shared" si="461"/>
        <v>313314.12</v>
      </c>
      <c r="I303" s="131">
        <f t="shared" si="409"/>
        <v>142959801.66000003</v>
      </c>
      <c r="J303" s="153">
        <f t="shared" si="410"/>
        <v>0.53421488240813264</v>
      </c>
      <c r="K303" s="132">
        <f t="shared" si="411"/>
        <v>7379.3930915653063</v>
      </c>
      <c r="L303" s="144">
        <f>SUM(L296:L302)</f>
        <v>0</v>
      </c>
      <c r="M303" s="144">
        <f t="shared" ref="M303:Q303" si="462">SUM(M296:M302)</f>
        <v>0</v>
      </c>
      <c r="N303" s="144">
        <f t="shared" si="462"/>
        <v>0</v>
      </c>
      <c r="O303" s="144">
        <f t="shared" si="462"/>
        <v>0</v>
      </c>
      <c r="P303" s="144">
        <f t="shared" si="462"/>
        <v>0</v>
      </c>
      <c r="Q303" s="144">
        <f t="shared" si="462"/>
        <v>0</v>
      </c>
      <c r="R303" s="129">
        <f t="shared" si="412"/>
        <v>0</v>
      </c>
      <c r="S303" s="145">
        <f t="shared" si="413"/>
        <v>0</v>
      </c>
      <c r="T303" s="146">
        <f t="shared" si="414"/>
        <v>0</v>
      </c>
      <c r="U303" s="144">
        <f>SUM(U296:U302)</f>
        <v>33143472.560000002</v>
      </c>
      <c r="V303" s="144">
        <f t="shared" ref="V303:Z303" si="463">SUM(V296:V302)</f>
        <v>824273.14999999991</v>
      </c>
      <c r="W303" s="144">
        <f t="shared" si="463"/>
        <v>3921791.0100000002</v>
      </c>
      <c r="X303" s="144">
        <f t="shared" si="463"/>
        <v>14050.65</v>
      </c>
      <c r="Y303" s="144">
        <f t="shared" si="463"/>
        <v>0</v>
      </c>
      <c r="Z303" s="144">
        <f t="shared" si="463"/>
        <v>42201.020000000004</v>
      </c>
      <c r="AA303" s="147">
        <f t="shared" si="415"/>
        <v>37945788.390000001</v>
      </c>
      <c r="AB303" s="142">
        <f t="shared" si="416"/>
        <v>0.14179653753898286</v>
      </c>
      <c r="AC303" s="143">
        <f t="shared" si="417"/>
        <v>1958.7106686474467</v>
      </c>
      <c r="AD303" s="144">
        <f>SUM(AD296:AD302)</f>
        <v>7743043.6900000004</v>
      </c>
      <c r="AE303" s="144">
        <f t="shared" ref="AE303:AG303" si="464">SUM(AE296:AE302)</f>
        <v>582802.17000000016</v>
      </c>
      <c r="AF303" s="144">
        <f t="shared" si="464"/>
        <v>113130.59</v>
      </c>
      <c r="AG303" s="144">
        <f t="shared" si="464"/>
        <v>0</v>
      </c>
      <c r="AH303" s="143">
        <f t="shared" si="418"/>
        <v>8438976.4500000011</v>
      </c>
      <c r="AI303" s="142">
        <f t="shared" si="419"/>
        <v>3.1534926318683806E-2</v>
      </c>
      <c r="AJ303" s="143">
        <f t="shared" si="420"/>
        <v>435.60863817592059</v>
      </c>
      <c r="AK303" s="144">
        <f>SUM(AK296:AK302)</f>
        <v>1916183.68</v>
      </c>
      <c r="AL303" s="144">
        <f>SUM(AL296:AL302)</f>
        <v>27149.309999999998</v>
      </c>
      <c r="AM303" s="147">
        <f t="shared" si="421"/>
        <v>1943332.99</v>
      </c>
      <c r="AN303" s="142">
        <f t="shared" si="422"/>
        <v>7.2618833593637395E-3</v>
      </c>
      <c r="AO303" s="148">
        <f t="shared" si="423"/>
        <v>100.31224074529082</v>
      </c>
      <c r="AP303" s="144">
        <f>SUM(AP296:AP302)</f>
        <v>4022149.88</v>
      </c>
      <c r="AQ303" s="144">
        <f t="shared" ref="AQ303:BE303" si="465">SUM(AQ296:AQ302)</f>
        <v>1153781.3700000001</v>
      </c>
      <c r="AR303" s="144">
        <f t="shared" si="465"/>
        <v>842864.94</v>
      </c>
      <c r="AS303" s="144">
        <f t="shared" si="465"/>
        <v>0</v>
      </c>
      <c r="AT303" s="144">
        <f t="shared" si="465"/>
        <v>7480283.5899999999</v>
      </c>
      <c r="AU303" s="144">
        <f t="shared" si="465"/>
        <v>26250.7</v>
      </c>
      <c r="AV303" s="144">
        <f t="shared" si="465"/>
        <v>0</v>
      </c>
      <c r="AW303" s="144">
        <f t="shared" si="465"/>
        <v>1986993.3399999999</v>
      </c>
      <c r="AX303" s="144">
        <f t="shared" si="465"/>
        <v>0</v>
      </c>
      <c r="AY303" s="144">
        <f t="shared" si="465"/>
        <v>0</v>
      </c>
      <c r="AZ303" s="144">
        <f t="shared" si="465"/>
        <v>0</v>
      </c>
      <c r="BA303" s="144">
        <f t="shared" si="465"/>
        <v>388824.91000000003</v>
      </c>
      <c r="BB303" s="144">
        <f t="shared" si="465"/>
        <v>3381972.5300000003</v>
      </c>
      <c r="BC303" s="144">
        <f t="shared" si="465"/>
        <v>0</v>
      </c>
      <c r="BD303" s="144">
        <f t="shared" si="465"/>
        <v>54125.79</v>
      </c>
      <c r="BE303" s="144">
        <f t="shared" si="465"/>
        <v>37588</v>
      </c>
      <c r="BF303" s="143">
        <f t="shared" si="424"/>
        <v>19374835.049999997</v>
      </c>
      <c r="BG303" s="142">
        <f t="shared" si="425"/>
        <v>7.2400248935213254E-2</v>
      </c>
      <c r="BH303" s="146">
        <f t="shared" si="426"/>
        <v>1000.1029818033905</v>
      </c>
      <c r="BI303" s="149">
        <f>SUM(BI296:BI302)</f>
        <v>136565.07</v>
      </c>
      <c r="BJ303" s="149">
        <f t="shared" ref="BJ303:BO303" si="466">SUM(BJ296:BJ302)</f>
        <v>5406.2000000000007</v>
      </c>
      <c r="BK303" s="149">
        <f t="shared" si="466"/>
        <v>759671.94</v>
      </c>
      <c r="BL303" s="149">
        <f t="shared" si="466"/>
        <v>0</v>
      </c>
      <c r="BM303" s="149">
        <f t="shared" si="466"/>
        <v>0</v>
      </c>
      <c r="BN303" s="149">
        <f t="shared" si="466"/>
        <v>0</v>
      </c>
      <c r="BO303" s="149">
        <f t="shared" si="466"/>
        <v>2107746.71</v>
      </c>
      <c r="BP303" s="146">
        <f t="shared" si="427"/>
        <v>3009389.92</v>
      </c>
      <c r="BQ303" s="142">
        <f t="shared" si="428"/>
        <v>1.1245544996323544E-2</v>
      </c>
      <c r="BR303" s="143">
        <f t="shared" si="429"/>
        <v>155.34066868874154</v>
      </c>
      <c r="BS303" s="149">
        <f>SUM(BS296:BS302)</f>
        <v>0</v>
      </c>
      <c r="BT303" s="149">
        <f t="shared" ref="BT303:BV303" si="467">SUM(BT296:BT302)</f>
        <v>8032.33</v>
      </c>
      <c r="BU303" s="149">
        <f t="shared" si="467"/>
        <v>39435.96</v>
      </c>
      <c r="BV303" s="149">
        <f t="shared" si="467"/>
        <v>689776.94000000018</v>
      </c>
      <c r="BW303" s="146">
        <f t="shared" si="430"/>
        <v>737245.23000000021</v>
      </c>
      <c r="BX303" s="142">
        <f t="shared" si="431"/>
        <v>2.754951876521838E-3</v>
      </c>
      <c r="BY303" s="143">
        <f t="shared" si="432"/>
        <v>38.055609296313818</v>
      </c>
      <c r="BZ303" s="144">
        <f>SUM(BZ296:BZ302)</f>
        <v>35165191.190000005</v>
      </c>
      <c r="CA303" s="142">
        <f t="shared" si="433"/>
        <v>0.13140594949273485</v>
      </c>
      <c r="CB303" s="143">
        <f t="shared" si="434"/>
        <v>1815.1799730963558</v>
      </c>
      <c r="CC303" s="144">
        <f>SUM(CC296:CC302)</f>
        <v>8058051.9900000002</v>
      </c>
      <c r="CD303" s="142">
        <f t="shared" si="435"/>
        <v>3.0111480614070606E-2</v>
      </c>
      <c r="CE303" s="143">
        <f t="shared" si="436"/>
        <v>415.94582879949456</v>
      </c>
      <c r="CF303" s="150">
        <f>SUM(CF296:CF302)</f>
        <v>9974685.9300000016</v>
      </c>
      <c r="CG303" s="96">
        <f t="shared" si="437"/>
        <v>3.7273594459972935E-2</v>
      </c>
      <c r="CH303" s="97">
        <f t="shared" si="438"/>
        <v>514.87990041728528</v>
      </c>
      <c r="CI303" s="98"/>
      <c r="CJ303" s="99"/>
    </row>
    <row r="304" spans="1:88" x14ac:dyDescent="0.3">
      <c r="A304" s="21"/>
      <c r="B304" s="84"/>
      <c r="C304" s="117"/>
      <c r="D304" s="85"/>
      <c r="E304" s="86"/>
      <c r="F304" s="87"/>
      <c r="G304" s="87"/>
      <c r="H304" s="87"/>
      <c r="I304" s="130"/>
      <c r="J304" s="151"/>
      <c r="K304" s="152"/>
      <c r="L304" s="135"/>
      <c r="M304" s="135"/>
      <c r="N304" s="135"/>
      <c r="O304" s="135"/>
      <c r="P304" s="135"/>
      <c r="Q304" s="135"/>
      <c r="R304" s="128"/>
      <c r="S304" s="136"/>
      <c r="T304" s="137"/>
      <c r="U304" s="135"/>
      <c r="V304" s="135"/>
      <c r="W304" s="135"/>
      <c r="X304" s="135"/>
      <c r="Y304" s="135"/>
      <c r="Z304" s="135"/>
      <c r="AA304" s="138"/>
      <c r="AB304" s="133"/>
      <c r="AC304" s="134"/>
      <c r="AD304" s="135"/>
      <c r="AE304" s="135"/>
      <c r="AF304" s="135"/>
      <c r="AG304" s="135"/>
      <c r="AH304" s="134"/>
      <c r="AI304" s="133"/>
      <c r="AJ304" s="134"/>
      <c r="AK304" s="135"/>
      <c r="AL304" s="135"/>
      <c r="AM304" s="138"/>
      <c r="AN304" s="133"/>
      <c r="AO304" s="139"/>
      <c r="AP304" s="135"/>
      <c r="AQ304" s="135"/>
      <c r="AR304" s="135"/>
      <c r="AS304" s="135"/>
      <c r="AT304" s="135"/>
      <c r="AU304" s="135"/>
      <c r="AV304" s="135"/>
      <c r="AW304" s="135"/>
      <c r="AX304" s="135"/>
      <c r="AY304" s="135"/>
      <c r="AZ304" s="135"/>
      <c r="BA304" s="135"/>
      <c r="BB304" s="135"/>
      <c r="BC304" s="135"/>
      <c r="BD304" s="135"/>
      <c r="BE304" s="135"/>
      <c r="BF304" s="134"/>
      <c r="BG304" s="133"/>
      <c r="BH304" s="137"/>
      <c r="BI304" s="140"/>
      <c r="BJ304" s="135"/>
      <c r="BK304" s="135"/>
      <c r="BL304" s="135"/>
      <c r="BM304" s="135"/>
      <c r="BN304" s="135"/>
      <c r="BO304" s="135"/>
      <c r="BP304" s="137"/>
      <c r="BQ304" s="133"/>
      <c r="BR304" s="134"/>
      <c r="BS304" s="140"/>
      <c r="BT304" s="135"/>
      <c r="BU304" s="135"/>
      <c r="BV304" s="135"/>
      <c r="BW304" s="137"/>
      <c r="BX304" s="133"/>
      <c r="BY304" s="134"/>
      <c r="BZ304" s="135"/>
      <c r="CA304" s="133"/>
      <c r="CB304" s="134"/>
      <c r="CC304" s="135"/>
      <c r="CD304" s="133"/>
      <c r="CE304" s="134"/>
      <c r="CF304" s="141" t="str">
        <f>IF(ISNA(VLOOKUP($B304,'[1]1718  Prog Access'!$F$7:$BF$318,52,FALSE)),"",VLOOKUP($B304,'[1]1718  Prog Access'!$F$7:$BF$318,52,FALSE))</f>
        <v/>
      </c>
      <c r="CG304" s="88"/>
      <c r="CH304" s="89"/>
      <c r="CI304" s="90"/>
      <c r="CJ304" s="99"/>
    </row>
    <row r="305" spans="1:88" x14ac:dyDescent="0.3">
      <c r="A305" s="91" t="s">
        <v>496</v>
      </c>
      <c r="B305" s="84"/>
      <c r="C305" s="117"/>
      <c r="D305" s="85"/>
      <c r="E305" s="86"/>
      <c r="F305" s="87"/>
      <c r="G305" s="87"/>
      <c r="H305" s="87"/>
      <c r="I305" s="130"/>
      <c r="J305" s="151"/>
      <c r="K305" s="152"/>
      <c r="L305" s="135"/>
      <c r="M305" s="135"/>
      <c r="N305" s="135"/>
      <c r="O305" s="135"/>
      <c r="P305" s="135"/>
      <c r="Q305" s="135"/>
      <c r="R305" s="128"/>
      <c r="S305" s="136"/>
      <c r="T305" s="137"/>
      <c r="U305" s="135"/>
      <c r="V305" s="135"/>
      <c r="W305" s="135"/>
      <c r="X305" s="135"/>
      <c r="Y305" s="135"/>
      <c r="Z305" s="135"/>
      <c r="AA305" s="138"/>
      <c r="AB305" s="133"/>
      <c r="AC305" s="134"/>
      <c r="AD305" s="135"/>
      <c r="AE305" s="135"/>
      <c r="AF305" s="135"/>
      <c r="AG305" s="135"/>
      <c r="AH305" s="134"/>
      <c r="AI305" s="133"/>
      <c r="AJ305" s="134"/>
      <c r="AK305" s="135"/>
      <c r="AL305" s="135"/>
      <c r="AM305" s="138"/>
      <c r="AN305" s="133"/>
      <c r="AO305" s="139"/>
      <c r="AP305" s="135"/>
      <c r="AQ305" s="135"/>
      <c r="AR305" s="135"/>
      <c r="AS305" s="135"/>
      <c r="AT305" s="135"/>
      <c r="AU305" s="135"/>
      <c r="AV305" s="135"/>
      <c r="AW305" s="135"/>
      <c r="AX305" s="135"/>
      <c r="AY305" s="135"/>
      <c r="AZ305" s="135"/>
      <c r="BA305" s="135"/>
      <c r="BB305" s="135"/>
      <c r="BC305" s="135"/>
      <c r="BD305" s="135"/>
      <c r="BE305" s="135"/>
      <c r="BF305" s="134"/>
      <c r="BG305" s="133"/>
      <c r="BH305" s="137"/>
      <c r="BI305" s="140"/>
      <c r="BJ305" s="135"/>
      <c r="BK305" s="135"/>
      <c r="BL305" s="135"/>
      <c r="BM305" s="135"/>
      <c r="BN305" s="135"/>
      <c r="BO305" s="135"/>
      <c r="BP305" s="137"/>
      <c r="BQ305" s="133"/>
      <c r="BR305" s="134"/>
      <c r="BS305" s="140"/>
      <c r="BT305" s="135"/>
      <c r="BU305" s="135"/>
      <c r="BV305" s="135"/>
      <c r="BW305" s="137"/>
      <c r="BX305" s="133"/>
      <c r="BY305" s="134"/>
      <c r="BZ305" s="135"/>
      <c r="CA305" s="133"/>
      <c r="CB305" s="134"/>
      <c r="CC305" s="135"/>
      <c r="CD305" s="133"/>
      <c r="CE305" s="134"/>
      <c r="CF305" s="141" t="str">
        <f>IF(ISNA(VLOOKUP($B305,'[1]1718  Prog Access'!$F$7:$BF$318,52,FALSE)),"",VLOOKUP($B305,'[1]1718  Prog Access'!$F$7:$BF$318,52,FALSE))</f>
        <v/>
      </c>
      <c r="CG305" s="88"/>
      <c r="CH305" s="89"/>
      <c r="CI305" s="90"/>
      <c r="CJ305" s="99"/>
    </row>
    <row r="306" spans="1:88" x14ac:dyDescent="0.3">
      <c r="A306" s="21"/>
      <c r="B306" s="84" t="s">
        <v>497</v>
      </c>
      <c r="C306" s="117" t="s">
        <v>498</v>
      </c>
      <c r="D306" s="85">
        <f>IF(ISNA(VLOOKUP($B306,'[1]1718 enrollment_Rev_Exp by size'!$A$6:$C$339,3,FALSE)),"",VLOOKUP($B306,'[1]1718 enrollment_Rev_Exp by size'!$A$6:$C$339,3,FALSE))</f>
        <v>86.5</v>
      </c>
      <c r="E306" s="86">
        <f>IF(ISNA(VLOOKUP($B306,'[1]1718 Enroll_Rev_Exp Access'!$A$6:$D$316,4,FALSE)),"",VLOOKUP($B306,'[1]1718 Enroll_Rev_Exp Access'!$A$6:$D$316,4,FALSE))</f>
        <v>1258293.27</v>
      </c>
      <c r="F306" s="87">
        <f>IF(ISNA(VLOOKUP($B306,'[1]1718  Prog Access'!$F$7:$BF$318,2,FALSE)),"",VLOOKUP($B306,'[1]1718  Prog Access'!$F$7:$BF$318,2,FALSE))</f>
        <v>630482.28000000014</v>
      </c>
      <c r="G306" s="87">
        <f>IF(ISNA(VLOOKUP($B306,'[1]1718  Prog Access'!$F$7:$BF$318,3,FALSE)),"",VLOOKUP($B306,'[1]1718  Prog Access'!$F$7:$BF$318,3,FALSE))</f>
        <v>0</v>
      </c>
      <c r="H306" s="87">
        <f>IF(ISNA(VLOOKUP($B306,'[1]1718  Prog Access'!$F$7:$BF$318,4,FALSE)),"",VLOOKUP($B306,'[1]1718  Prog Access'!$F$7:$BF$318,4,FALSE))</f>
        <v>0</v>
      </c>
      <c r="I306" s="130">
        <f t="shared" si="409"/>
        <v>630482.28000000014</v>
      </c>
      <c r="J306" s="151">
        <f t="shared" si="410"/>
        <v>0.50106147353072961</v>
      </c>
      <c r="K306" s="152">
        <f t="shared" si="411"/>
        <v>7288.8124855491342</v>
      </c>
      <c r="L306" s="135">
        <f>IF(ISNA(VLOOKUP($B306,'[1]1718  Prog Access'!$F$7:$BF$318,5,FALSE)),"",VLOOKUP($B306,'[1]1718  Prog Access'!$F$7:$BF$318,5,FALSE))</f>
        <v>0</v>
      </c>
      <c r="M306" s="135">
        <f>IF(ISNA(VLOOKUP($B306,'[1]1718  Prog Access'!$F$7:$BF$318,6,FALSE)),"",VLOOKUP($B306,'[1]1718  Prog Access'!$F$7:$BF$318,6,FALSE))</f>
        <v>0</v>
      </c>
      <c r="N306" s="135">
        <f>IF(ISNA(VLOOKUP($B306,'[1]1718  Prog Access'!$F$7:$BF$318,7,FALSE)),"",VLOOKUP($B306,'[1]1718  Prog Access'!$F$7:$BF$318,7,FALSE))</f>
        <v>0</v>
      </c>
      <c r="O306" s="135">
        <f>IF(ISNA(VLOOKUP($B306,'[1]1718  Prog Access'!$F$7:$BF$318,8,FALSE)),"",VLOOKUP($B306,'[1]1718  Prog Access'!$F$7:$BF$318,8,FALSE))</f>
        <v>0</v>
      </c>
      <c r="P306" s="135">
        <f>IF(ISNA(VLOOKUP($B306,'[1]1718  Prog Access'!$F$7:$BF$318,9,FALSE)),"",VLOOKUP($B306,'[1]1718  Prog Access'!$F$7:$BF$318,9,FALSE))</f>
        <v>0</v>
      </c>
      <c r="Q306" s="135">
        <f>IF(ISNA(VLOOKUP($B306,'[1]1718  Prog Access'!$F$7:$BF$318,10,FALSE)),"",VLOOKUP($B306,'[1]1718  Prog Access'!$F$7:$BF$318,10,FALSE))</f>
        <v>0</v>
      </c>
      <c r="R306" s="128">
        <f t="shared" si="412"/>
        <v>0</v>
      </c>
      <c r="S306" s="136">
        <f t="shared" si="413"/>
        <v>0</v>
      </c>
      <c r="T306" s="137">
        <f t="shared" si="414"/>
        <v>0</v>
      </c>
      <c r="U306" s="135">
        <f>IF(ISNA(VLOOKUP($B306,'[1]1718  Prog Access'!$F$7:$BF$318,11,FALSE)),"",VLOOKUP($B306,'[1]1718  Prog Access'!$F$7:$BF$318,11,FALSE))</f>
        <v>100021.02</v>
      </c>
      <c r="V306" s="135">
        <f>IF(ISNA(VLOOKUP($B306,'[1]1718  Prog Access'!$F$7:$BF$318,12,FALSE)),"",VLOOKUP($B306,'[1]1718  Prog Access'!$F$7:$BF$318,12,FALSE))</f>
        <v>0</v>
      </c>
      <c r="W306" s="135">
        <f>IF(ISNA(VLOOKUP($B306,'[1]1718  Prog Access'!$F$7:$BF$318,13,FALSE)),"",VLOOKUP($B306,'[1]1718  Prog Access'!$F$7:$BF$318,13,FALSE))</f>
        <v>0</v>
      </c>
      <c r="X306" s="135">
        <f>IF(ISNA(VLOOKUP($B306,'[1]1718  Prog Access'!$F$7:$BF$318,14,FALSE)),"",VLOOKUP($B306,'[1]1718  Prog Access'!$F$7:$BF$318,14,FALSE))</f>
        <v>0</v>
      </c>
      <c r="Y306" s="135">
        <f>IF(ISNA(VLOOKUP($B306,'[1]1718  Prog Access'!$F$7:$BF$318,15,FALSE)),"",VLOOKUP($B306,'[1]1718  Prog Access'!$F$7:$BF$318,15,FALSE))</f>
        <v>0</v>
      </c>
      <c r="Z306" s="135">
        <f>IF(ISNA(VLOOKUP($B306,'[1]1718  Prog Access'!$F$7:$BF$318,16,FALSE)),"",VLOOKUP($B306,'[1]1718  Prog Access'!$F$7:$BF$318,16,FALSE))</f>
        <v>0</v>
      </c>
      <c r="AA306" s="138">
        <f t="shared" si="415"/>
        <v>100021.02</v>
      </c>
      <c r="AB306" s="133">
        <f t="shared" si="416"/>
        <v>7.9489434128500111E-2</v>
      </c>
      <c r="AC306" s="134">
        <f t="shared" si="417"/>
        <v>1156.3123699421965</v>
      </c>
      <c r="AD306" s="135">
        <f>IF(ISNA(VLOOKUP($B306,'[1]1718  Prog Access'!$F$7:$BF$318,17,FALSE)),"",VLOOKUP($B306,'[1]1718  Prog Access'!$F$7:$BF$318,17,FALSE))</f>
        <v>0</v>
      </c>
      <c r="AE306" s="135">
        <f>IF(ISNA(VLOOKUP($B306,'[1]1718  Prog Access'!$F$7:$BF$318,18,FALSE)),"",VLOOKUP($B306,'[1]1718  Prog Access'!$F$7:$BF$318,18,FALSE))</f>
        <v>0</v>
      </c>
      <c r="AF306" s="135">
        <f>IF(ISNA(VLOOKUP($B306,'[1]1718  Prog Access'!$F$7:$BF$318,19,FALSE)),"",VLOOKUP($B306,'[1]1718  Prog Access'!$F$7:$BF$318,19,FALSE))</f>
        <v>0</v>
      </c>
      <c r="AG306" s="135">
        <f>IF(ISNA(VLOOKUP($B306,'[1]1718  Prog Access'!$F$7:$BF$318,20,FALSE)),"",VLOOKUP($B306,'[1]1718  Prog Access'!$F$7:$BF$318,20,FALSE))</f>
        <v>0</v>
      </c>
      <c r="AH306" s="134">
        <f t="shared" si="418"/>
        <v>0</v>
      </c>
      <c r="AI306" s="133">
        <f t="shared" si="419"/>
        <v>0</v>
      </c>
      <c r="AJ306" s="134">
        <f t="shared" si="420"/>
        <v>0</v>
      </c>
      <c r="AK306" s="135">
        <f>IF(ISNA(VLOOKUP($B306,'[1]1718  Prog Access'!$F$7:$BF$318,21,FALSE)),"",VLOOKUP($B306,'[1]1718  Prog Access'!$F$7:$BF$318,21,FALSE))</f>
        <v>0</v>
      </c>
      <c r="AL306" s="135">
        <f>IF(ISNA(VLOOKUP($B306,'[1]1718  Prog Access'!$F$7:$BF$318,22,FALSE)),"",VLOOKUP($B306,'[1]1718  Prog Access'!$F$7:$BF$318,22,FALSE))</f>
        <v>0</v>
      </c>
      <c r="AM306" s="138">
        <f t="shared" si="421"/>
        <v>0</v>
      </c>
      <c r="AN306" s="133">
        <f t="shared" si="422"/>
        <v>0</v>
      </c>
      <c r="AO306" s="139">
        <f t="shared" si="423"/>
        <v>0</v>
      </c>
      <c r="AP306" s="135">
        <f>IF(ISNA(VLOOKUP($B306,'[1]1718  Prog Access'!$F$7:$BF$318,23,FALSE)),"",VLOOKUP($B306,'[1]1718  Prog Access'!$F$7:$BF$318,23,FALSE))</f>
        <v>22763.200000000001</v>
      </c>
      <c r="AQ306" s="135">
        <f>IF(ISNA(VLOOKUP($B306,'[1]1718  Prog Access'!$F$7:$BF$318,24,FALSE)),"",VLOOKUP($B306,'[1]1718  Prog Access'!$F$7:$BF$318,24,FALSE))</f>
        <v>29590.240000000002</v>
      </c>
      <c r="AR306" s="135">
        <f>IF(ISNA(VLOOKUP($B306,'[1]1718  Prog Access'!$F$7:$BF$318,25,FALSE)),"",VLOOKUP($B306,'[1]1718  Prog Access'!$F$7:$BF$318,25,FALSE))</f>
        <v>0</v>
      </c>
      <c r="AS306" s="135">
        <f>IF(ISNA(VLOOKUP($B306,'[1]1718  Prog Access'!$F$7:$BF$318,26,FALSE)),"",VLOOKUP($B306,'[1]1718  Prog Access'!$F$7:$BF$318,26,FALSE))</f>
        <v>0</v>
      </c>
      <c r="AT306" s="135">
        <f>IF(ISNA(VLOOKUP($B306,'[1]1718  Prog Access'!$F$7:$BF$318,27,FALSE)),"",VLOOKUP($B306,'[1]1718  Prog Access'!$F$7:$BF$318,27,FALSE))</f>
        <v>21722.11</v>
      </c>
      <c r="AU306" s="135">
        <f>IF(ISNA(VLOOKUP($B306,'[1]1718  Prog Access'!$F$7:$BF$318,28,FALSE)),"",VLOOKUP($B306,'[1]1718  Prog Access'!$F$7:$BF$318,28,FALSE))</f>
        <v>0</v>
      </c>
      <c r="AV306" s="135">
        <f>IF(ISNA(VLOOKUP($B306,'[1]1718  Prog Access'!$F$7:$BF$318,29,FALSE)),"",VLOOKUP($B306,'[1]1718  Prog Access'!$F$7:$BF$318,29,FALSE))</f>
        <v>0</v>
      </c>
      <c r="AW306" s="135">
        <f>IF(ISNA(VLOOKUP($B306,'[1]1718  Prog Access'!$F$7:$BF$318,30,FALSE)),"",VLOOKUP($B306,'[1]1718  Prog Access'!$F$7:$BF$318,30,FALSE))</f>
        <v>2964.02</v>
      </c>
      <c r="AX306" s="135">
        <f>IF(ISNA(VLOOKUP($B306,'[1]1718  Prog Access'!$F$7:$BF$318,31,FALSE)),"",VLOOKUP($B306,'[1]1718  Prog Access'!$F$7:$BF$318,31,FALSE))</f>
        <v>0</v>
      </c>
      <c r="AY306" s="135">
        <f>IF(ISNA(VLOOKUP($B306,'[1]1718  Prog Access'!$F$7:$BF$318,32,FALSE)),"",VLOOKUP($B306,'[1]1718  Prog Access'!$F$7:$BF$318,32,FALSE))</f>
        <v>0</v>
      </c>
      <c r="AZ306" s="135">
        <f>IF(ISNA(VLOOKUP($B306,'[1]1718  Prog Access'!$F$7:$BF$318,33,FALSE)),"",VLOOKUP($B306,'[1]1718  Prog Access'!$F$7:$BF$318,33,FALSE))</f>
        <v>0</v>
      </c>
      <c r="BA306" s="135">
        <f>IF(ISNA(VLOOKUP($B306,'[1]1718  Prog Access'!$F$7:$BF$318,34,FALSE)),"",VLOOKUP($B306,'[1]1718  Prog Access'!$F$7:$BF$318,34,FALSE))</f>
        <v>0</v>
      </c>
      <c r="BB306" s="135">
        <f>IF(ISNA(VLOOKUP($B306,'[1]1718  Prog Access'!$F$7:$BF$318,35,FALSE)),"",VLOOKUP($B306,'[1]1718  Prog Access'!$F$7:$BF$318,35,FALSE))</f>
        <v>0</v>
      </c>
      <c r="BC306" s="135">
        <f>IF(ISNA(VLOOKUP($B306,'[1]1718  Prog Access'!$F$7:$BF$318,36,FALSE)),"",VLOOKUP($B306,'[1]1718  Prog Access'!$F$7:$BF$318,36,FALSE))</f>
        <v>0</v>
      </c>
      <c r="BD306" s="135">
        <f>IF(ISNA(VLOOKUP($B306,'[1]1718  Prog Access'!$F$7:$BF$318,37,FALSE)),"",VLOOKUP($B306,'[1]1718  Prog Access'!$F$7:$BF$318,37,FALSE))</f>
        <v>0</v>
      </c>
      <c r="BE306" s="135">
        <f>IF(ISNA(VLOOKUP($B306,'[1]1718  Prog Access'!$F$7:$BF$318,38,FALSE)),"",VLOOKUP($B306,'[1]1718  Prog Access'!$F$7:$BF$318,38,FALSE))</f>
        <v>0</v>
      </c>
      <c r="BF306" s="134">
        <f t="shared" si="424"/>
        <v>77039.570000000007</v>
      </c>
      <c r="BG306" s="133">
        <f t="shared" si="425"/>
        <v>6.1225448658721669E-2</v>
      </c>
      <c r="BH306" s="137">
        <f t="shared" si="426"/>
        <v>890.63086705202318</v>
      </c>
      <c r="BI306" s="140">
        <f>IF(ISNA(VLOOKUP($B306,'[1]1718  Prog Access'!$F$7:$BF$318,39,FALSE)),"",VLOOKUP($B306,'[1]1718  Prog Access'!$F$7:$BF$318,39,FALSE))</f>
        <v>0</v>
      </c>
      <c r="BJ306" s="135">
        <f>IF(ISNA(VLOOKUP($B306,'[1]1718  Prog Access'!$F$7:$BF$318,40,FALSE)),"",VLOOKUP($B306,'[1]1718  Prog Access'!$F$7:$BF$318,40,FALSE))</f>
        <v>0</v>
      </c>
      <c r="BK306" s="135">
        <f>IF(ISNA(VLOOKUP($B306,'[1]1718  Prog Access'!$F$7:$BF$318,41,FALSE)),"",VLOOKUP($B306,'[1]1718  Prog Access'!$F$7:$BF$318,41,FALSE))</f>
        <v>1668.14</v>
      </c>
      <c r="BL306" s="135">
        <f>IF(ISNA(VLOOKUP($B306,'[1]1718  Prog Access'!$F$7:$BF$318,42,FALSE)),"",VLOOKUP($B306,'[1]1718  Prog Access'!$F$7:$BF$318,42,FALSE))</f>
        <v>0</v>
      </c>
      <c r="BM306" s="135">
        <f>IF(ISNA(VLOOKUP($B306,'[1]1718  Prog Access'!$F$7:$BF$318,43,FALSE)),"",VLOOKUP($B306,'[1]1718  Prog Access'!$F$7:$BF$318,43,FALSE))</f>
        <v>0</v>
      </c>
      <c r="BN306" s="135">
        <f>IF(ISNA(VLOOKUP($B306,'[1]1718  Prog Access'!$F$7:$BF$318,44,FALSE)),"",VLOOKUP($B306,'[1]1718  Prog Access'!$F$7:$BF$318,44,FALSE))</f>
        <v>0</v>
      </c>
      <c r="BO306" s="135">
        <f>IF(ISNA(VLOOKUP($B306,'[1]1718  Prog Access'!$F$7:$BF$318,45,FALSE)),"",VLOOKUP($B306,'[1]1718  Prog Access'!$F$7:$BF$318,45,FALSE))</f>
        <v>0</v>
      </c>
      <c r="BP306" s="137">
        <f t="shared" si="427"/>
        <v>1668.14</v>
      </c>
      <c r="BQ306" s="133">
        <f t="shared" si="428"/>
        <v>1.3257163808878991E-3</v>
      </c>
      <c r="BR306" s="134">
        <f t="shared" si="429"/>
        <v>19.284855491329481</v>
      </c>
      <c r="BS306" s="140">
        <f>IF(ISNA(VLOOKUP($B306,'[1]1718  Prog Access'!$F$7:$BF$318,46,FALSE)),"",VLOOKUP($B306,'[1]1718  Prog Access'!$F$7:$BF$318,46,FALSE))</f>
        <v>0</v>
      </c>
      <c r="BT306" s="135">
        <f>IF(ISNA(VLOOKUP($B306,'[1]1718  Prog Access'!$F$7:$BF$318,47,FALSE)),"",VLOOKUP($B306,'[1]1718  Prog Access'!$F$7:$BF$318,47,FALSE))</f>
        <v>0</v>
      </c>
      <c r="BU306" s="135">
        <f>IF(ISNA(VLOOKUP($B306,'[1]1718  Prog Access'!$F$7:$BF$318,48,FALSE)),"",VLOOKUP($B306,'[1]1718  Prog Access'!$F$7:$BF$318,48,FALSE))</f>
        <v>0</v>
      </c>
      <c r="BV306" s="135">
        <f>IF(ISNA(VLOOKUP($B306,'[1]1718  Prog Access'!$F$7:$BF$318,49,FALSE)),"",VLOOKUP($B306,'[1]1718  Prog Access'!$F$7:$BF$318,49,FALSE))</f>
        <v>0</v>
      </c>
      <c r="BW306" s="137">
        <f t="shared" si="430"/>
        <v>0</v>
      </c>
      <c r="BX306" s="133">
        <f t="shared" si="431"/>
        <v>0</v>
      </c>
      <c r="BY306" s="134">
        <f t="shared" si="432"/>
        <v>0</v>
      </c>
      <c r="BZ306" s="135">
        <f>IF(ISNA(VLOOKUP($B306,'[1]1718  Prog Access'!$F$7:$BF$318,50,FALSE)),"",VLOOKUP($B306,'[1]1718  Prog Access'!$F$7:$BF$318,50,FALSE))</f>
        <v>266271.25999999995</v>
      </c>
      <c r="CA306" s="133">
        <f t="shared" si="433"/>
        <v>0.21161303676050017</v>
      </c>
      <c r="CB306" s="134">
        <f t="shared" si="434"/>
        <v>3078.2804624277451</v>
      </c>
      <c r="CC306" s="135">
        <f>IF(ISNA(VLOOKUP($B306,'[1]1718  Prog Access'!$F$7:$BF$318,51,FALSE)),"",VLOOKUP($B306,'[1]1718  Prog Access'!$F$7:$BF$318,51,FALSE))</f>
        <v>122894.18</v>
      </c>
      <c r="CD306" s="133">
        <f t="shared" si="435"/>
        <v>9.7667358580086808E-2</v>
      </c>
      <c r="CE306" s="134">
        <f t="shared" si="436"/>
        <v>1420.741965317919</v>
      </c>
      <c r="CF306" s="141">
        <f>IF(ISNA(VLOOKUP($B306,'[1]1718  Prog Access'!$F$7:$BF$318,52,FALSE)),"",VLOOKUP($B306,'[1]1718  Prog Access'!$F$7:$BF$318,52,FALSE))</f>
        <v>59916.82</v>
      </c>
      <c r="CG306" s="88">
        <f t="shared" si="437"/>
        <v>4.7617531960573861E-2</v>
      </c>
      <c r="CH306" s="89">
        <f t="shared" si="438"/>
        <v>692.68</v>
      </c>
      <c r="CI306" s="90">
        <f t="shared" ref="CI306:CI310" si="468">CF306+CC306+BZ306+BW306+BP306+BF306+AM306+AH306+AA306+R306+I306</f>
        <v>1258293.27</v>
      </c>
      <c r="CJ306" s="99">
        <f t="shared" ref="CJ306:CJ310" si="469">CI306-E306</f>
        <v>0</v>
      </c>
    </row>
    <row r="307" spans="1:88" x14ac:dyDescent="0.3">
      <c r="A307" s="21"/>
      <c r="B307" s="84" t="s">
        <v>499</v>
      </c>
      <c r="C307" s="117" t="s">
        <v>500</v>
      </c>
      <c r="D307" s="85">
        <f>IF(ISNA(VLOOKUP($B307,'[1]1718 enrollment_Rev_Exp by size'!$A$6:$C$339,3,FALSE)),"",VLOOKUP($B307,'[1]1718 enrollment_Rev_Exp by size'!$A$6:$C$339,3,FALSE))</f>
        <v>63.5</v>
      </c>
      <c r="E307" s="86">
        <f>IF(ISNA(VLOOKUP($B307,'[1]1718 Enroll_Rev_Exp Access'!$A$6:$D$316,4,FALSE)),"",VLOOKUP($B307,'[1]1718 Enroll_Rev_Exp Access'!$A$6:$D$316,4,FALSE))</f>
        <v>843206.68</v>
      </c>
      <c r="F307" s="87">
        <f>IF(ISNA(VLOOKUP($B307,'[1]1718  Prog Access'!$F$7:$BF$318,2,FALSE)),"",VLOOKUP($B307,'[1]1718  Prog Access'!$F$7:$BF$318,2,FALSE))</f>
        <v>441916.7</v>
      </c>
      <c r="G307" s="87">
        <f>IF(ISNA(VLOOKUP($B307,'[1]1718  Prog Access'!$F$7:$BF$318,3,FALSE)),"",VLOOKUP($B307,'[1]1718  Prog Access'!$F$7:$BF$318,3,FALSE))</f>
        <v>0</v>
      </c>
      <c r="H307" s="87">
        <f>IF(ISNA(VLOOKUP($B307,'[1]1718  Prog Access'!$F$7:$BF$318,4,FALSE)),"",VLOOKUP($B307,'[1]1718  Prog Access'!$F$7:$BF$318,4,FALSE))</f>
        <v>0</v>
      </c>
      <c r="I307" s="130">
        <f t="shared" si="409"/>
        <v>441916.7</v>
      </c>
      <c r="J307" s="151">
        <f t="shared" si="410"/>
        <v>0.5240906061133197</v>
      </c>
      <c r="K307" s="152">
        <f t="shared" si="411"/>
        <v>6959.3181102362205</v>
      </c>
      <c r="L307" s="135">
        <f>IF(ISNA(VLOOKUP($B307,'[1]1718  Prog Access'!$F$7:$BF$318,5,FALSE)),"",VLOOKUP($B307,'[1]1718  Prog Access'!$F$7:$BF$318,5,FALSE))</f>
        <v>0</v>
      </c>
      <c r="M307" s="135">
        <f>IF(ISNA(VLOOKUP($B307,'[1]1718  Prog Access'!$F$7:$BF$318,6,FALSE)),"",VLOOKUP($B307,'[1]1718  Prog Access'!$F$7:$BF$318,6,FALSE))</f>
        <v>0</v>
      </c>
      <c r="N307" s="135">
        <f>IF(ISNA(VLOOKUP($B307,'[1]1718  Prog Access'!$F$7:$BF$318,7,FALSE)),"",VLOOKUP($B307,'[1]1718  Prog Access'!$F$7:$BF$318,7,FALSE))</f>
        <v>0</v>
      </c>
      <c r="O307" s="135">
        <f>IF(ISNA(VLOOKUP($B307,'[1]1718  Prog Access'!$F$7:$BF$318,8,FALSE)),"",VLOOKUP($B307,'[1]1718  Prog Access'!$F$7:$BF$318,8,FALSE))</f>
        <v>0</v>
      </c>
      <c r="P307" s="135">
        <f>IF(ISNA(VLOOKUP($B307,'[1]1718  Prog Access'!$F$7:$BF$318,9,FALSE)),"",VLOOKUP($B307,'[1]1718  Prog Access'!$F$7:$BF$318,9,FALSE))</f>
        <v>0</v>
      </c>
      <c r="Q307" s="135">
        <f>IF(ISNA(VLOOKUP($B307,'[1]1718  Prog Access'!$F$7:$BF$318,10,FALSE)),"",VLOOKUP($B307,'[1]1718  Prog Access'!$F$7:$BF$318,10,FALSE))</f>
        <v>0</v>
      </c>
      <c r="R307" s="128">
        <f t="shared" si="412"/>
        <v>0</v>
      </c>
      <c r="S307" s="136">
        <f t="shared" si="413"/>
        <v>0</v>
      </c>
      <c r="T307" s="137">
        <f t="shared" si="414"/>
        <v>0</v>
      </c>
      <c r="U307" s="135">
        <f>IF(ISNA(VLOOKUP($B307,'[1]1718  Prog Access'!$F$7:$BF$318,11,FALSE)),"",VLOOKUP($B307,'[1]1718  Prog Access'!$F$7:$BF$318,11,FALSE))</f>
        <v>51706.36</v>
      </c>
      <c r="V307" s="135">
        <f>IF(ISNA(VLOOKUP($B307,'[1]1718  Prog Access'!$F$7:$BF$318,12,FALSE)),"",VLOOKUP($B307,'[1]1718  Prog Access'!$F$7:$BF$318,12,FALSE))</f>
        <v>6274.01</v>
      </c>
      <c r="W307" s="135">
        <f>IF(ISNA(VLOOKUP($B307,'[1]1718  Prog Access'!$F$7:$BF$318,13,FALSE)),"",VLOOKUP($B307,'[1]1718  Prog Access'!$F$7:$BF$318,13,FALSE))</f>
        <v>0</v>
      </c>
      <c r="X307" s="135">
        <f>IF(ISNA(VLOOKUP($B307,'[1]1718  Prog Access'!$F$7:$BF$318,14,FALSE)),"",VLOOKUP($B307,'[1]1718  Prog Access'!$F$7:$BF$318,14,FALSE))</f>
        <v>0</v>
      </c>
      <c r="Y307" s="135">
        <f>IF(ISNA(VLOOKUP($B307,'[1]1718  Prog Access'!$F$7:$BF$318,15,FALSE)),"",VLOOKUP($B307,'[1]1718  Prog Access'!$F$7:$BF$318,15,FALSE))</f>
        <v>0</v>
      </c>
      <c r="Z307" s="135">
        <f>IF(ISNA(VLOOKUP($B307,'[1]1718  Prog Access'!$F$7:$BF$318,16,FALSE)),"",VLOOKUP($B307,'[1]1718  Prog Access'!$F$7:$BF$318,16,FALSE))</f>
        <v>0</v>
      </c>
      <c r="AA307" s="138">
        <f t="shared" si="415"/>
        <v>57980.37</v>
      </c>
      <c r="AB307" s="133">
        <f t="shared" si="416"/>
        <v>6.8761753642653772E-2</v>
      </c>
      <c r="AC307" s="134">
        <f t="shared" si="417"/>
        <v>913.07669291338584</v>
      </c>
      <c r="AD307" s="135">
        <f>IF(ISNA(VLOOKUP($B307,'[1]1718  Prog Access'!$F$7:$BF$318,17,FALSE)),"",VLOOKUP($B307,'[1]1718  Prog Access'!$F$7:$BF$318,17,FALSE))</f>
        <v>0</v>
      </c>
      <c r="AE307" s="135">
        <f>IF(ISNA(VLOOKUP($B307,'[1]1718  Prog Access'!$F$7:$BF$318,18,FALSE)),"",VLOOKUP($B307,'[1]1718  Prog Access'!$F$7:$BF$318,18,FALSE))</f>
        <v>0</v>
      </c>
      <c r="AF307" s="135">
        <f>IF(ISNA(VLOOKUP($B307,'[1]1718  Prog Access'!$F$7:$BF$318,19,FALSE)),"",VLOOKUP($B307,'[1]1718  Prog Access'!$F$7:$BF$318,19,FALSE))</f>
        <v>0</v>
      </c>
      <c r="AG307" s="135">
        <f>IF(ISNA(VLOOKUP($B307,'[1]1718  Prog Access'!$F$7:$BF$318,20,FALSE)),"",VLOOKUP($B307,'[1]1718  Prog Access'!$F$7:$BF$318,20,FALSE))</f>
        <v>0</v>
      </c>
      <c r="AH307" s="134">
        <f t="shared" si="418"/>
        <v>0</v>
      </c>
      <c r="AI307" s="133">
        <f t="shared" si="419"/>
        <v>0</v>
      </c>
      <c r="AJ307" s="134">
        <f t="shared" si="420"/>
        <v>0</v>
      </c>
      <c r="AK307" s="135">
        <f>IF(ISNA(VLOOKUP($B307,'[1]1718  Prog Access'!$F$7:$BF$318,21,FALSE)),"",VLOOKUP($B307,'[1]1718  Prog Access'!$F$7:$BF$318,21,FALSE))</f>
        <v>0</v>
      </c>
      <c r="AL307" s="135">
        <f>IF(ISNA(VLOOKUP($B307,'[1]1718  Prog Access'!$F$7:$BF$318,22,FALSE)),"",VLOOKUP($B307,'[1]1718  Prog Access'!$F$7:$BF$318,22,FALSE))</f>
        <v>0</v>
      </c>
      <c r="AM307" s="138">
        <f t="shared" si="421"/>
        <v>0</v>
      </c>
      <c r="AN307" s="133">
        <f t="shared" si="422"/>
        <v>0</v>
      </c>
      <c r="AO307" s="139">
        <f t="shared" si="423"/>
        <v>0</v>
      </c>
      <c r="AP307" s="135">
        <f>IF(ISNA(VLOOKUP($B307,'[1]1718  Prog Access'!$F$7:$BF$318,23,FALSE)),"",VLOOKUP($B307,'[1]1718  Prog Access'!$F$7:$BF$318,23,FALSE))</f>
        <v>0</v>
      </c>
      <c r="AQ307" s="135">
        <f>IF(ISNA(VLOOKUP($B307,'[1]1718  Prog Access'!$F$7:$BF$318,24,FALSE)),"",VLOOKUP($B307,'[1]1718  Prog Access'!$F$7:$BF$318,24,FALSE))</f>
        <v>20258.989999999998</v>
      </c>
      <c r="AR307" s="135">
        <f>IF(ISNA(VLOOKUP($B307,'[1]1718  Prog Access'!$F$7:$BF$318,25,FALSE)),"",VLOOKUP($B307,'[1]1718  Prog Access'!$F$7:$BF$318,25,FALSE))</f>
        <v>0</v>
      </c>
      <c r="AS307" s="135">
        <f>IF(ISNA(VLOOKUP($B307,'[1]1718  Prog Access'!$F$7:$BF$318,26,FALSE)),"",VLOOKUP($B307,'[1]1718  Prog Access'!$F$7:$BF$318,26,FALSE))</f>
        <v>0</v>
      </c>
      <c r="AT307" s="135">
        <f>IF(ISNA(VLOOKUP($B307,'[1]1718  Prog Access'!$F$7:$BF$318,27,FALSE)),"",VLOOKUP($B307,'[1]1718  Prog Access'!$F$7:$BF$318,27,FALSE))</f>
        <v>7951.1600000000008</v>
      </c>
      <c r="AU307" s="135">
        <f>IF(ISNA(VLOOKUP($B307,'[1]1718  Prog Access'!$F$7:$BF$318,28,FALSE)),"",VLOOKUP($B307,'[1]1718  Prog Access'!$F$7:$BF$318,28,FALSE))</f>
        <v>0</v>
      </c>
      <c r="AV307" s="135">
        <f>IF(ISNA(VLOOKUP($B307,'[1]1718  Prog Access'!$F$7:$BF$318,29,FALSE)),"",VLOOKUP($B307,'[1]1718  Prog Access'!$F$7:$BF$318,29,FALSE))</f>
        <v>0</v>
      </c>
      <c r="AW307" s="135">
        <f>IF(ISNA(VLOOKUP($B307,'[1]1718  Prog Access'!$F$7:$BF$318,30,FALSE)),"",VLOOKUP($B307,'[1]1718  Prog Access'!$F$7:$BF$318,30,FALSE))</f>
        <v>7395.7000000000007</v>
      </c>
      <c r="AX307" s="135">
        <f>IF(ISNA(VLOOKUP($B307,'[1]1718  Prog Access'!$F$7:$BF$318,31,FALSE)),"",VLOOKUP($B307,'[1]1718  Prog Access'!$F$7:$BF$318,31,FALSE))</f>
        <v>0</v>
      </c>
      <c r="AY307" s="135">
        <f>IF(ISNA(VLOOKUP($B307,'[1]1718  Prog Access'!$F$7:$BF$318,32,FALSE)),"",VLOOKUP($B307,'[1]1718  Prog Access'!$F$7:$BF$318,32,FALSE))</f>
        <v>0</v>
      </c>
      <c r="AZ307" s="135">
        <f>IF(ISNA(VLOOKUP($B307,'[1]1718  Prog Access'!$F$7:$BF$318,33,FALSE)),"",VLOOKUP($B307,'[1]1718  Prog Access'!$F$7:$BF$318,33,FALSE))</f>
        <v>0</v>
      </c>
      <c r="BA307" s="135">
        <f>IF(ISNA(VLOOKUP($B307,'[1]1718  Prog Access'!$F$7:$BF$318,34,FALSE)),"",VLOOKUP($B307,'[1]1718  Prog Access'!$F$7:$BF$318,34,FALSE))</f>
        <v>0</v>
      </c>
      <c r="BB307" s="135">
        <f>IF(ISNA(VLOOKUP($B307,'[1]1718  Prog Access'!$F$7:$BF$318,35,FALSE)),"",VLOOKUP($B307,'[1]1718  Prog Access'!$F$7:$BF$318,35,FALSE))</f>
        <v>0</v>
      </c>
      <c r="BC307" s="135">
        <f>IF(ISNA(VLOOKUP($B307,'[1]1718  Prog Access'!$F$7:$BF$318,36,FALSE)),"",VLOOKUP($B307,'[1]1718  Prog Access'!$F$7:$BF$318,36,FALSE))</f>
        <v>0</v>
      </c>
      <c r="BD307" s="135">
        <f>IF(ISNA(VLOOKUP($B307,'[1]1718  Prog Access'!$F$7:$BF$318,37,FALSE)),"",VLOOKUP($B307,'[1]1718  Prog Access'!$F$7:$BF$318,37,FALSE))</f>
        <v>0</v>
      </c>
      <c r="BE307" s="135">
        <f>IF(ISNA(VLOOKUP($B307,'[1]1718  Prog Access'!$F$7:$BF$318,38,FALSE)),"",VLOOKUP($B307,'[1]1718  Prog Access'!$F$7:$BF$318,38,FALSE))</f>
        <v>0</v>
      </c>
      <c r="BF307" s="134">
        <f t="shared" si="424"/>
        <v>35605.85</v>
      </c>
      <c r="BG307" s="133">
        <f t="shared" si="425"/>
        <v>4.2226717179232966E-2</v>
      </c>
      <c r="BH307" s="137">
        <f t="shared" si="426"/>
        <v>560.72204724409448</v>
      </c>
      <c r="BI307" s="140">
        <f>IF(ISNA(VLOOKUP($B307,'[1]1718  Prog Access'!$F$7:$BF$318,39,FALSE)),"",VLOOKUP($B307,'[1]1718  Prog Access'!$F$7:$BF$318,39,FALSE))</f>
        <v>0</v>
      </c>
      <c r="BJ307" s="135">
        <f>IF(ISNA(VLOOKUP($B307,'[1]1718  Prog Access'!$F$7:$BF$318,40,FALSE)),"",VLOOKUP($B307,'[1]1718  Prog Access'!$F$7:$BF$318,40,FALSE))</f>
        <v>0</v>
      </c>
      <c r="BK307" s="135">
        <f>IF(ISNA(VLOOKUP($B307,'[1]1718  Prog Access'!$F$7:$BF$318,41,FALSE)),"",VLOOKUP($B307,'[1]1718  Prog Access'!$F$7:$BF$318,41,FALSE))</f>
        <v>4459.75</v>
      </c>
      <c r="BL307" s="135">
        <f>IF(ISNA(VLOOKUP($B307,'[1]1718  Prog Access'!$F$7:$BF$318,42,FALSE)),"",VLOOKUP($B307,'[1]1718  Prog Access'!$F$7:$BF$318,42,FALSE))</f>
        <v>0</v>
      </c>
      <c r="BM307" s="135">
        <f>IF(ISNA(VLOOKUP($B307,'[1]1718  Prog Access'!$F$7:$BF$318,43,FALSE)),"",VLOOKUP($B307,'[1]1718  Prog Access'!$F$7:$BF$318,43,FALSE))</f>
        <v>0</v>
      </c>
      <c r="BN307" s="135">
        <f>IF(ISNA(VLOOKUP($B307,'[1]1718  Prog Access'!$F$7:$BF$318,44,FALSE)),"",VLOOKUP($B307,'[1]1718  Prog Access'!$F$7:$BF$318,44,FALSE))</f>
        <v>0</v>
      </c>
      <c r="BO307" s="135">
        <f>IF(ISNA(VLOOKUP($B307,'[1]1718  Prog Access'!$F$7:$BF$318,45,FALSE)),"",VLOOKUP($B307,'[1]1718  Prog Access'!$F$7:$BF$318,45,FALSE))</f>
        <v>0</v>
      </c>
      <c r="BP307" s="137">
        <f t="shared" si="427"/>
        <v>4459.75</v>
      </c>
      <c r="BQ307" s="133">
        <f t="shared" si="428"/>
        <v>5.2890354236757231E-3</v>
      </c>
      <c r="BR307" s="134">
        <f t="shared" si="429"/>
        <v>70.232283464566933</v>
      </c>
      <c r="BS307" s="140">
        <f>IF(ISNA(VLOOKUP($B307,'[1]1718  Prog Access'!$F$7:$BF$318,46,FALSE)),"",VLOOKUP($B307,'[1]1718  Prog Access'!$F$7:$BF$318,46,FALSE))</f>
        <v>0</v>
      </c>
      <c r="BT307" s="135">
        <f>IF(ISNA(VLOOKUP($B307,'[1]1718  Prog Access'!$F$7:$BF$318,47,FALSE)),"",VLOOKUP($B307,'[1]1718  Prog Access'!$F$7:$BF$318,47,FALSE))</f>
        <v>0</v>
      </c>
      <c r="BU307" s="135">
        <f>IF(ISNA(VLOOKUP($B307,'[1]1718  Prog Access'!$F$7:$BF$318,48,FALSE)),"",VLOOKUP($B307,'[1]1718  Prog Access'!$F$7:$BF$318,48,FALSE))</f>
        <v>0</v>
      </c>
      <c r="BV307" s="135">
        <f>IF(ISNA(VLOOKUP($B307,'[1]1718  Prog Access'!$F$7:$BF$318,49,FALSE)),"",VLOOKUP($B307,'[1]1718  Prog Access'!$F$7:$BF$318,49,FALSE))</f>
        <v>0</v>
      </c>
      <c r="BW307" s="137">
        <f t="shared" si="430"/>
        <v>0</v>
      </c>
      <c r="BX307" s="133">
        <f t="shared" si="431"/>
        <v>0</v>
      </c>
      <c r="BY307" s="134">
        <f t="shared" si="432"/>
        <v>0</v>
      </c>
      <c r="BZ307" s="135">
        <f>IF(ISNA(VLOOKUP($B307,'[1]1718  Prog Access'!$F$7:$BF$318,50,FALSE)),"",VLOOKUP($B307,'[1]1718  Prog Access'!$F$7:$BF$318,50,FALSE))</f>
        <v>236562.40000000002</v>
      </c>
      <c r="CA307" s="133">
        <f t="shared" si="433"/>
        <v>0.28055090834906576</v>
      </c>
      <c r="CB307" s="134">
        <f t="shared" si="434"/>
        <v>3725.3921259842523</v>
      </c>
      <c r="CC307" s="135">
        <f>IF(ISNA(VLOOKUP($B307,'[1]1718  Prog Access'!$F$7:$BF$318,51,FALSE)),"",VLOOKUP($B307,'[1]1718  Prog Access'!$F$7:$BF$318,51,FALSE))</f>
        <v>1251.3499999999999</v>
      </c>
      <c r="CD307" s="133">
        <f t="shared" si="435"/>
        <v>1.4840371046396356E-3</v>
      </c>
      <c r="CE307" s="134">
        <f t="shared" si="436"/>
        <v>19.706299212598424</v>
      </c>
      <c r="CF307" s="141">
        <f>IF(ISNA(VLOOKUP($B307,'[1]1718  Prog Access'!$F$7:$BF$318,52,FALSE)),"",VLOOKUP($B307,'[1]1718  Prog Access'!$F$7:$BF$318,52,FALSE))</f>
        <v>65430.259999999995</v>
      </c>
      <c r="CG307" s="88">
        <f t="shared" si="437"/>
        <v>7.7596942187412449E-2</v>
      </c>
      <c r="CH307" s="89">
        <f t="shared" si="438"/>
        <v>1030.3977952755904</v>
      </c>
      <c r="CI307" s="90">
        <f t="shared" si="468"/>
        <v>843206.67999999993</v>
      </c>
      <c r="CJ307" s="99">
        <f t="shared" si="469"/>
        <v>0</v>
      </c>
    </row>
    <row r="308" spans="1:88" x14ac:dyDescent="0.3">
      <c r="A308" s="21"/>
      <c r="B308" s="84" t="s">
        <v>501</v>
      </c>
      <c r="C308" s="117" t="s">
        <v>502</v>
      </c>
      <c r="D308" s="85">
        <f>IF(ISNA(VLOOKUP($B308,'[1]1718 enrollment_Rev_Exp by size'!$A$6:$C$339,3,FALSE)),"",VLOOKUP($B308,'[1]1718 enrollment_Rev_Exp by size'!$A$6:$C$339,3,FALSE))</f>
        <v>29.779999999999998</v>
      </c>
      <c r="E308" s="86">
        <f>IF(ISNA(VLOOKUP($B308,'[1]1718 Enroll_Rev_Exp Access'!$A$6:$D$316,4,FALSE)),"",VLOOKUP($B308,'[1]1718 Enroll_Rev_Exp Access'!$A$6:$D$316,4,FALSE))</f>
        <v>1493759.92</v>
      </c>
      <c r="F308" s="87">
        <f>IF(ISNA(VLOOKUP($B308,'[1]1718  Prog Access'!$F$7:$BF$318,2,FALSE)),"",VLOOKUP($B308,'[1]1718  Prog Access'!$F$7:$BF$318,2,FALSE))</f>
        <v>1012428.7099999998</v>
      </c>
      <c r="G308" s="87">
        <f>IF(ISNA(VLOOKUP($B308,'[1]1718  Prog Access'!$F$7:$BF$318,3,FALSE)),"",VLOOKUP($B308,'[1]1718  Prog Access'!$F$7:$BF$318,3,FALSE))</f>
        <v>0</v>
      </c>
      <c r="H308" s="87">
        <f>IF(ISNA(VLOOKUP($B308,'[1]1718  Prog Access'!$F$7:$BF$318,4,FALSE)),"",VLOOKUP($B308,'[1]1718  Prog Access'!$F$7:$BF$318,4,FALSE))</f>
        <v>0</v>
      </c>
      <c r="I308" s="130">
        <f t="shared" si="409"/>
        <v>1012428.7099999998</v>
      </c>
      <c r="J308" s="151">
        <f t="shared" si="410"/>
        <v>0.67777204117245282</v>
      </c>
      <c r="K308" s="152">
        <f t="shared" si="411"/>
        <v>33996.934519811955</v>
      </c>
      <c r="L308" s="135">
        <f>IF(ISNA(VLOOKUP($B308,'[1]1718  Prog Access'!$F$7:$BF$318,5,FALSE)),"",VLOOKUP($B308,'[1]1718  Prog Access'!$F$7:$BF$318,5,FALSE))</f>
        <v>0</v>
      </c>
      <c r="M308" s="135">
        <f>IF(ISNA(VLOOKUP($B308,'[1]1718  Prog Access'!$F$7:$BF$318,6,FALSE)),"",VLOOKUP($B308,'[1]1718  Prog Access'!$F$7:$BF$318,6,FALSE))</f>
        <v>0</v>
      </c>
      <c r="N308" s="135">
        <f>IF(ISNA(VLOOKUP($B308,'[1]1718  Prog Access'!$F$7:$BF$318,7,FALSE)),"",VLOOKUP($B308,'[1]1718  Prog Access'!$F$7:$BF$318,7,FALSE))</f>
        <v>0</v>
      </c>
      <c r="O308" s="135">
        <f>IF(ISNA(VLOOKUP($B308,'[1]1718  Prog Access'!$F$7:$BF$318,8,FALSE)),"",VLOOKUP($B308,'[1]1718  Prog Access'!$F$7:$BF$318,8,FALSE))</f>
        <v>0</v>
      </c>
      <c r="P308" s="135">
        <f>IF(ISNA(VLOOKUP($B308,'[1]1718  Prog Access'!$F$7:$BF$318,9,FALSE)),"",VLOOKUP($B308,'[1]1718  Prog Access'!$F$7:$BF$318,9,FALSE))</f>
        <v>0</v>
      </c>
      <c r="Q308" s="135">
        <f>IF(ISNA(VLOOKUP($B308,'[1]1718  Prog Access'!$F$7:$BF$318,10,FALSE)),"",VLOOKUP($B308,'[1]1718  Prog Access'!$F$7:$BF$318,10,FALSE))</f>
        <v>0</v>
      </c>
      <c r="R308" s="128">
        <f t="shared" si="412"/>
        <v>0</v>
      </c>
      <c r="S308" s="136">
        <f t="shared" si="413"/>
        <v>0</v>
      </c>
      <c r="T308" s="137">
        <f t="shared" si="414"/>
        <v>0</v>
      </c>
      <c r="U308" s="135">
        <f>IF(ISNA(VLOOKUP($B308,'[1]1718  Prog Access'!$F$7:$BF$318,11,FALSE)),"",VLOOKUP($B308,'[1]1718  Prog Access'!$F$7:$BF$318,11,FALSE))</f>
        <v>48940.42</v>
      </c>
      <c r="V308" s="135">
        <f>IF(ISNA(VLOOKUP($B308,'[1]1718  Prog Access'!$F$7:$BF$318,12,FALSE)),"",VLOOKUP($B308,'[1]1718  Prog Access'!$F$7:$BF$318,12,FALSE))</f>
        <v>8046.88</v>
      </c>
      <c r="W308" s="135">
        <f>IF(ISNA(VLOOKUP($B308,'[1]1718  Prog Access'!$F$7:$BF$318,13,FALSE)),"",VLOOKUP($B308,'[1]1718  Prog Access'!$F$7:$BF$318,13,FALSE))</f>
        <v>0</v>
      </c>
      <c r="X308" s="135">
        <f>IF(ISNA(VLOOKUP($B308,'[1]1718  Prog Access'!$F$7:$BF$318,14,FALSE)),"",VLOOKUP($B308,'[1]1718  Prog Access'!$F$7:$BF$318,14,FALSE))</f>
        <v>0</v>
      </c>
      <c r="Y308" s="135">
        <f>IF(ISNA(VLOOKUP($B308,'[1]1718  Prog Access'!$F$7:$BF$318,15,FALSE)),"",VLOOKUP($B308,'[1]1718  Prog Access'!$F$7:$BF$318,15,FALSE))</f>
        <v>0</v>
      </c>
      <c r="Z308" s="135">
        <f>IF(ISNA(VLOOKUP($B308,'[1]1718  Prog Access'!$F$7:$BF$318,16,FALSE)),"",VLOOKUP($B308,'[1]1718  Prog Access'!$F$7:$BF$318,16,FALSE))</f>
        <v>0</v>
      </c>
      <c r="AA308" s="138">
        <f t="shared" si="415"/>
        <v>56987.299999999996</v>
      </c>
      <c r="AB308" s="133">
        <f t="shared" si="416"/>
        <v>3.8150240367943462E-2</v>
      </c>
      <c r="AC308" s="134">
        <f t="shared" si="417"/>
        <v>1913.609805238415</v>
      </c>
      <c r="AD308" s="135">
        <f>IF(ISNA(VLOOKUP($B308,'[1]1718  Prog Access'!$F$7:$BF$318,17,FALSE)),"",VLOOKUP($B308,'[1]1718  Prog Access'!$F$7:$BF$318,17,FALSE))</f>
        <v>0</v>
      </c>
      <c r="AE308" s="135">
        <f>IF(ISNA(VLOOKUP($B308,'[1]1718  Prog Access'!$F$7:$BF$318,18,FALSE)),"",VLOOKUP($B308,'[1]1718  Prog Access'!$F$7:$BF$318,18,FALSE))</f>
        <v>0</v>
      </c>
      <c r="AF308" s="135">
        <f>IF(ISNA(VLOOKUP($B308,'[1]1718  Prog Access'!$F$7:$BF$318,19,FALSE)),"",VLOOKUP($B308,'[1]1718  Prog Access'!$F$7:$BF$318,19,FALSE))</f>
        <v>0</v>
      </c>
      <c r="AG308" s="135">
        <f>IF(ISNA(VLOOKUP($B308,'[1]1718  Prog Access'!$F$7:$BF$318,20,FALSE)),"",VLOOKUP($B308,'[1]1718  Prog Access'!$F$7:$BF$318,20,FALSE))</f>
        <v>0</v>
      </c>
      <c r="AH308" s="134">
        <f t="shared" si="418"/>
        <v>0</v>
      </c>
      <c r="AI308" s="133">
        <f t="shared" si="419"/>
        <v>0</v>
      </c>
      <c r="AJ308" s="134">
        <f t="shared" si="420"/>
        <v>0</v>
      </c>
      <c r="AK308" s="135">
        <f>IF(ISNA(VLOOKUP($B308,'[1]1718  Prog Access'!$F$7:$BF$318,21,FALSE)),"",VLOOKUP($B308,'[1]1718  Prog Access'!$F$7:$BF$318,21,FALSE))</f>
        <v>0</v>
      </c>
      <c r="AL308" s="135">
        <f>IF(ISNA(VLOOKUP($B308,'[1]1718  Prog Access'!$F$7:$BF$318,22,FALSE)),"",VLOOKUP($B308,'[1]1718  Prog Access'!$F$7:$BF$318,22,FALSE))</f>
        <v>0</v>
      </c>
      <c r="AM308" s="138">
        <f t="shared" si="421"/>
        <v>0</v>
      </c>
      <c r="AN308" s="133">
        <f t="shared" si="422"/>
        <v>0</v>
      </c>
      <c r="AO308" s="139">
        <f t="shared" si="423"/>
        <v>0</v>
      </c>
      <c r="AP308" s="135">
        <f>IF(ISNA(VLOOKUP($B308,'[1]1718  Prog Access'!$F$7:$BF$318,23,FALSE)),"",VLOOKUP($B308,'[1]1718  Prog Access'!$F$7:$BF$318,23,FALSE))</f>
        <v>14880.66</v>
      </c>
      <c r="AQ308" s="135">
        <f>IF(ISNA(VLOOKUP($B308,'[1]1718  Prog Access'!$F$7:$BF$318,24,FALSE)),"",VLOOKUP($B308,'[1]1718  Prog Access'!$F$7:$BF$318,24,FALSE))</f>
        <v>5510.32</v>
      </c>
      <c r="AR308" s="135">
        <f>IF(ISNA(VLOOKUP($B308,'[1]1718  Prog Access'!$F$7:$BF$318,25,FALSE)),"",VLOOKUP($B308,'[1]1718  Prog Access'!$F$7:$BF$318,25,FALSE))</f>
        <v>0</v>
      </c>
      <c r="AS308" s="135">
        <f>IF(ISNA(VLOOKUP($B308,'[1]1718  Prog Access'!$F$7:$BF$318,26,FALSE)),"",VLOOKUP($B308,'[1]1718  Prog Access'!$F$7:$BF$318,26,FALSE))</f>
        <v>0</v>
      </c>
      <c r="AT308" s="135">
        <f>IF(ISNA(VLOOKUP($B308,'[1]1718  Prog Access'!$F$7:$BF$318,27,FALSE)),"",VLOOKUP($B308,'[1]1718  Prog Access'!$F$7:$BF$318,27,FALSE))</f>
        <v>1962.67</v>
      </c>
      <c r="AU308" s="135">
        <f>IF(ISNA(VLOOKUP($B308,'[1]1718  Prog Access'!$F$7:$BF$318,28,FALSE)),"",VLOOKUP($B308,'[1]1718  Prog Access'!$F$7:$BF$318,28,FALSE))</f>
        <v>0</v>
      </c>
      <c r="AV308" s="135">
        <f>IF(ISNA(VLOOKUP($B308,'[1]1718  Prog Access'!$F$7:$BF$318,29,FALSE)),"",VLOOKUP($B308,'[1]1718  Prog Access'!$F$7:$BF$318,29,FALSE))</f>
        <v>0</v>
      </c>
      <c r="AW308" s="135">
        <f>IF(ISNA(VLOOKUP($B308,'[1]1718  Prog Access'!$F$7:$BF$318,30,FALSE)),"",VLOOKUP($B308,'[1]1718  Prog Access'!$F$7:$BF$318,30,FALSE))</f>
        <v>16182.43</v>
      </c>
      <c r="AX308" s="135">
        <f>IF(ISNA(VLOOKUP($B308,'[1]1718  Prog Access'!$F$7:$BF$318,31,FALSE)),"",VLOOKUP($B308,'[1]1718  Prog Access'!$F$7:$BF$318,31,FALSE))</f>
        <v>0</v>
      </c>
      <c r="AY308" s="135">
        <f>IF(ISNA(VLOOKUP($B308,'[1]1718  Prog Access'!$F$7:$BF$318,32,FALSE)),"",VLOOKUP($B308,'[1]1718  Prog Access'!$F$7:$BF$318,32,FALSE))</f>
        <v>0</v>
      </c>
      <c r="AZ308" s="135">
        <f>IF(ISNA(VLOOKUP($B308,'[1]1718  Prog Access'!$F$7:$BF$318,33,FALSE)),"",VLOOKUP($B308,'[1]1718  Prog Access'!$F$7:$BF$318,33,FALSE))</f>
        <v>0</v>
      </c>
      <c r="BA308" s="135">
        <f>IF(ISNA(VLOOKUP($B308,'[1]1718  Prog Access'!$F$7:$BF$318,34,FALSE)),"",VLOOKUP($B308,'[1]1718  Prog Access'!$F$7:$BF$318,34,FALSE))</f>
        <v>0</v>
      </c>
      <c r="BB308" s="135">
        <f>IF(ISNA(VLOOKUP($B308,'[1]1718  Prog Access'!$F$7:$BF$318,35,FALSE)),"",VLOOKUP($B308,'[1]1718  Prog Access'!$F$7:$BF$318,35,FALSE))</f>
        <v>0</v>
      </c>
      <c r="BC308" s="135">
        <f>IF(ISNA(VLOOKUP($B308,'[1]1718  Prog Access'!$F$7:$BF$318,36,FALSE)),"",VLOOKUP($B308,'[1]1718  Prog Access'!$F$7:$BF$318,36,FALSE))</f>
        <v>0</v>
      </c>
      <c r="BD308" s="135">
        <f>IF(ISNA(VLOOKUP($B308,'[1]1718  Prog Access'!$F$7:$BF$318,37,FALSE)),"",VLOOKUP($B308,'[1]1718  Prog Access'!$F$7:$BF$318,37,FALSE))</f>
        <v>0</v>
      </c>
      <c r="BE308" s="135">
        <f>IF(ISNA(VLOOKUP($B308,'[1]1718  Prog Access'!$F$7:$BF$318,38,FALSE)),"",VLOOKUP($B308,'[1]1718  Prog Access'!$F$7:$BF$318,38,FALSE))</f>
        <v>0</v>
      </c>
      <c r="BF308" s="134">
        <f t="shared" si="424"/>
        <v>38536.080000000002</v>
      </c>
      <c r="BG308" s="133">
        <f t="shared" si="425"/>
        <v>2.5798041227401525E-2</v>
      </c>
      <c r="BH308" s="137">
        <f t="shared" si="426"/>
        <v>1294.0255204835462</v>
      </c>
      <c r="BI308" s="140">
        <f>IF(ISNA(VLOOKUP($B308,'[1]1718  Prog Access'!$F$7:$BF$318,39,FALSE)),"",VLOOKUP($B308,'[1]1718  Prog Access'!$F$7:$BF$318,39,FALSE))</f>
        <v>0</v>
      </c>
      <c r="BJ308" s="135">
        <f>IF(ISNA(VLOOKUP($B308,'[1]1718  Prog Access'!$F$7:$BF$318,40,FALSE)),"",VLOOKUP($B308,'[1]1718  Prog Access'!$F$7:$BF$318,40,FALSE))</f>
        <v>0</v>
      </c>
      <c r="BK308" s="135">
        <f>IF(ISNA(VLOOKUP($B308,'[1]1718  Prog Access'!$F$7:$BF$318,41,FALSE)),"",VLOOKUP($B308,'[1]1718  Prog Access'!$F$7:$BF$318,41,FALSE))</f>
        <v>0</v>
      </c>
      <c r="BL308" s="135">
        <f>IF(ISNA(VLOOKUP($B308,'[1]1718  Prog Access'!$F$7:$BF$318,42,FALSE)),"",VLOOKUP($B308,'[1]1718  Prog Access'!$F$7:$BF$318,42,FALSE))</f>
        <v>0</v>
      </c>
      <c r="BM308" s="135">
        <f>IF(ISNA(VLOOKUP($B308,'[1]1718  Prog Access'!$F$7:$BF$318,43,FALSE)),"",VLOOKUP($B308,'[1]1718  Prog Access'!$F$7:$BF$318,43,FALSE))</f>
        <v>0</v>
      </c>
      <c r="BN308" s="135">
        <f>IF(ISNA(VLOOKUP($B308,'[1]1718  Prog Access'!$F$7:$BF$318,44,FALSE)),"",VLOOKUP($B308,'[1]1718  Prog Access'!$F$7:$BF$318,44,FALSE))</f>
        <v>0</v>
      </c>
      <c r="BO308" s="135">
        <f>IF(ISNA(VLOOKUP($B308,'[1]1718  Prog Access'!$F$7:$BF$318,45,FALSE)),"",VLOOKUP($B308,'[1]1718  Prog Access'!$F$7:$BF$318,45,FALSE))</f>
        <v>25236.04</v>
      </c>
      <c r="BP308" s="137">
        <f t="shared" si="427"/>
        <v>25236.04</v>
      </c>
      <c r="BQ308" s="133">
        <f t="shared" si="428"/>
        <v>1.6894307888512636E-2</v>
      </c>
      <c r="BR308" s="134">
        <f t="shared" si="429"/>
        <v>847.41571524513108</v>
      </c>
      <c r="BS308" s="140">
        <f>IF(ISNA(VLOOKUP($B308,'[1]1718  Prog Access'!$F$7:$BF$318,46,FALSE)),"",VLOOKUP($B308,'[1]1718  Prog Access'!$F$7:$BF$318,46,FALSE))</f>
        <v>0</v>
      </c>
      <c r="BT308" s="135">
        <f>IF(ISNA(VLOOKUP($B308,'[1]1718  Prog Access'!$F$7:$BF$318,47,FALSE)),"",VLOOKUP($B308,'[1]1718  Prog Access'!$F$7:$BF$318,47,FALSE))</f>
        <v>0</v>
      </c>
      <c r="BU308" s="135">
        <f>IF(ISNA(VLOOKUP($B308,'[1]1718  Prog Access'!$F$7:$BF$318,48,FALSE)),"",VLOOKUP($B308,'[1]1718  Prog Access'!$F$7:$BF$318,48,FALSE))</f>
        <v>0</v>
      </c>
      <c r="BV308" s="135">
        <f>IF(ISNA(VLOOKUP($B308,'[1]1718  Prog Access'!$F$7:$BF$318,49,FALSE)),"",VLOOKUP($B308,'[1]1718  Prog Access'!$F$7:$BF$318,49,FALSE))</f>
        <v>0</v>
      </c>
      <c r="BW308" s="137">
        <f t="shared" si="430"/>
        <v>0</v>
      </c>
      <c r="BX308" s="133">
        <f t="shared" si="431"/>
        <v>0</v>
      </c>
      <c r="BY308" s="134">
        <f t="shared" si="432"/>
        <v>0</v>
      </c>
      <c r="BZ308" s="135">
        <f>IF(ISNA(VLOOKUP($B308,'[1]1718  Prog Access'!$F$7:$BF$318,50,FALSE)),"",VLOOKUP($B308,'[1]1718  Prog Access'!$F$7:$BF$318,50,FALSE))</f>
        <v>248049.68000000002</v>
      </c>
      <c r="CA308" s="133">
        <f t="shared" si="433"/>
        <v>0.16605726039295526</v>
      </c>
      <c r="CB308" s="134">
        <f t="shared" si="434"/>
        <v>8329.4049697783757</v>
      </c>
      <c r="CC308" s="135">
        <f>IF(ISNA(VLOOKUP($B308,'[1]1718  Prog Access'!$F$7:$BF$318,51,FALSE)),"",VLOOKUP($B308,'[1]1718  Prog Access'!$F$7:$BF$318,51,FALSE))</f>
        <v>41725.379999999997</v>
      </c>
      <c r="CD308" s="133">
        <f t="shared" si="435"/>
        <v>2.7933123282622284E-2</v>
      </c>
      <c r="CE308" s="134">
        <f t="shared" si="436"/>
        <v>1401.1208865010074</v>
      </c>
      <c r="CF308" s="141">
        <f>IF(ISNA(VLOOKUP($B308,'[1]1718  Prog Access'!$F$7:$BF$318,52,FALSE)),"",VLOOKUP($B308,'[1]1718  Prog Access'!$F$7:$BF$318,52,FALSE))</f>
        <v>70796.73</v>
      </c>
      <c r="CG308" s="88">
        <f t="shared" si="437"/>
        <v>4.7394985668111914E-2</v>
      </c>
      <c r="CH308" s="89">
        <f t="shared" si="438"/>
        <v>2377.3247145735395</v>
      </c>
      <c r="CI308" s="90">
        <f t="shared" si="468"/>
        <v>1493759.92</v>
      </c>
      <c r="CJ308" s="99">
        <f t="shared" si="469"/>
        <v>0</v>
      </c>
    </row>
    <row r="309" spans="1:88" x14ac:dyDescent="0.3">
      <c r="A309" s="21"/>
      <c r="B309" s="84" t="s">
        <v>503</v>
      </c>
      <c r="C309" s="117" t="s">
        <v>504</v>
      </c>
      <c r="D309" s="85">
        <f>IF(ISNA(VLOOKUP($B309,'[1]1718 enrollment_Rev_Exp by size'!$A$6:$C$339,3,FALSE)),"",VLOOKUP($B309,'[1]1718 enrollment_Rev_Exp by size'!$A$6:$C$339,3,FALSE))</f>
        <v>882.69999999999993</v>
      </c>
      <c r="E309" s="86">
        <f>IF(ISNA(VLOOKUP($B309,'[1]1718 Enroll_Rev_Exp Access'!$A$6:$D$316,4,FALSE)),"",VLOOKUP($B309,'[1]1718 Enroll_Rev_Exp Access'!$A$6:$D$316,4,FALSE))</f>
        <v>12096499.949999999</v>
      </c>
      <c r="F309" s="87">
        <f>IF(ISNA(VLOOKUP($B309,'[1]1718  Prog Access'!$F$7:$BF$318,2,FALSE)),"",VLOOKUP($B309,'[1]1718  Prog Access'!$F$7:$BF$318,2,FALSE))</f>
        <v>6392180.5599999987</v>
      </c>
      <c r="G309" s="87">
        <f>IF(ISNA(VLOOKUP($B309,'[1]1718  Prog Access'!$F$7:$BF$318,3,FALSE)),"",VLOOKUP($B309,'[1]1718  Prog Access'!$F$7:$BF$318,3,FALSE))</f>
        <v>0</v>
      </c>
      <c r="H309" s="87">
        <f>IF(ISNA(VLOOKUP($B309,'[1]1718  Prog Access'!$F$7:$BF$318,4,FALSE)),"",VLOOKUP($B309,'[1]1718  Prog Access'!$F$7:$BF$318,4,FALSE))</f>
        <v>0</v>
      </c>
      <c r="I309" s="130">
        <f t="shared" si="409"/>
        <v>6392180.5599999987</v>
      </c>
      <c r="J309" s="151">
        <f t="shared" si="410"/>
        <v>0.52843223960828434</v>
      </c>
      <c r="K309" s="152">
        <f t="shared" si="411"/>
        <v>7241.6229296476713</v>
      </c>
      <c r="L309" s="135">
        <f>IF(ISNA(VLOOKUP($B309,'[1]1718  Prog Access'!$F$7:$BF$318,5,FALSE)),"",VLOOKUP($B309,'[1]1718  Prog Access'!$F$7:$BF$318,5,FALSE))</f>
        <v>0</v>
      </c>
      <c r="M309" s="135">
        <f>IF(ISNA(VLOOKUP($B309,'[1]1718  Prog Access'!$F$7:$BF$318,6,FALSE)),"",VLOOKUP($B309,'[1]1718  Prog Access'!$F$7:$BF$318,6,FALSE))</f>
        <v>0</v>
      </c>
      <c r="N309" s="135">
        <f>IF(ISNA(VLOOKUP($B309,'[1]1718  Prog Access'!$F$7:$BF$318,7,FALSE)),"",VLOOKUP($B309,'[1]1718  Prog Access'!$F$7:$BF$318,7,FALSE))</f>
        <v>0</v>
      </c>
      <c r="O309" s="135">
        <f>IF(ISNA(VLOOKUP($B309,'[1]1718  Prog Access'!$F$7:$BF$318,8,FALSE)),"",VLOOKUP($B309,'[1]1718  Prog Access'!$F$7:$BF$318,8,FALSE))</f>
        <v>0</v>
      </c>
      <c r="P309" s="135">
        <f>IF(ISNA(VLOOKUP($B309,'[1]1718  Prog Access'!$F$7:$BF$318,9,FALSE)),"",VLOOKUP($B309,'[1]1718  Prog Access'!$F$7:$BF$318,9,FALSE))</f>
        <v>0</v>
      </c>
      <c r="Q309" s="135">
        <f>IF(ISNA(VLOOKUP($B309,'[1]1718  Prog Access'!$F$7:$BF$318,10,FALSE)),"",VLOOKUP($B309,'[1]1718  Prog Access'!$F$7:$BF$318,10,FALSE))</f>
        <v>0</v>
      </c>
      <c r="R309" s="128">
        <f t="shared" si="412"/>
        <v>0</v>
      </c>
      <c r="S309" s="136">
        <f t="shared" si="413"/>
        <v>0</v>
      </c>
      <c r="T309" s="137">
        <f t="shared" si="414"/>
        <v>0</v>
      </c>
      <c r="U309" s="135">
        <f>IF(ISNA(VLOOKUP($B309,'[1]1718  Prog Access'!$F$7:$BF$318,11,FALSE)),"",VLOOKUP($B309,'[1]1718  Prog Access'!$F$7:$BF$318,11,FALSE))</f>
        <v>1178357.67</v>
      </c>
      <c r="V309" s="135">
        <f>IF(ISNA(VLOOKUP($B309,'[1]1718  Prog Access'!$F$7:$BF$318,12,FALSE)),"",VLOOKUP($B309,'[1]1718  Prog Access'!$F$7:$BF$318,12,FALSE))</f>
        <v>64348.85</v>
      </c>
      <c r="W309" s="135">
        <f>IF(ISNA(VLOOKUP($B309,'[1]1718  Prog Access'!$F$7:$BF$318,13,FALSE)),"",VLOOKUP($B309,'[1]1718  Prog Access'!$F$7:$BF$318,13,FALSE))</f>
        <v>0</v>
      </c>
      <c r="X309" s="135">
        <f>IF(ISNA(VLOOKUP($B309,'[1]1718  Prog Access'!$F$7:$BF$318,14,FALSE)),"",VLOOKUP($B309,'[1]1718  Prog Access'!$F$7:$BF$318,14,FALSE))</f>
        <v>0</v>
      </c>
      <c r="Y309" s="135">
        <f>IF(ISNA(VLOOKUP($B309,'[1]1718  Prog Access'!$F$7:$BF$318,15,FALSE)),"",VLOOKUP($B309,'[1]1718  Prog Access'!$F$7:$BF$318,15,FALSE))</f>
        <v>0</v>
      </c>
      <c r="Z309" s="135">
        <f>IF(ISNA(VLOOKUP($B309,'[1]1718  Prog Access'!$F$7:$BF$318,16,FALSE)),"",VLOOKUP($B309,'[1]1718  Prog Access'!$F$7:$BF$318,16,FALSE))</f>
        <v>0</v>
      </c>
      <c r="AA309" s="138">
        <f t="shared" si="415"/>
        <v>1242706.52</v>
      </c>
      <c r="AB309" s="133">
        <f t="shared" si="416"/>
        <v>0.10273273468661487</v>
      </c>
      <c r="AC309" s="134">
        <f t="shared" si="417"/>
        <v>1407.8469695253202</v>
      </c>
      <c r="AD309" s="135">
        <f>IF(ISNA(VLOOKUP($B309,'[1]1718  Prog Access'!$F$7:$BF$318,17,FALSE)),"",VLOOKUP($B309,'[1]1718  Prog Access'!$F$7:$BF$318,17,FALSE))</f>
        <v>317923.90000000002</v>
      </c>
      <c r="AE309" s="135">
        <f>IF(ISNA(VLOOKUP($B309,'[1]1718  Prog Access'!$F$7:$BF$318,18,FALSE)),"",VLOOKUP($B309,'[1]1718  Prog Access'!$F$7:$BF$318,18,FALSE))</f>
        <v>47632.150000000009</v>
      </c>
      <c r="AF309" s="135">
        <f>IF(ISNA(VLOOKUP($B309,'[1]1718  Prog Access'!$F$7:$BF$318,19,FALSE)),"",VLOOKUP($B309,'[1]1718  Prog Access'!$F$7:$BF$318,19,FALSE))</f>
        <v>7242.77</v>
      </c>
      <c r="AG309" s="135">
        <f>IF(ISNA(VLOOKUP($B309,'[1]1718  Prog Access'!$F$7:$BF$318,20,FALSE)),"",VLOOKUP($B309,'[1]1718  Prog Access'!$F$7:$BF$318,20,FALSE))</f>
        <v>0</v>
      </c>
      <c r="AH309" s="134">
        <f t="shared" si="418"/>
        <v>372798.82000000007</v>
      </c>
      <c r="AI309" s="133">
        <f t="shared" si="419"/>
        <v>3.0818734472032143E-2</v>
      </c>
      <c r="AJ309" s="134">
        <f t="shared" si="420"/>
        <v>422.33920924436399</v>
      </c>
      <c r="AK309" s="135">
        <f>IF(ISNA(VLOOKUP($B309,'[1]1718  Prog Access'!$F$7:$BF$318,21,FALSE)),"",VLOOKUP($B309,'[1]1718  Prog Access'!$F$7:$BF$318,21,FALSE))</f>
        <v>0</v>
      </c>
      <c r="AL309" s="135">
        <f>IF(ISNA(VLOOKUP($B309,'[1]1718  Prog Access'!$F$7:$BF$318,22,FALSE)),"",VLOOKUP($B309,'[1]1718  Prog Access'!$F$7:$BF$318,22,FALSE))</f>
        <v>0</v>
      </c>
      <c r="AM309" s="138">
        <f t="shared" si="421"/>
        <v>0</v>
      </c>
      <c r="AN309" s="133">
        <f t="shared" si="422"/>
        <v>0</v>
      </c>
      <c r="AO309" s="139">
        <f t="shared" si="423"/>
        <v>0</v>
      </c>
      <c r="AP309" s="135">
        <f>IF(ISNA(VLOOKUP($B309,'[1]1718  Prog Access'!$F$7:$BF$318,23,FALSE)),"",VLOOKUP($B309,'[1]1718  Prog Access'!$F$7:$BF$318,23,FALSE))</f>
        <v>307651.71999999986</v>
      </c>
      <c r="AQ309" s="135">
        <f>IF(ISNA(VLOOKUP($B309,'[1]1718  Prog Access'!$F$7:$BF$318,24,FALSE)),"",VLOOKUP($B309,'[1]1718  Prog Access'!$F$7:$BF$318,24,FALSE))</f>
        <v>41163.719999999994</v>
      </c>
      <c r="AR309" s="135">
        <f>IF(ISNA(VLOOKUP($B309,'[1]1718  Prog Access'!$F$7:$BF$318,25,FALSE)),"",VLOOKUP($B309,'[1]1718  Prog Access'!$F$7:$BF$318,25,FALSE))</f>
        <v>0</v>
      </c>
      <c r="AS309" s="135">
        <f>IF(ISNA(VLOOKUP($B309,'[1]1718  Prog Access'!$F$7:$BF$318,26,FALSE)),"",VLOOKUP($B309,'[1]1718  Prog Access'!$F$7:$BF$318,26,FALSE))</f>
        <v>0</v>
      </c>
      <c r="AT309" s="135">
        <f>IF(ISNA(VLOOKUP($B309,'[1]1718  Prog Access'!$F$7:$BF$318,27,FALSE)),"",VLOOKUP($B309,'[1]1718  Prog Access'!$F$7:$BF$318,27,FALSE))</f>
        <v>231440.91999999998</v>
      </c>
      <c r="AU309" s="135">
        <f>IF(ISNA(VLOOKUP($B309,'[1]1718  Prog Access'!$F$7:$BF$318,28,FALSE)),"",VLOOKUP($B309,'[1]1718  Prog Access'!$F$7:$BF$318,28,FALSE))</f>
        <v>0</v>
      </c>
      <c r="AV309" s="135">
        <f>IF(ISNA(VLOOKUP($B309,'[1]1718  Prog Access'!$F$7:$BF$318,29,FALSE)),"",VLOOKUP($B309,'[1]1718  Prog Access'!$F$7:$BF$318,29,FALSE))</f>
        <v>0</v>
      </c>
      <c r="AW309" s="135">
        <f>IF(ISNA(VLOOKUP($B309,'[1]1718  Prog Access'!$F$7:$BF$318,30,FALSE)),"",VLOOKUP($B309,'[1]1718  Prog Access'!$F$7:$BF$318,30,FALSE))</f>
        <v>41787.379999999997</v>
      </c>
      <c r="AX309" s="135">
        <f>IF(ISNA(VLOOKUP($B309,'[1]1718  Prog Access'!$F$7:$BF$318,31,FALSE)),"",VLOOKUP($B309,'[1]1718  Prog Access'!$F$7:$BF$318,31,FALSE))</f>
        <v>0</v>
      </c>
      <c r="AY309" s="135">
        <f>IF(ISNA(VLOOKUP($B309,'[1]1718  Prog Access'!$F$7:$BF$318,32,FALSE)),"",VLOOKUP($B309,'[1]1718  Prog Access'!$F$7:$BF$318,32,FALSE))</f>
        <v>0</v>
      </c>
      <c r="AZ309" s="135">
        <f>IF(ISNA(VLOOKUP($B309,'[1]1718  Prog Access'!$F$7:$BF$318,33,FALSE)),"",VLOOKUP($B309,'[1]1718  Prog Access'!$F$7:$BF$318,33,FALSE))</f>
        <v>0</v>
      </c>
      <c r="BA309" s="135">
        <f>IF(ISNA(VLOOKUP($B309,'[1]1718  Prog Access'!$F$7:$BF$318,34,FALSE)),"",VLOOKUP($B309,'[1]1718  Prog Access'!$F$7:$BF$318,34,FALSE))</f>
        <v>0</v>
      </c>
      <c r="BB309" s="135">
        <f>IF(ISNA(VLOOKUP($B309,'[1]1718  Prog Access'!$F$7:$BF$318,35,FALSE)),"",VLOOKUP($B309,'[1]1718  Prog Access'!$F$7:$BF$318,35,FALSE))</f>
        <v>25330.05</v>
      </c>
      <c r="BC309" s="135">
        <f>IF(ISNA(VLOOKUP($B309,'[1]1718  Prog Access'!$F$7:$BF$318,36,FALSE)),"",VLOOKUP($B309,'[1]1718  Prog Access'!$F$7:$BF$318,36,FALSE))</f>
        <v>0</v>
      </c>
      <c r="BD309" s="135">
        <f>IF(ISNA(VLOOKUP($B309,'[1]1718  Prog Access'!$F$7:$BF$318,37,FALSE)),"",VLOOKUP($B309,'[1]1718  Prog Access'!$F$7:$BF$318,37,FALSE))</f>
        <v>0</v>
      </c>
      <c r="BE309" s="135">
        <f>IF(ISNA(VLOOKUP($B309,'[1]1718  Prog Access'!$F$7:$BF$318,38,FALSE)),"",VLOOKUP($B309,'[1]1718  Prog Access'!$F$7:$BF$318,38,FALSE))</f>
        <v>113087.35000000002</v>
      </c>
      <c r="BF309" s="134">
        <f t="shared" si="424"/>
        <v>760461.1399999999</v>
      </c>
      <c r="BG309" s="133">
        <f t="shared" si="425"/>
        <v>6.2866212800670493E-2</v>
      </c>
      <c r="BH309" s="137">
        <f t="shared" si="426"/>
        <v>861.51709527585808</v>
      </c>
      <c r="BI309" s="140">
        <f>IF(ISNA(VLOOKUP($B309,'[1]1718  Prog Access'!$F$7:$BF$318,39,FALSE)),"",VLOOKUP($B309,'[1]1718  Prog Access'!$F$7:$BF$318,39,FALSE))</f>
        <v>0</v>
      </c>
      <c r="BJ309" s="135">
        <f>IF(ISNA(VLOOKUP($B309,'[1]1718  Prog Access'!$F$7:$BF$318,40,FALSE)),"",VLOOKUP($B309,'[1]1718  Prog Access'!$F$7:$BF$318,40,FALSE))</f>
        <v>0</v>
      </c>
      <c r="BK309" s="135">
        <f>IF(ISNA(VLOOKUP($B309,'[1]1718  Prog Access'!$F$7:$BF$318,41,FALSE)),"",VLOOKUP($B309,'[1]1718  Prog Access'!$F$7:$BF$318,41,FALSE))</f>
        <v>16567.850000000002</v>
      </c>
      <c r="BL309" s="135">
        <f>IF(ISNA(VLOOKUP($B309,'[1]1718  Prog Access'!$F$7:$BF$318,42,FALSE)),"",VLOOKUP($B309,'[1]1718  Prog Access'!$F$7:$BF$318,42,FALSE))</f>
        <v>0</v>
      </c>
      <c r="BM309" s="135">
        <f>IF(ISNA(VLOOKUP($B309,'[1]1718  Prog Access'!$F$7:$BF$318,43,FALSE)),"",VLOOKUP($B309,'[1]1718  Prog Access'!$F$7:$BF$318,43,FALSE))</f>
        <v>0</v>
      </c>
      <c r="BN309" s="135">
        <f>IF(ISNA(VLOOKUP($B309,'[1]1718  Prog Access'!$F$7:$BF$318,44,FALSE)),"",VLOOKUP($B309,'[1]1718  Prog Access'!$F$7:$BF$318,44,FALSE))</f>
        <v>0</v>
      </c>
      <c r="BO309" s="135">
        <f>IF(ISNA(VLOOKUP($B309,'[1]1718  Prog Access'!$F$7:$BF$318,45,FALSE)),"",VLOOKUP($B309,'[1]1718  Prog Access'!$F$7:$BF$318,45,FALSE))</f>
        <v>12364.08</v>
      </c>
      <c r="BP309" s="137">
        <f t="shared" si="427"/>
        <v>28931.93</v>
      </c>
      <c r="BQ309" s="133">
        <f t="shared" si="428"/>
        <v>2.3917604364558365E-3</v>
      </c>
      <c r="BR309" s="134">
        <f t="shared" si="429"/>
        <v>32.776628526113065</v>
      </c>
      <c r="BS309" s="140">
        <f>IF(ISNA(VLOOKUP($B309,'[1]1718  Prog Access'!$F$7:$BF$318,46,FALSE)),"",VLOOKUP($B309,'[1]1718  Prog Access'!$F$7:$BF$318,46,FALSE))</f>
        <v>0</v>
      </c>
      <c r="BT309" s="135">
        <f>IF(ISNA(VLOOKUP($B309,'[1]1718  Prog Access'!$F$7:$BF$318,47,FALSE)),"",VLOOKUP($B309,'[1]1718  Prog Access'!$F$7:$BF$318,47,FALSE))</f>
        <v>0</v>
      </c>
      <c r="BU309" s="135">
        <f>IF(ISNA(VLOOKUP($B309,'[1]1718  Prog Access'!$F$7:$BF$318,48,FALSE)),"",VLOOKUP($B309,'[1]1718  Prog Access'!$F$7:$BF$318,48,FALSE))</f>
        <v>0</v>
      </c>
      <c r="BV309" s="135">
        <f>IF(ISNA(VLOOKUP($B309,'[1]1718  Prog Access'!$F$7:$BF$318,49,FALSE)),"",VLOOKUP($B309,'[1]1718  Prog Access'!$F$7:$BF$318,49,FALSE))</f>
        <v>148760.04999999999</v>
      </c>
      <c r="BW309" s="137">
        <f t="shared" si="430"/>
        <v>148760.04999999999</v>
      </c>
      <c r="BX309" s="133">
        <f t="shared" si="431"/>
        <v>1.2297776267092863E-2</v>
      </c>
      <c r="BY309" s="134">
        <f t="shared" si="432"/>
        <v>168.52843548204373</v>
      </c>
      <c r="BZ309" s="135">
        <f>IF(ISNA(VLOOKUP($B309,'[1]1718  Prog Access'!$F$7:$BF$318,50,FALSE)),"",VLOOKUP($B309,'[1]1718  Prog Access'!$F$7:$BF$318,50,FALSE))</f>
        <v>2105454.5399999996</v>
      </c>
      <c r="CA309" s="133">
        <f t="shared" si="433"/>
        <v>0.17405485460279771</v>
      </c>
      <c r="CB309" s="134">
        <f t="shared" si="434"/>
        <v>2385.2436161776363</v>
      </c>
      <c r="CC309" s="135">
        <f>IF(ISNA(VLOOKUP($B309,'[1]1718  Prog Access'!$F$7:$BF$318,51,FALSE)),"",VLOOKUP($B309,'[1]1718  Prog Access'!$F$7:$BF$318,51,FALSE))</f>
        <v>475689.9</v>
      </c>
      <c r="CD309" s="133">
        <f t="shared" si="435"/>
        <v>3.932458991991316E-2</v>
      </c>
      <c r="CE309" s="134">
        <f t="shared" si="436"/>
        <v>538.90325138778758</v>
      </c>
      <c r="CF309" s="141">
        <f>IF(ISNA(VLOOKUP($B309,'[1]1718  Prog Access'!$F$7:$BF$318,52,FALSE)),"",VLOOKUP($B309,'[1]1718  Prog Access'!$F$7:$BF$318,52,FALSE))</f>
        <v>569516.49</v>
      </c>
      <c r="CG309" s="88">
        <f t="shared" si="437"/>
        <v>4.7081097206138546E-2</v>
      </c>
      <c r="CH309" s="89">
        <f t="shared" si="438"/>
        <v>645.1982440240173</v>
      </c>
      <c r="CI309" s="90">
        <f t="shared" si="468"/>
        <v>12096499.949999999</v>
      </c>
      <c r="CJ309" s="99">
        <f t="shared" si="469"/>
        <v>0</v>
      </c>
    </row>
    <row r="310" spans="1:88" s="109" customFormat="1" x14ac:dyDescent="0.3">
      <c r="A310" s="91"/>
      <c r="B310" s="92"/>
      <c r="C310" s="119" t="s">
        <v>56</v>
      </c>
      <c r="D310" s="93">
        <f>SUM(D306:D309)</f>
        <v>1062.48</v>
      </c>
      <c r="E310" s="94">
        <f>SUM(E306:E309)</f>
        <v>15691759.82</v>
      </c>
      <c r="F310" s="95">
        <f>SUM(F306:F309)</f>
        <v>8477008.2499999981</v>
      </c>
      <c r="G310" s="95">
        <f t="shared" ref="G310:H310" si="470">SUM(G306:G309)</f>
        <v>0</v>
      </c>
      <c r="H310" s="95">
        <f t="shared" si="470"/>
        <v>0</v>
      </c>
      <c r="I310" s="131">
        <f t="shared" si="409"/>
        <v>8477008.2499999981</v>
      </c>
      <c r="J310" s="153">
        <f t="shared" si="410"/>
        <v>0.54022036707416277</v>
      </c>
      <c r="K310" s="132">
        <f t="shared" si="411"/>
        <v>7978.510889616744</v>
      </c>
      <c r="L310" s="144">
        <f>SUM(L306:L309)</f>
        <v>0</v>
      </c>
      <c r="M310" s="144">
        <f t="shared" ref="M310:Q310" si="471">SUM(M306:M309)</f>
        <v>0</v>
      </c>
      <c r="N310" s="144">
        <f t="shared" si="471"/>
        <v>0</v>
      </c>
      <c r="O310" s="144">
        <f t="shared" si="471"/>
        <v>0</v>
      </c>
      <c r="P310" s="144">
        <f t="shared" si="471"/>
        <v>0</v>
      </c>
      <c r="Q310" s="144">
        <f t="shared" si="471"/>
        <v>0</v>
      </c>
      <c r="R310" s="129">
        <f t="shared" si="412"/>
        <v>0</v>
      </c>
      <c r="S310" s="145">
        <f t="shared" si="413"/>
        <v>0</v>
      </c>
      <c r="T310" s="146">
        <f t="shared" si="414"/>
        <v>0</v>
      </c>
      <c r="U310" s="144">
        <f>SUM(U306:U309)</f>
        <v>1379025.47</v>
      </c>
      <c r="V310" s="144">
        <f t="shared" ref="V310:Z310" si="472">SUM(V306:V309)</f>
        <v>78669.739999999991</v>
      </c>
      <c r="W310" s="144">
        <f t="shared" si="472"/>
        <v>0</v>
      </c>
      <c r="X310" s="144">
        <f t="shared" si="472"/>
        <v>0</v>
      </c>
      <c r="Y310" s="144">
        <f t="shared" si="472"/>
        <v>0</v>
      </c>
      <c r="Z310" s="144">
        <f t="shared" si="472"/>
        <v>0</v>
      </c>
      <c r="AA310" s="147">
        <f t="shared" si="415"/>
        <v>1457695.21</v>
      </c>
      <c r="AB310" s="142">
        <f t="shared" si="416"/>
        <v>9.289558511736129E-2</v>
      </c>
      <c r="AC310" s="143">
        <f t="shared" si="417"/>
        <v>1371.9742583389805</v>
      </c>
      <c r="AD310" s="144">
        <f>SUM(AD306:AD309)</f>
        <v>317923.90000000002</v>
      </c>
      <c r="AE310" s="144">
        <f t="shared" ref="AE310:AG310" si="473">SUM(AE306:AE309)</f>
        <v>47632.150000000009</v>
      </c>
      <c r="AF310" s="144">
        <f t="shared" si="473"/>
        <v>7242.77</v>
      </c>
      <c r="AG310" s="144">
        <f t="shared" si="473"/>
        <v>0</v>
      </c>
      <c r="AH310" s="143">
        <f t="shared" si="418"/>
        <v>372798.82000000007</v>
      </c>
      <c r="AI310" s="142">
        <f t="shared" si="419"/>
        <v>2.375761700895063E-2</v>
      </c>
      <c r="AJ310" s="143">
        <f t="shared" si="420"/>
        <v>350.87608237331534</v>
      </c>
      <c r="AK310" s="144">
        <f>SUM(AK306:AK309)</f>
        <v>0</v>
      </c>
      <c r="AL310" s="144">
        <f>SUM(AL306:AL309)</f>
        <v>0</v>
      </c>
      <c r="AM310" s="147">
        <f t="shared" si="421"/>
        <v>0</v>
      </c>
      <c r="AN310" s="142">
        <f t="shared" si="422"/>
        <v>0</v>
      </c>
      <c r="AO310" s="148">
        <f t="shared" si="423"/>
        <v>0</v>
      </c>
      <c r="AP310" s="144">
        <f>SUM(AP306:AP309)</f>
        <v>345295.57999999984</v>
      </c>
      <c r="AQ310" s="144">
        <f t="shared" ref="AQ310:BE310" si="474">SUM(AQ306:AQ309)</f>
        <v>96523.26999999999</v>
      </c>
      <c r="AR310" s="144">
        <f t="shared" si="474"/>
        <v>0</v>
      </c>
      <c r="AS310" s="144">
        <f t="shared" si="474"/>
        <v>0</v>
      </c>
      <c r="AT310" s="144">
        <f t="shared" si="474"/>
        <v>263076.86</v>
      </c>
      <c r="AU310" s="144">
        <f t="shared" si="474"/>
        <v>0</v>
      </c>
      <c r="AV310" s="144">
        <f t="shared" si="474"/>
        <v>0</v>
      </c>
      <c r="AW310" s="144">
        <f t="shared" si="474"/>
        <v>68329.53</v>
      </c>
      <c r="AX310" s="144">
        <f t="shared" si="474"/>
        <v>0</v>
      </c>
      <c r="AY310" s="144">
        <f t="shared" si="474"/>
        <v>0</v>
      </c>
      <c r="AZ310" s="144">
        <f t="shared" si="474"/>
        <v>0</v>
      </c>
      <c r="BA310" s="144">
        <f t="shared" si="474"/>
        <v>0</v>
      </c>
      <c r="BB310" s="144">
        <f t="shared" si="474"/>
        <v>25330.05</v>
      </c>
      <c r="BC310" s="144">
        <f t="shared" si="474"/>
        <v>0</v>
      </c>
      <c r="BD310" s="144">
        <f t="shared" si="474"/>
        <v>0</v>
      </c>
      <c r="BE310" s="144">
        <f t="shared" si="474"/>
        <v>113087.35000000002</v>
      </c>
      <c r="BF310" s="143">
        <f t="shared" si="424"/>
        <v>911642.6399999999</v>
      </c>
      <c r="BG310" s="142">
        <f t="shared" si="425"/>
        <v>5.8096902479864737E-2</v>
      </c>
      <c r="BH310" s="146">
        <f t="shared" si="426"/>
        <v>858.03275355771393</v>
      </c>
      <c r="BI310" s="149">
        <f>SUM(BI306:BI309)</f>
        <v>0</v>
      </c>
      <c r="BJ310" s="149">
        <f t="shared" ref="BJ310:BO310" si="475">SUM(BJ306:BJ309)</f>
        <v>0</v>
      </c>
      <c r="BK310" s="149">
        <f t="shared" si="475"/>
        <v>22695.74</v>
      </c>
      <c r="BL310" s="149">
        <f t="shared" si="475"/>
        <v>0</v>
      </c>
      <c r="BM310" s="149">
        <f t="shared" si="475"/>
        <v>0</v>
      </c>
      <c r="BN310" s="149">
        <f t="shared" si="475"/>
        <v>0</v>
      </c>
      <c r="BO310" s="149">
        <f t="shared" si="475"/>
        <v>37600.120000000003</v>
      </c>
      <c r="BP310" s="146">
        <f t="shared" si="427"/>
        <v>60295.86</v>
      </c>
      <c r="BQ310" s="142">
        <f t="shared" si="428"/>
        <v>3.8425173907613379E-3</v>
      </c>
      <c r="BR310" s="143">
        <f t="shared" si="429"/>
        <v>56.750112943302462</v>
      </c>
      <c r="BS310" s="149">
        <f>SUM(BS306:BS309)</f>
        <v>0</v>
      </c>
      <c r="BT310" s="149">
        <f t="shared" ref="BT310:BV310" si="476">SUM(BT306:BT309)</f>
        <v>0</v>
      </c>
      <c r="BU310" s="149">
        <f t="shared" si="476"/>
        <v>0</v>
      </c>
      <c r="BV310" s="149">
        <f t="shared" si="476"/>
        <v>148760.04999999999</v>
      </c>
      <c r="BW310" s="146">
        <f t="shared" si="430"/>
        <v>148760.04999999999</v>
      </c>
      <c r="BX310" s="142">
        <f t="shared" si="431"/>
        <v>9.4801380919938127E-3</v>
      </c>
      <c r="BY310" s="143">
        <f t="shared" si="432"/>
        <v>140.01209434530531</v>
      </c>
      <c r="BZ310" s="144">
        <f>SUM(BZ306:BZ309)</f>
        <v>2856337.8799999994</v>
      </c>
      <c r="CA310" s="142">
        <f t="shared" si="433"/>
        <v>0.18202788678676063</v>
      </c>
      <c r="CB310" s="143">
        <f t="shared" si="434"/>
        <v>2688.3686092914686</v>
      </c>
      <c r="CC310" s="144">
        <f>SUM(CC306:CC309)</f>
        <v>641560.81000000006</v>
      </c>
      <c r="CD310" s="142">
        <f t="shared" si="435"/>
        <v>4.0885204550626372E-2</v>
      </c>
      <c r="CE310" s="143">
        <f t="shared" si="436"/>
        <v>603.83330509750772</v>
      </c>
      <c r="CF310" s="150">
        <f>SUM(CF306:CF309)</f>
        <v>765660.3</v>
      </c>
      <c r="CG310" s="96">
        <f t="shared" si="437"/>
        <v>4.8793781499518261E-2</v>
      </c>
      <c r="CH310" s="97">
        <f t="shared" si="438"/>
        <v>720.63502371809352</v>
      </c>
      <c r="CI310" s="98">
        <f t="shared" si="468"/>
        <v>15691759.819999997</v>
      </c>
      <c r="CJ310" s="99">
        <f t="shared" si="469"/>
        <v>0</v>
      </c>
    </row>
    <row r="311" spans="1:88" x14ac:dyDescent="0.3">
      <c r="A311" s="21"/>
      <c r="B311" s="84"/>
      <c r="C311" s="117"/>
      <c r="D311" s="85"/>
      <c r="E311" s="86"/>
      <c r="F311" s="87"/>
      <c r="G311" s="87"/>
      <c r="H311" s="87"/>
      <c r="I311" s="130"/>
      <c r="J311" s="151"/>
      <c r="K311" s="152"/>
      <c r="L311" s="135"/>
      <c r="M311" s="135"/>
      <c r="N311" s="135"/>
      <c r="O311" s="135"/>
      <c r="P311" s="135"/>
      <c r="Q311" s="135"/>
      <c r="R311" s="128"/>
      <c r="S311" s="136"/>
      <c r="T311" s="137"/>
      <c r="U311" s="135"/>
      <c r="V311" s="135"/>
      <c r="W311" s="135"/>
      <c r="X311" s="135"/>
      <c r="Y311" s="135"/>
      <c r="Z311" s="135"/>
      <c r="AA311" s="138"/>
      <c r="AB311" s="133"/>
      <c r="AC311" s="134"/>
      <c r="AD311" s="135"/>
      <c r="AE311" s="135"/>
      <c r="AF311" s="135"/>
      <c r="AG311" s="135"/>
      <c r="AH311" s="134"/>
      <c r="AI311" s="133"/>
      <c r="AJ311" s="134"/>
      <c r="AK311" s="135"/>
      <c r="AL311" s="135"/>
      <c r="AM311" s="138"/>
      <c r="AN311" s="133"/>
      <c r="AO311" s="139"/>
      <c r="AP311" s="135"/>
      <c r="AQ311" s="135"/>
      <c r="AR311" s="135"/>
      <c r="AS311" s="135"/>
      <c r="AT311" s="135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4"/>
      <c r="BG311" s="133"/>
      <c r="BH311" s="137"/>
      <c r="BI311" s="140"/>
      <c r="BJ311" s="135"/>
      <c r="BK311" s="135"/>
      <c r="BL311" s="135"/>
      <c r="BM311" s="135"/>
      <c r="BN311" s="135"/>
      <c r="BO311" s="135"/>
      <c r="BP311" s="137"/>
      <c r="BQ311" s="133"/>
      <c r="BR311" s="134"/>
      <c r="BS311" s="140"/>
      <c r="BT311" s="135"/>
      <c r="BU311" s="135"/>
      <c r="BV311" s="135"/>
      <c r="BW311" s="137"/>
      <c r="BX311" s="133"/>
      <c r="BY311" s="134"/>
      <c r="BZ311" s="135"/>
      <c r="CA311" s="133"/>
      <c r="CB311" s="134"/>
      <c r="CC311" s="135"/>
      <c r="CD311" s="133"/>
      <c r="CE311" s="134"/>
      <c r="CF311" s="141" t="str">
        <f>IF(ISNA(VLOOKUP($B311,'[1]1718  Prog Access'!$F$7:$BF$318,52,FALSE)),"",VLOOKUP($B311,'[1]1718  Prog Access'!$F$7:$BF$318,52,FALSE))</f>
        <v/>
      </c>
      <c r="CG311" s="88"/>
      <c r="CH311" s="89"/>
    </row>
    <row r="312" spans="1:88" x14ac:dyDescent="0.3">
      <c r="A312" s="91" t="s">
        <v>505</v>
      </c>
      <c r="B312" s="84"/>
      <c r="C312" s="117"/>
      <c r="D312" s="85"/>
      <c r="E312" s="86"/>
      <c r="F312" s="87"/>
      <c r="G312" s="87"/>
      <c r="H312" s="87"/>
      <c r="I312" s="130"/>
      <c r="J312" s="151"/>
      <c r="K312" s="152"/>
      <c r="L312" s="135"/>
      <c r="M312" s="135"/>
      <c r="N312" s="135"/>
      <c r="O312" s="135"/>
      <c r="P312" s="135"/>
      <c r="Q312" s="135"/>
      <c r="R312" s="128"/>
      <c r="S312" s="136"/>
      <c r="T312" s="137"/>
      <c r="U312" s="135"/>
      <c r="V312" s="135"/>
      <c r="W312" s="135"/>
      <c r="X312" s="135"/>
      <c r="Y312" s="135"/>
      <c r="Z312" s="135"/>
      <c r="AA312" s="138"/>
      <c r="AB312" s="133"/>
      <c r="AC312" s="134"/>
      <c r="AD312" s="135"/>
      <c r="AE312" s="135"/>
      <c r="AF312" s="135"/>
      <c r="AG312" s="135"/>
      <c r="AH312" s="134"/>
      <c r="AI312" s="133"/>
      <c r="AJ312" s="134"/>
      <c r="AK312" s="135"/>
      <c r="AL312" s="135"/>
      <c r="AM312" s="138"/>
      <c r="AN312" s="133"/>
      <c r="AO312" s="139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4"/>
      <c r="BG312" s="133"/>
      <c r="BH312" s="137"/>
      <c r="BI312" s="140"/>
      <c r="BJ312" s="135"/>
      <c r="BK312" s="135"/>
      <c r="BL312" s="135"/>
      <c r="BM312" s="135"/>
      <c r="BN312" s="135"/>
      <c r="BO312" s="135"/>
      <c r="BP312" s="137"/>
      <c r="BQ312" s="133"/>
      <c r="BR312" s="134"/>
      <c r="BS312" s="140"/>
      <c r="BT312" s="135"/>
      <c r="BU312" s="135"/>
      <c r="BV312" s="135"/>
      <c r="BW312" s="137"/>
      <c r="BX312" s="133"/>
      <c r="BY312" s="134"/>
      <c r="BZ312" s="135"/>
      <c r="CA312" s="133"/>
      <c r="CB312" s="134"/>
      <c r="CC312" s="135"/>
      <c r="CD312" s="133"/>
      <c r="CE312" s="134"/>
      <c r="CF312" s="141" t="str">
        <f>IF(ISNA(VLOOKUP($B312,'[1]1718  Prog Access'!$F$7:$BF$318,52,FALSE)),"",VLOOKUP($B312,'[1]1718  Prog Access'!$F$7:$BF$318,52,FALSE))</f>
        <v/>
      </c>
      <c r="CG312" s="88"/>
      <c r="CH312" s="89"/>
    </row>
    <row r="313" spans="1:88" x14ac:dyDescent="0.3">
      <c r="A313" s="91"/>
      <c r="B313" s="84" t="s">
        <v>506</v>
      </c>
      <c r="C313" s="117" t="s">
        <v>507</v>
      </c>
      <c r="D313" s="85">
        <f>IF(ISNA(VLOOKUP($B313,'[1]1718 enrollment_Rev_Exp by size'!$A$6:$C$339,3,FALSE)),"",VLOOKUP($B313,'[1]1718 enrollment_Rev_Exp by size'!$A$6:$C$339,3,FALSE))</f>
        <v>20284.590000000004</v>
      </c>
      <c r="E313" s="86">
        <f>IF(ISNA(VLOOKUP($B313,'[1]1718 Enroll_Rev_Exp Access'!$A$6:$D$316,4,FALSE)),"",VLOOKUP($B313,'[1]1718 Enroll_Rev_Exp Access'!$A$6:$D$316,4,FALSE))</f>
        <v>272774595.41000003</v>
      </c>
      <c r="F313" s="87">
        <f>IF(ISNA(VLOOKUP($B313,'[1]1718  Prog Access'!$F$7:$BF$318,2,FALSE)),"",VLOOKUP($B313,'[1]1718  Prog Access'!$F$7:$BF$318,2,FALSE))</f>
        <v>149241031.61000004</v>
      </c>
      <c r="G313" s="87">
        <f>IF(ISNA(VLOOKUP($B313,'[1]1718  Prog Access'!$F$7:$BF$318,3,FALSE)),"",VLOOKUP($B313,'[1]1718  Prog Access'!$F$7:$BF$318,3,FALSE))</f>
        <v>3642077.19</v>
      </c>
      <c r="H313" s="87">
        <f>IF(ISNA(VLOOKUP($B313,'[1]1718  Prog Access'!$F$7:$BF$318,4,FALSE)),"",VLOOKUP($B313,'[1]1718  Prog Access'!$F$7:$BF$318,4,FALSE))</f>
        <v>427247.84</v>
      </c>
      <c r="I313" s="130">
        <f t="shared" si="409"/>
        <v>153310356.64000005</v>
      </c>
      <c r="J313" s="151">
        <f t="shared" si="410"/>
        <v>0.56204045105286815</v>
      </c>
      <c r="K313" s="152">
        <f t="shared" si="411"/>
        <v>7557.9716740639087</v>
      </c>
      <c r="L313" s="135">
        <f>IF(ISNA(VLOOKUP($B313,'[1]1718  Prog Access'!$F$7:$BF$318,5,FALSE)),"",VLOOKUP($B313,'[1]1718  Prog Access'!$F$7:$BF$318,5,FALSE))</f>
        <v>0</v>
      </c>
      <c r="M313" s="135">
        <f>IF(ISNA(VLOOKUP($B313,'[1]1718  Prog Access'!$F$7:$BF$318,6,FALSE)),"",VLOOKUP($B313,'[1]1718  Prog Access'!$F$7:$BF$318,6,FALSE))</f>
        <v>0</v>
      </c>
      <c r="N313" s="135">
        <f>IF(ISNA(VLOOKUP($B313,'[1]1718  Prog Access'!$F$7:$BF$318,7,FALSE)),"",VLOOKUP($B313,'[1]1718  Prog Access'!$F$7:$BF$318,7,FALSE))</f>
        <v>0</v>
      </c>
      <c r="O313" s="135">
        <f>IF(ISNA(VLOOKUP($B313,'[1]1718  Prog Access'!$F$7:$BF$318,8,FALSE)),"",VLOOKUP($B313,'[1]1718  Prog Access'!$F$7:$BF$318,8,FALSE))</f>
        <v>0</v>
      </c>
      <c r="P313" s="135">
        <f>IF(ISNA(VLOOKUP($B313,'[1]1718  Prog Access'!$F$7:$BF$318,9,FALSE)),"",VLOOKUP($B313,'[1]1718  Prog Access'!$F$7:$BF$318,9,FALSE))</f>
        <v>0</v>
      </c>
      <c r="Q313" s="135">
        <f>IF(ISNA(VLOOKUP($B313,'[1]1718  Prog Access'!$F$7:$BF$318,10,FALSE)),"",VLOOKUP($B313,'[1]1718  Prog Access'!$F$7:$BF$318,10,FALSE))</f>
        <v>0</v>
      </c>
      <c r="R313" s="128">
        <f t="shared" si="412"/>
        <v>0</v>
      </c>
      <c r="S313" s="136">
        <f t="shared" si="413"/>
        <v>0</v>
      </c>
      <c r="T313" s="137">
        <f t="shared" si="414"/>
        <v>0</v>
      </c>
      <c r="U313" s="135">
        <f>IF(ISNA(VLOOKUP($B313,'[1]1718  Prog Access'!$F$7:$BF$318,11,FALSE)),"",VLOOKUP($B313,'[1]1718  Prog Access'!$F$7:$BF$318,11,FALSE))</f>
        <v>31836254.500000007</v>
      </c>
      <c r="V313" s="135">
        <f>IF(ISNA(VLOOKUP($B313,'[1]1718  Prog Access'!$F$7:$BF$318,12,FALSE)),"",VLOOKUP($B313,'[1]1718  Prog Access'!$F$7:$BF$318,12,FALSE))</f>
        <v>1609880.9899999998</v>
      </c>
      <c r="W313" s="135">
        <f>IF(ISNA(VLOOKUP($B313,'[1]1718  Prog Access'!$F$7:$BF$318,13,FALSE)),"",VLOOKUP($B313,'[1]1718  Prog Access'!$F$7:$BF$318,13,FALSE))</f>
        <v>4336524.32</v>
      </c>
      <c r="X313" s="135">
        <f>IF(ISNA(VLOOKUP($B313,'[1]1718  Prog Access'!$F$7:$BF$318,14,FALSE)),"",VLOOKUP($B313,'[1]1718  Prog Access'!$F$7:$BF$318,14,FALSE))</f>
        <v>0</v>
      </c>
      <c r="Y313" s="135">
        <f>IF(ISNA(VLOOKUP($B313,'[1]1718  Prog Access'!$F$7:$BF$318,15,FALSE)),"",VLOOKUP($B313,'[1]1718  Prog Access'!$F$7:$BF$318,15,FALSE))</f>
        <v>0</v>
      </c>
      <c r="Z313" s="135">
        <f>IF(ISNA(VLOOKUP($B313,'[1]1718  Prog Access'!$F$7:$BF$318,16,FALSE)),"",VLOOKUP($B313,'[1]1718  Prog Access'!$F$7:$BF$318,16,FALSE))</f>
        <v>0</v>
      </c>
      <c r="AA313" s="138">
        <f t="shared" si="415"/>
        <v>37782659.810000002</v>
      </c>
      <c r="AB313" s="133">
        <f t="shared" si="416"/>
        <v>0.1385123851185992</v>
      </c>
      <c r="AC313" s="134">
        <f t="shared" si="417"/>
        <v>1862.6287151971026</v>
      </c>
      <c r="AD313" s="135">
        <f>IF(ISNA(VLOOKUP($B313,'[1]1718  Prog Access'!$F$7:$BF$318,17,FALSE)),"",VLOOKUP($B313,'[1]1718  Prog Access'!$F$7:$BF$318,17,FALSE))</f>
        <v>7570703.5700000012</v>
      </c>
      <c r="AE313" s="135">
        <f>IF(ISNA(VLOOKUP($B313,'[1]1718  Prog Access'!$F$7:$BF$318,18,FALSE)),"",VLOOKUP($B313,'[1]1718  Prog Access'!$F$7:$BF$318,18,FALSE))</f>
        <v>2636996.34</v>
      </c>
      <c r="AF313" s="135">
        <f>IF(ISNA(VLOOKUP($B313,'[1]1718  Prog Access'!$F$7:$BF$318,19,FALSE)),"",VLOOKUP($B313,'[1]1718  Prog Access'!$F$7:$BF$318,19,FALSE))</f>
        <v>111231</v>
      </c>
      <c r="AG313" s="135">
        <f>IF(ISNA(VLOOKUP($B313,'[1]1718  Prog Access'!$F$7:$BF$318,20,FALSE)),"",VLOOKUP($B313,'[1]1718  Prog Access'!$F$7:$BF$318,20,FALSE))</f>
        <v>0</v>
      </c>
      <c r="AH313" s="134">
        <f t="shared" si="418"/>
        <v>10318930.91</v>
      </c>
      <c r="AI313" s="133">
        <f t="shared" si="419"/>
        <v>3.7829515958001506E-2</v>
      </c>
      <c r="AJ313" s="134">
        <f t="shared" si="420"/>
        <v>508.70788662723766</v>
      </c>
      <c r="AK313" s="135">
        <f>IF(ISNA(VLOOKUP($B313,'[1]1718  Prog Access'!$F$7:$BF$318,21,FALSE)),"",VLOOKUP($B313,'[1]1718  Prog Access'!$F$7:$BF$318,21,FALSE))</f>
        <v>0</v>
      </c>
      <c r="AL313" s="135">
        <f>IF(ISNA(VLOOKUP($B313,'[1]1718  Prog Access'!$F$7:$BF$318,22,FALSE)),"",VLOOKUP($B313,'[1]1718  Prog Access'!$F$7:$BF$318,22,FALSE))</f>
        <v>0</v>
      </c>
      <c r="AM313" s="138">
        <f t="shared" si="421"/>
        <v>0</v>
      </c>
      <c r="AN313" s="133">
        <f t="shared" si="422"/>
        <v>0</v>
      </c>
      <c r="AO313" s="139">
        <f t="shared" si="423"/>
        <v>0</v>
      </c>
      <c r="AP313" s="135">
        <f>IF(ISNA(VLOOKUP($B313,'[1]1718  Prog Access'!$F$7:$BF$318,23,FALSE)),"",VLOOKUP($B313,'[1]1718  Prog Access'!$F$7:$BF$318,23,FALSE))</f>
        <v>3781614.49</v>
      </c>
      <c r="AQ313" s="135">
        <f>IF(ISNA(VLOOKUP($B313,'[1]1718  Prog Access'!$F$7:$BF$318,24,FALSE)),"",VLOOKUP($B313,'[1]1718  Prog Access'!$F$7:$BF$318,24,FALSE))</f>
        <v>581998.22</v>
      </c>
      <c r="AR313" s="135">
        <f>IF(ISNA(VLOOKUP($B313,'[1]1718  Prog Access'!$F$7:$BF$318,25,FALSE)),"",VLOOKUP($B313,'[1]1718  Prog Access'!$F$7:$BF$318,25,FALSE))</f>
        <v>0</v>
      </c>
      <c r="AS313" s="135">
        <f>IF(ISNA(VLOOKUP($B313,'[1]1718  Prog Access'!$F$7:$BF$318,26,FALSE)),"",VLOOKUP($B313,'[1]1718  Prog Access'!$F$7:$BF$318,26,FALSE))</f>
        <v>0</v>
      </c>
      <c r="AT313" s="135">
        <f>IF(ISNA(VLOOKUP($B313,'[1]1718  Prog Access'!$F$7:$BF$318,27,FALSE)),"",VLOOKUP($B313,'[1]1718  Prog Access'!$F$7:$BF$318,27,FALSE))</f>
        <v>5036171.9099999992</v>
      </c>
      <c r="AU313" s="135">
        <f>IF(ISNA(VLOOKUP($B313,'[1]1718  Prog Access'!$F$7:$BF$318,28,FALSE)),"",VLOOKUP($B313,'[1]1718  Prog Access'!$F$7:$BF$318,28,FALSE))</f>
        <v>29723.3</v>
      </c>
      <c r="AV313" s="135">
        <f>IF(ISNA(VLOOKUP($B313,'[1]1718  Prog Access'!$F$7:$BF$318,29,FALSE)),"",VLOOKUP($B313,'[1]1718  Prog Access'!$F$7:$BF$318,29,FALSE))</f>
        <v>0</v>
      </c>
      <c r="AW313" s="135">
        <f>IF(ISNA(VLOOKUP($B313,'[1]1718  Prog Access'!$F$7:$BF$318,30,FALSE)),"",VLOOKUP($B313,'[1]1718  Prog Access'!$F$7:$BF$318,30,FALSE))</f>
        <v>1784783.8199999998</v>
      </c>
      <c r="AX313" s="135">
        <f>IF(ISNA(VLOOKUP($B313,'[1]1718  Prog Access'!$F$7:$BF$318,31,FALSE)),"",VLOOKUP($B313,'[1]1718  Prog Access'!$F$7:$BF$318,31,FALSE))</f>
        <v>0</v>
      </c>
      <c r="AY313" s="135">
        <f>IF(ISNA(VLOOKUP($B313,'[1]1718  Prog Access'!$F$7:$BF$318,32,FALSE)),"",VLOOKUP($B313,'[1]1718  Prog Access'!$F$7:$BF$318,32,FALSE))</f>
        <v>0</v>
      </c>
      <c r="AZ313" s="135">
        <f>IF(ISNA(VLOOKUP($B313,'[1]1718  Prog Access'!$F$7:$BF$318,33,FALSE)),"",VLOOKUP($B313,'[1]1718  Prog Access'!$F$7:$BF$318,33,FALSE))</f>
        <v>0</v>
      </c>
      <c r="BA313" s="135">
        <f>IF(ISNA(VLOOKUP($B313,'[1]1718  Prog Access'!$F$7:$BF$318,34,FALSE)),"",VLOOKUP($B313,'[1]1718  Prog Access'!$F$7:$BF$318,34,FALSE))</f>
        <v>251816.71</v>
      </c>
      <c r="BB313" s="135">
        <f>IF(ISNA(VLOOKUP($B313,'[1]1718  Prog Access'!$F$7:$BF$318,35,FALSE)),"",VLOOKUP($B313,'[1]1718  Prog Access'!$F$7:$BF$318,35,FALSE))</f>
        <v>3404510.07</v>
      </c>
      <c r="BC313" s="135">
        <f>IF(ISNA(VLOOKUP($B313,'[1]1718  Prog Access'!$F$7:$BF$318,36,FALSE)),"",VLOOKUP($B313,'[1]1718  Prog Access'!$F$7:$BF$318,36,FALSE))</f>
        <v>0</v>
      </c>
      <c r="BD313" s="135">
        <f>IF(ISNA(VLOOKUP($B313,'[1]1718  Prog Access'!$F$7:$BF$318,37,FALSE)),"",VLOOKUP($B313,'[1]1718  Prog Access'!$F$7:$BF$318,37,FALSE))</f>
        <v>0</v>
      </c>
      <c r="BE313" s="135">
        <f>IF(ISNA(VLOOKUP($B313,'[1]1718  Prog Access'!$F$7:$BF$318,38,FALSE)),"",VLOOKUP($B313,'[1]1718  Prog Access'!$F$7:$BF$318,38,FALSE))</f>
        <v>112615.56000000001</v>
      </c>
      <c r="BF313" s="134">
        <f t="shared" si="424"/>
        <v>14983234.080000002</v>
      </c>
      <c r="BG313" s="133">
        <f t="shared" si="425"/>
        <v>5.4928993873051529E-2</v>
      </c>
      <c r="BH313" s="137">
        <f t="shared" si="426"/>
        <v>738.65106861908464</v>
      </c>
      <c r="BI313" s="140">
        <f>IF(ISNA(VLOOKUP($B313,'[1]1718  Prog Access'!$F$7:$BF$318,39,FALSE)),"",VLOOKUP($B313,'[1]1718  Prog Access'!$F$7:$BF$318,39,FALSE))</f>
        <v>0</v>
      </c>
      <c r="BJ313" s="135">
        <f>IF(ISNA(VLOOKUP($B313,'[1]1718  Prog Access'!$F$7:$BF$318,40,FALSE)),"",VLOOKUP($B313,'[1]1718  Prog Access'!$F$7:$BF$318,40,FALSE))</f>
        <v>315517.28000000009</v>
      </c>
      <c r="BK313" s="135">
        <f>IF(ISNA(VLOOKUP($B313,'[1]1718  Prog Access'!$F$7:$BF$318,41,FALSE)),"",VLOOKUP($B313,'[1]1718  Prog Access'!$F$7:$BF$318,41,FALSE))</f>
        <v>433472.35999999987</v>
      </c>
      <c r="BL313" s="135">
        <f>IF(ISNA(VLOOKUP($B313,'[1]1718  Prog Access'!$F$7:$BF$318,42,FALSE)),"",VLOOKUP($B313,'[1]1718  Prog Access'!$F$7:$BF$318,42,FALSE))</f>
        <v>0</v>
      </c>
      <c r="BM313" s="135">
        <f>IF(ISNA(VLOOKUP($B313,'[1]1718  Prog Access'!$F$7:$BF$318,43,FALSE)),"",VLOOKUP($B313,'[1]1718  Prog Access'!$F$7:$BF$318,43,FALSE))</f>
        <v>0</v>
      </c>
      <c r="BN313" s="135">
        <f>IF(ISNA(VLOOKUP($B313,'[1]1718  Prog Access'!$F$7:$BF$318,44,FALSE)),"",VLOOKUP($B313,'[1]1718  Prog Access'!$F$7:$BF$318,44,FALSE))</f>
        <v>0</v>
      </c>
      <c r="BO313" s="135">
        <f>IF(ISNA(VLOOKUP($B313,'[1]1718  Prog Access'!$F$7:$BF$318,45,FALSE)),"",VLOOKUP($B313,'[1]1718  Prog Access'!$F$7:$BF$318,45,FALSE))</f>
        <v>2929702.3299999991</v>
      </c>
      <c r="BP313" s="137">
        <f t="shared" si="427"/>
        <v>3678691.9699999988</v>
      </c>
      <c r="BQ313" s="133">
        <f t="shared" si="428"/>
        <v>1.3486197145561365E-2</v>
      </c>
      <c r="BR313" s="134">
        <f t="shared" si="429"/>
        <v>181.3540214517522</v>
      </c>
      <c r="BS313" s="140">
        <f>IF(ISNA(VLOOKUP($B313,'[1]1718  Prog Access'!$F$7:$BF$318,46,FALSE)),"",VLOOKUP($B313,'[1]1718  Prog Access'!$F$7:$BF$318,46,FALSE))</f>
        <v>0</v>
      </c>
      <c r="BT313" s="135">
        <f>IF(ISNA(VLOOKUP($B313,'[1]1718  Prog Access'!$F$7:$BF$318,47,FALSE)),"",VLOOKUP($B313,'[1]1718  Prog Access'!$F$7:$BF$318,47,FALSE))</f>
        <v>0</v>
      </c>
      <c r="BU313" s="135">
        <f>IF(ISNA(VLOOKUP($B313,'[1]1718  Prog Access'!$F$7:$BF$318,48,FALSE)),"",VLOOKUP($B313,'[1]1718  Prog Access'!$F$7:$BF$318,48,FALSE))</f>
        <v>87534.36</v>
      </c>
      <c r="BV313" s="135">
        <f>IF(ISNA(VLOOKUP($B313,'[1]1718  Prog Access'!$F$7:$BF$318,49,FALSE)),"",VLOOKUP($B313,'[1]1718  Prog Access'!$F$7:$BF$318,49,FALSE))</f>
        <v>785861.80999999994</v>
      </c>
      <c r="BW313" s="137">
        <f t="shared" si="430"/>
        <v>873396.16999999993</v>
      </c>
      <c r="BX313" s="133">
        <f t="shared" si="431"/>
        <v>3.2018970413546836E-3</v>
      </c>
      <c r="BY313" s="134">
        <f t="shared" si="432"/>
        <v>43.057127109791217</v>
      </c>
      <c r="BZ313" s="135">
        <f>IF(ISNA(VLOOKUP($B313,'[1]1718  Prog Access'!$F$7:$BF$318,50,FALSE)),"",VLOOKUP($B313,'[1]1718  Prog Access'!$F$7:$BF$318,50,FALSE))</f>
        <v>33372848.649999999</v>
      </c>
      <c r="CA313" s="133">
        <f t="shared" si="433"/>
        <v>0.12234588268690559</v>
      </c>
      <c r="CB313" s="134">
        <f t="shared" si="434"/>
        <v>1645.2316093152483</v>
      </c>
      <c r="CC313" s="135">
        <f>IF(ISNA(VLOOKUP($B313,'[1]1718  Prog Access'!$F$7:$BF$318,51,FALSE)),"",VLOOKUP($B313,'[1]1718  Prog Access'!$F$7:$BF$318,51,FALSE))</f>
        <v>7273972.0999999996</v>
      </c>
      <c r="CD313" s="133">
        <f t="shared" si="435"/>
        <v>2.6666603937462327E-2</v>
      </c>
      <c r="CE313" s="134">
        <f t="shared" si="436"/>
        <v>358.59596373404628</v>
      </c>
      <c r="CF313" s="141">
        <f>IF(ISNA(VLOOKUP($B313,'[1]1718  Prog Access'!$F$7:$BF$318,52,FALSE)),"",VLOOKUP($B313,'[1]1718  Prog Access'!$F$7:$BF$318,52,FALSE))</f>
        <v>11180505.080000002</v>
      </c>
      <c r="CG313" s="88">
        <f t="shared" si="437"/>
        <v>4.0988073186195698E-2</v>
      </c>
      <c r="CH313" s="89">
        <f t="shared" si="438"/>
        <v>551.18220678850298</v>
      </c>
      <c r="CI313" s="90">
        <f t="shared" ref="CI313:CI327" si="477">CF313+CC313+BZ313+BW313+BP313+BF313+AM313+AH313+AA313+R313+I313</f>
        <v>272774595.41000003</v>
      </c>
      <c r="CJ313" s="99">
        <f t="shared" ref="CJ313:CJ327" si="478">CI313-E313</f>
        <v>0</v>
      </c>
    </row>
    <row r="314" spans="1:88" x14ac:dyDescent="0.3">
      <c r="A314" s="21"/>
      <c r="B314" s="84" t="s">
        <v>508</v>
      </c>
      <c r="C314" s="117" t="s">
        <v>509</v>
      </c>
      <c r="D314" s="85">
        <f>IF(ISNA(VLOOKUP($B314,'[1]1718 enrollment_Rev_Exp by size'!$A$6:$C$339,3,FALSE)),"",VLOOKUP($B314,'[1]1718 enrollment_Rev_Exp by size'!$A$6:$C$339,3,FALSE))</f>
        <v>8872.7300000000014</v>
      </c>
      <c r="E314" s="86">
        <f>IF(ISNA(VLOOKUP($B314,'[1]1718 Enroll_Rev_Exp Access'!$A$6:$D$316,4,FALSE)),"",VLOOKUP($B314,'[1]1718 Enroll_Rev_Exp Access'!$A$6:$D$316,4,FALSE))</f>
        <v>105966786.41</v>
      </c>
      <c r="F314" s="87">
        <f>IF(ISNA(VLOOKUP($B314,'[1]1718  Prog Access'!$F$7:$BF$318,2,FALSE)),"",VLOOKUP($B314,'[1]1718  Prog Access'!$F$7:$BF$318,2,FALSE))</f>
        <v>59168809.230000004</v>
      </c>
      <c r="G314" s="87">
        <f>IF(ISNA(VLOOKUP($B314,'[1]1718  Prog Access'!$F$7:$BF$318,3,FALSE)),"",VLOOKUP($B314,'[1]1718  Prog Access'!$F$7:$BF$318,3,FALSE))</f>
        <v>578749.32999999996</v>
      </c>
      <c r="H314" s="87">
        <f>IF(ISNA(VLOOKUP($B314,'[1]1718  Prog Access'!$F$7:$BF$318,4,FALSE)),"",VLOOKUP($B314,'[1]1718  Prog Access'!$F$7:$BF$318,4,FALSE))</f>
        <v>0</v>
      </c>
      <c r="I314" s="130">
        <f t="shared" si="409"/>
        <v>59747558.560000002</v>
      </c>
      <c r="J314" s="151">
        <f t="shared" si="410"/>
        <v>0.56383288183175173</v>
      </c>
      <c r="K314" s="152">
        <f t="shared" si="411"/>
        <v>6733.8416203355664</v>
      </c>
      <c r="L314" s="135">
        <f>IF(ISNA(VLOOKUP($B314,'[1]1718  Prog Access'!$F$7:$BF$318,5,FALSE)),"",VLOOKUP($B314,'[1]1718  Prog Access'!$F$7:$BF$318,5,FALSE))</f>
        <v>0</v>
      </c>
      <c r="M314" s="135">
        <f>IF(ISNA(VLOOKUP($B314,'[1]1718  Prog Access'!$F$7:$BF$318,6,FALSE)),"",VLOOKUP($B314,'[1]1718  Prog Access'!$F$7:$BF$318,6,FALSE))</f>
        <v>0</v>
      </c>
      <c r="N314" s="135">
        <f>IF(ISNA(VLOOKUP($B314,'[1]1718  Prog Access'!$F$7:$BF$318,7,FALSE)),"",VLOOKUP($B314,'[1]1718  Prog Access'!$F$7:$BF$318,7,FALSE))</f>
        <v>0</v>
      </c>
      <c r="O314" s="135">
        <f>IF(ISNA(VLOOKUP($B314,'[1]1718  Prog Access'!$F$7:$BF$318,8,FALSE)),"",VLOOKUP($B314,'[1]1718  Prog Access'!$F$7:$BF$318,8,FALSE))</f>
        <v>0</v>
      </c>
      <c r="P314" s="135">
        <f>IF(ISNA(VLOOKUP($B314,'[1]1718  Prog Access'!$F$7:$BF$318,9,FALSE)),"",VLOOKUP($B314,'[1]1718  Prog Access'!$F$7:$BF$318,9,FALSE))</f>
        <v>0</v>
      </c>
      <c r="Q314" s="135">
        <f>IF(ISNA(VLOOKUP($B314,'[1]1718  Prog Access'!$F$7:$BF$318,10,FALSE)),"",VLOOKUP($B314,'[1]1718  Prog Access'!$F$7:$BF$318,10,FALSE))</f>
        <v>0</v>
      </c>
      <c r="R314" s="128">
        <f t="shared" si="412"/>
        <v>0</v>
      </c>
      <c r="S314" s="136">
        <f t="shared" si="413"/>
        <v>0</v>
      </c>
      <c r="T314" s="137">
        <f t="shared" si="414"/>
        <v>0</v>
      </c>
      <c r="U314" s="135">
        <f>IF(ISNA(VLOOKUP($B314,'[1]1718  Prog Access'!$F$7:$BF$318,11,FALSE)),"",VLOOKUP($B314,'[1]1718  Prog Access'!$F$7:$BF$318,11,FALSE))</f>
        <v>13468329</v>
      </c>
      <c r="V314" s="135">
        <f>IF(ISNA(VLOOKUP($B314,'[1]1718  Prog Access'!$F$7:$BF$318,12,FALSE)),"",VLOOKUP($B314,'[1]1718  Prog Access'!$F$7:$BF$318,12,FALSE))</f>
        <v>722036.41</v>
      </c>
      <c r="W314" s="135">
        <f>IF(ISNA(VLOOKUP($B314,'[1]1718  Prog Access'!$F$7:$BF$318,13,FALSE)),"",VLOOKUP($B314,'[1]1718  Prog Access'!$F$7:$BF$318,13,FALSE))</f>
        <v>1435012.64</v>
      </c>
      <c r="X314" s="135">
        <f>IF(ISNA(VLOOKUP($B314,'[1]1718  Prog Access'!$F$7:$BF$318,14,FALSE)),"",VLOOKUP($B314,'[1]1718  Prog Access'!$F$7:$BF$318,14,FALSE))</f>
        <v>0</v>
      </c>
      <c r="Y314" s="135">
        <f>IF(ISNA(VLOOKUP($B314,'[1]1718  Prog Access'!$F$7:$BF$318,15,FALSE)),"",VLOOKUP($B314,'[1]1718  Prog Access'!$F$7:$BF$318,15,FALSE))</f>
        <v>0</v>
      </c>
      <c r="Z314" s="135">
        <f>IF(ISNA(VLOOKUP($B314,'[1]1718  Prog Access'!$F$7:$BF$318,16,FALSE)),"",VLOOKUP($B314,'[1]1718  Prog Access'!$F$7:$BF$318,16,FALSE))</f>
        <v>0</v>
      </c>
      <c r="AA314" s="138">
        <f t="shared" si="415"/>
        <v>15625378.050000001</v>
      </c>
      <c r="AB314" s="133">
        <f t="shared" si="416"/>
        <v>0.14745542994522146</v>
      </c>
      <c r="AC314" s="134">
        <f t="shared" si="417"/>
        <v>1761.0564110482342</v>
      </c>
      <c r="AD314" s="135">
        <f>IF(ISNA(VLOOKUP($B314,'[1]1718  Prog Access'!$F$7:$BF$318,17,FALSE)),"",VLOOKUP($B314,'[1]1718  Prog Access'!$F$7:$BF$318,17,FALSE))</f>
        <v>3103031.0400000005</v>
      </c>
      <c r="AE314" s="135">
        <f>IF(ISNA(VLOOKUP($B314,'[1]1718  Prog Access'!$F$7:$BF$318,18,FALSE)),"",VLOOKUP($B314,'[1]1718  Prog Access'!$F$7:$BF$318,18,FALSE))</f>
        <v>768117.14999999991</v>
      </c>
      <c r="AF314" s="135">
        <f>IF(ISNA(VLOOKUP($B314,'[1]1718  Prog Access'!$F$7:$BF$318,19,FALSE)),"",VLOOKUP($B314,'[1]1718  Prog Access'!$F$7:$BF$318,19,FALSE))</f>
        <v>32310</v>
      </c>
      <c r="AG314" s="135">
        <f>IF(ISNA(VLOOKUP($B314,'[1]1718  Prog Access'!$F$7:$BF$318,20,FALSE)),"",VLOOKUP($B314,'[1]1718  Prog Access'!$F$7:$BF$318,20,FALSE))</f>
        <v>0</v>
      </c>
      <c r="AH314" s="134">
        <f t="shared" si="418"/>
        <v>3903458.1900000004</v>
      </c>
      <c r="AI314" s="133">
        <f t="shared" si="419"/>
        <v>3.6836619494121363E-2</v>
      </c>
      <c r="AJ314" s="134">
        <f t="shared" si="420"/>
        <v>439.93880012127045</v>
      </c>
      <c r="AK314" s="135">
        <f>IF(ISNA(VLOOKUP($B314,'[1]1718  Prog Access'!$F$7:$BF$318,21,FALSE)),"",VLOOKUP($B314,'[1]1718  Prog Access'!$F$7:$BF$318,21,FALSE))</f>
        <v>0</v>
      </c>
      <c r="AL314" s="135">
        <f>IF(ISNA(VLOOKUP($B314,'[1]1718  Prog Access'!$F$7:$BF$318,22,FALSE)),"",VLOOKUP($B314,'[1]1718  Prog Access'!$F$7:$BF$318,22,FALSE))</f>
        <v>0</v>
      </c>
      <c r="AM314" s="138">
        <f t="shared" si="421"/>
        <v>0</v>
      </c>
      <c r="AN314" s="133">
        <f t="shared" si="422"/>
        <v>0</v>
      </c>
      <c r="AO314" s="139">
        <f t="shared" si="423"/>
        <v>0</v>
      </c>
      <c r="AP314" s="135">
        <f>IF(ISNA(VLOOKUP($B314,'[1]1718  Prog Access'!$F$7:$BF$318,23,FALSE)),"",VLOOKUP($B314,'[1]1718  Prog Access'!$F$7:$BF$318,23,FALSE))</f>
        <v>676224.47</v>
      </c>
      <c r="AQ314" s="135">
        <f>IF(ISNA(VLOOKUP($B314,'[1]1718  Prog Access'!$F$7:$BF$318,24,FALSE)),"",VLOOKUP($B314,'[1]1718  Prog Access'!$F$7:$BF$318,24,FALSE))</f>
        <v>169853.16999999998</v>
      </c>
      <c r="AR314" s="135">
        <f>IF(ISNA(VLOOKUP($B314,'[1]1718  Prog Access'!$F$7:$BF$318,25,FALSE)),"",VLOOKUP($B314,'[1]1718  Prog Access'!$F$7:$BF$318,25,FALSE))</f>
        <v>0</v>
      </c>
      <c r="AS314" s="135">
        <f>IF(ISNA(VLOOKUP($B314,'[1]1718  Prog Access'!$F$7:$BF$318,26,FALSE)),"",VLOOKUP($B314,'[1]1718  Prog Access'!$F$7:$BF$318,26,FALSE))</f>
        <v>0</v>
      </c>
      <c r="AT314" s="135">
        <f>IF(ISNA(VLOOKUP($B314,'[1]1718  Prog Access'!$F$7:$BF$318,27,FALSE)),"",VLOOKUP($B314,'[1]1718  Prog Access'!$F$7:$BF$318,27,FALSE))</f>
        <v>1263658.53</v>
      </c>
      <c r="AU314" s="135">
        <f>IF(ISNA(VLOOKUP($B314,'[1]1718  Prog Access'!$F$7:$BF$318,28,FALSE)),"",VLOOKUP($B314,'[1]1718  Prog Access'!$F$7:$BF$318,28,FALSE))</f>
        <v>4792.03</v>
      </c>
      <c r="AV314" s="135">
        <f>IF(ISNA(VLOOKUP($B314,'[1]1718  Prog Access'!$F$7:$BF$318,29,FALSE)),"",VLOOKUP($B314,'[1]1718  Prog Access'!$F$7:$BF$318,29,FALSE))</f>
        <v>0</v>
      </c>
      <c r="AW314" s="135">
        <f>IF(ISNA(VLOOKUP($B314,'[1]1718  Prog Access'!$F$7:$BF$318,30,FALSE)),"",VLOOKUP($B314,'[1]1718  Prog Access'!$F$7:$BF$318,30,FALSE))</f>
        <v>337600.51</v>
      </c>
      <c r="AX314" s="135">
        <f>IF(ISNA(VLOOKUP($B314,'[1]1718  Prog Access'!$F$7:$BF$318,31,FALSE)),"",VLOOKUP($B314,'[1]1718  Prog Access'!$F$7:$BF$318,31,FALSE))</f>
        <v>0</v>
      </c>
      <c r="AY314" s="135">
        <f>IF(ISNA(VLOOKUP($B314,'[1]1718  Prog Access'!$F$7:$BF$318,32,FALSE)),"",VLOOKUP($B314,'[1]1718  Prog Access'!$F$7:$BF$318,32,FALSE))</f>
        <v>0</v>
      </c>
      <c r="AZ314" s="135">
        <f>IF(ISNA(VLOOKUP($B314,'[1]1718  Prog Access'!$F$7:$BF$318,33,FALSE)),"",VLOOKUP($B314,'[1]1718  Prog Access'!$F$7:$BF$318,33,FALSE))</f>
        <v>0</v>
      </c>
      <c r="BA314" s="135">
        <f>IF(ISNA(VLOOKUP($B314,'[1]1718  Prog Access'!$F$7:$BF$318,34,FALSE)),"",VLOOKUP($B314,'[1]1718  Prog Access'!$F$7:$BF$318,34,FALSE))</f>
        <v>60121.4</v>
      </c>
      <c r="BB314" s="135">
        <f>IF(ISNA(VLOOKUP($B314,'[1]1718  Prog Access'!$F$7:$BF$318,35,FALSE)),"",VLOOKUP($B314,'[1]1718  Prog Access'!$F$7:$BF$318,35,FALSE))</f>
        <v>459525.78999999992</v>
      </c>
      <c r="BC314" s="135">
        <f>IF(ISNA(VLOOKUP($B314,'[1]1718  Prog Access'!$F$7:$BF$318,36,FALSE)),"",VLOOKUP($B314,'[1]1718  Prog Access'!$F$7:$BF$318,36,FALSE))</f>
        <v>0</v>
      </c>
      <c r="BD314" s="135">
        <f>IF(ISNA(VLOOKUP($B314,'[1]1718  Prog Access'!$F$7:$BF$318,37,FALSE)),"",VLOOKUP($B314,'[1]1718  Prog Access'!$F$7:$BF$318,37,FALSE))</f>
        <v>0</v>
      </c>
      <c r="BE314" s="135">
        <f>IF(ISNA(VLOOKUP($B314,'[1]1718  Prog Access'!$F$7:$BF$318,38,FALSE)),"",VLOOKUP($B314,'[1]1718  Prog Access'!$F$7:$BF$318,38,FALSE))</f>
        <v>0</v>
      </c>
      <c r="BF314" s="134">
        <f t="shared" si="424"/>
        <v>2971775.9</v>
      </c>
      <c r="BG314" s="133">
        <f t="shared" si="425"/>
        <v>2.8044409014177256E-2</v>
      </c>
      <c r="BH314" s="137">
        <f t="shared" si="426"/>
        <v>334.93365627039248</v>
      </c>
      <c r="BI314" s="140">
        <f>IF(ISNA(VLOOKUP($B314,'[1]1718  Prog Access'!$F$7:$BF$318,39,FALSE)),"",VLOOKUP($B314,'[1]1718  Prog Access'!$F$7:$BF$318,39,FALSE))</f>
        <v>132727.12</v>
      </c>
      <c r="BJ314" s="135">
        <f>IF(ISNA(VLOOKUP($B314,'[1]1718  Prog Access'!$F$7:$BF$318,40,FALSE)),"",VLOOKUP($B314,'[1]1718  Prog Access'!$F$7:$BF$318,40,FALSE))</f>
        <v>18236.099999999999</v>
      </c>
      <c r="BK314" s="135">
        <f>IF(ISNA(VLOOKUP($B314,'[1]1718  Prog Access'!$F$7:$BF$318,41,FALSE)),"",VLOOKUP($B314,'[1]1718  Prog Access'!$F$7:$BF$318,41,FALSE))</f>
        <v>211735.17</v>
      </c>
      <c r="BL314" s="135">
        <f>IF(ISNA(VLOOKUP($B314,'[1]1718  Prog Access'!$F$7:$BF$318,42,FALSE)),"",VLOOKUP($B314,'[1]1718  Prog Access'!$F$7:$BF$318,42,FALSE))</f>
        <v>0</v>
      </c>
      <c r="BM314" s="135">
        <f>IF(ISNA(VLOOKUP($B314,'[1]1718  Prog Access'!$F$7:$BF$318,43,FALSE)),"",VLOOKUP($B314,'[1]1718  Prog Access'!$F$7:$BF$318,43,FALSE))</f>
        <v>0</v>
      </c>
      <c r="BN314" s="135">
        <f>IF(ISNA(VLOOKUP($B314,'[1]1718  Prog Access'!$F$7:$BF$318,44,FALSE)),"",VLOOKUP($B314,'[1]1718  Prog Access'!$F$7:$BF$318,44,FALSE))</f>
        <v>0</v>
      </c>
      <c r="BO314" s="135">
        <f>IF(ISNA(VLOOKUP($B314,'[1]1718  Prog Access'!$F$7:$BF$318,45,FALSE)),"",VLOOKUP($B314,'[1]1718  Prog Access'!$F$7:$BF$318,45,FALSE))</f>
        <v>1221473.4500000002</v>
      </c>
      <c r="BP314" s="137">
        <f t="shared" si="427"/>
        <v>1584171.8400000003</v>
      </c>
      <c r="BQ314" s="133">
        <f t="shared" si="428"/>
        <v>1.4949701634535021E-2</v>
      </c>
      <c r="BR314" s="134">
        <f t="shared" si="429"/>
        <v>178.54390249675129</v>
      </c>
      <c r="BS314" s="140">
        <f>IF(ISNA(VLOOKUP($B314,'[1]1718  Prog Access'!$F$7:$BF$318,46,FALSE)),"",VLOOKUP($B314,'[1]1718  Prog Access'!$F$7:$BF$318,46,FALSE))</f>
        <v>0</v>
      </c>
      <c r="BT314" s="135">
        <f>IF(ISNA(VLOOKUP($B314,'[1]1718  Prog Access'!$F$7:$BF$318,47,FALSE)),"",VLOOKUP($B314,'[1]1718  Prog Access'!$F$7:$BF$318,47,FALSE))</f>
        <v>341589.61</v>
      </c>
      <c r="BU314" s="135">
        <f>IF(ISNA(VLOOKUP($B314,'[1]1718  Prog Access'!$F$7:$BF$318,48,FALSE)),"",VLOOKUP($B314,'[1]1718  Prog Access'!$F$7:$BF$318,48,FALSE))</f>
        <v>0</v>
      </c>
      <c r="BV314" s="135">
        <f>IF(ISNA(VLOOKUP($B314,'[1]1718  Prog Access'!$F$7:$BF$318,49,FALSE)),"",VLOOKUP($B314,'[1]1718  Prog Access'!$F$7:$BF$318,49,FALSE))</f>
        <v>280682.5</v>
      </c>
      <c r="BW314" s="137">
        <f t="shared" si="430"/>
        <v>622272.11</v>
      </c>
      <c r="BX314" s="133">
        <f t="shared" si="431"/>
        <v>5.8723316152321922E-3</v>
      </c>
      <c r="BY314" s="134">
        <f t="shared" si="432"/>
        <v>70.133105594332278</v>
      </c>
      <c r="BZ314" s="135">
        <f>IF(ISNA(VLOOKUP($B314,'[1]1718  Prog Access'!$F$7:$BF$318,50,FALSE)),"",VLOOKUP($B314,'[1]1718  Prog Access'!$F$7:$BF$318,50,FALSE))</f>
        <v>13171461.839999996</v>
      </c>
      <c r="CA314" s="133">
        <f t="shared" si="433"/>
        <v>0.12429802097647662</v>
      </c>
      <c r="CB314" s="134">
        <f t="shared" si="434"/>
        <v>1484.488070751617</v>
      </c>
      <c r="CC314" s="135">
        <f>IF(ISNA(VLOOKUP($B314,'[1]1718  Prog Access'!$F$7:$BF$318,51,FALSE)),"",VLOOKUP($B314,'[1]1718  Prog Access'!$F$7:$BF$318,51,FALSE))</f>
        <v>2771167.8800000008</v>
      </c>
      <c r="CD314" s="133">
        <f t="shared" si="435"/>
        <v>2.6151287340902961E-2</v>
      </c>
      <c r="CE314" s="134">
        <f t="shared" si="436"/>
        <v>312.3241527692154</v>
      </c>
      <c r="CF314" s="141">
        <f>IF(ISNA(VLOOKUP($B314,'[1]1718  Prog Access'!$F$7:$BF$318,52,FALSE)),"",VLOOKUP($B314,'[1]1718  Prog Access'!$F$7:$BF$318,52,FALSE))</f>
        <v>5569542.04</v>
      </c>
      <c r="CG314" s="88">
        <f t="shared" si="437"/>
        <v>5.2559318147581448E-2</v>
      </c>
      <c r="CH314" s="89">
        <f t="shared" si="438"/>
        <v>627.71458615330334</v>
      </c>
      <c r="CI314" s="90">
        <f t="shared" si="477"/>
        <v>105966786.41</v>
      </c>
      <c r="CJ314" s="99">
        <f t="shared" si="478"/>
        <v>0</v>
      </c>
    </row>
    <row r="315" spans="1:88" x14ac:dyDescent="0.3">
      <c r="A315" s="104"/>
      <c r="B315" s="84" t="s">
        <v>510</v>
      </c>
      <c r="C315" s="117" t="s">
        <v>511</v>
      </c>
      <c r="D315" s="85">
        <f>IF(ISNA(VLOOKUP($B315,'[1]1718 enrollment_Rev_Exp by size'!$A$6:$C$339,3,FALSE)),"",VLOOKUP($B315,'[1]1718 enrollment_Rev_Exp by size'!$A$6:$C$339,3,FALSE))</f>
        <v>15979.890000000003</v>
      </c>
      <c r="E315" s="86">
        <f>IF(ISNA(VLOOKUP($B315,'[1]1718 Enroll_Rev_Exp Access'!$A$6:$D$316,4,FALSE)),"",VLOOKUP($B315,'[1]1718 Enroll_Rev_Exp Access'!$A$6:$D$316,4,FALSE))</f>
        <v>207367372.31999999</v>
      </c>
      <c r="F315" s="87">
        <f>IF(ISNA(VLOOKUP($B315,'[1]1718  Prog Access'!$F$7:$BF$318,2,FALSE)),"",VLOOKUP($B315,'[1]1718  Prog Access'!$F$7:$BF$318,2,FALSE))</f>
        <v>114200365.09</v>
      </c>
      <c r="G315" s="87">
        <f>IF(ISNA(VLOOKUP($B315,'[1]1718  Prog Access'!$F$7:$BF$318,3,FALSE)),"",VLOOKUP($B315,'[1]1718  Prog Access'!$F$7:$BF$318,3,FALSE))</f>
        <v>0</v>
      </c>
      <c r="H315" s="87">
        <f>IF(ISNA(VLOOKUP($B315,'[1]1718  Prog Access'!$F$7:$BF$318,4,FALSE)),"",VLOOKUP($B315,'[1]1718  Prog Access'!$F$7:$BF$318,4,FALSE))</f>
        <v>0</v>
      </c>
      <c r="I315" s="130">
        <f t="shared" si="409"/>
        <v>114200365.09</v>
      </c>
      <c r="J315" s="151">
        <f t="shared" si="410"/>
        <v>0.55071520563886556</v>
      </c>
      <c r="K315" s="152">
        <f t="shared" si="411"/>
        <v>7146.5050816995599</v>
      </c>
      <c r="L315" s="135">
        <f>IF(ISNA(VLOOKUP($B315,'[1]1718  Prog Access'!$F$7:$BF$318,5,FALSE)),"",VLOOKUP($B315,'[1]1718  Prog Access'!$F$7:$BF$318,5,FALSE))</f>
        <v>0</v>
      </c>
      <c r="M315" s="135">
        <f>IF(ISNA(VLOOKUP($B315,'[1]1718  Prog Access'!$F$7:$BF$318,6,FALSE)),"",VLOOKUP($B315,'[1]1718  Prog Access'!$F$7:$BF$318,6,FALSE))</f>
        <v>0</v>
      </c>
      <c r="N315" s="135">
        <f>IF(ISNA(VLOOKUP($B315,'[1]1718  Prog Access'!$F$7:$BF$318,7,FALSE)),"",VLOOKUP($B315,'[1]1718  Prog Access'!$F$7:$BF$318,7,FALSE))</f>
        <v>0</v>
      </c>
      <c r="O315" s="135">
        <f>IF(ISNA(VLOOKUP($B315,'[1]1718  Prog Access'!$F$7:$BF$318,8,FALSE)),"",VLOOKUP($B315,'[1]1718  Prog Access'!$F$7:$BF$318,8,FALSE))</f>
        <v>0</v>
      </c>
      <c r="P315" s="135">
        <f>IF(ISNA(VLOOKUP($B315,'[1]1718  Prog Access'!$F$7:$BF$318,9,FALSE)),"",VLOOKUP($B315,'[1]1718  Prog Access'!$F$7:$BF$318,9,FALSE))</f>
        <v>0</v>
      </c>
      <c r="Q315" s="135">
        <f>IF(ISNA(VLOOKUP($B315,'[1]1718  Prog Access'!$F$7:$BF$318,10,FALSE)),"",VLOOKUP($B315,'[1]1718  Prog Access'!$F$7:$BF$318,10,FALSE))</f>
        <v>0</v>
      </c>
      <c r="R315" s="128">
        <f t="shared" si="412"/>
        <v>0</v>
      </c>
      <c r="S315" s="136">
        <f t="shared" si="413"/>
        <v>0</v>
      </c>
      <c r="T315" s="137">
        <f t="shared" si="414"/>
        <v>0</v>
      </c>
      <c r="U315" s="135">
        <f>IF(ISNA(VLOOKUP($B315,'[1]1718  Prog Access'!$F$7:$BF$318,11,FALSE)),"",VLOOKUP($B315,'[1]1718  Prog Access'!$F$7:$BF$318,11,FALSE))</f>
        <v>24930823.899999999</v>
      </c>
      <c r="V315" s="135">
        <f>IF(ISNA(VLOOKUP($B315,'[1]1718  Prog Access'!$F$7:$BF$318,12,FALSE)),"",VLOOKUP($B315,'[1]1718  Prog Access'!$F$7:$BF$318,12,FALSE))</f>
        <v>1002505.52</v>
      </c>
      <c r="W315" s="135">
        <f>IF(ISNA(VLOOKUP($B315,'[1]1718  Prog Access'!$F$7:$BF$318,13,FALSE)),"",VLOOKUP($B315,'[1]1718  Prog Access'!$F$7:$BF$318,13,FALSE))</f>
        <v>2976708.9800000004</v>
      </c>
      <c r="X315" s="135">
        <f>IF(ISNA(VLOOKUP($B315,'[1]1718  Prog Access'!$F$7:$BF$318,14,FALSE)),"",VLOOKUP($B315,'[1]1718  Prog Access'!$F$7:$BF$318,14,FALSE))</f>
        <v>0</v>
      </c>
      <c r="Y315" s="135">
        <f>IF(ISNA(VLOOKUP($B315,'[1]1718  Prog Access'!$F$7:$BF$318,15,FALSE)),"",VLOOKUP($B315,'[1]1718  Prog Access'!$F$7:$BF$318,15,FALSE))</f>
        <v>0</v>
      </c>
      <c r="Z315" s="135">
        <f>IF(ISNA(VLOOKUP($B315,'[1]1718  Prog Access'!$F$7:$BF$318,16,FALSE)),"",VLOOKUP($B315,'[1]1718  Prog Access'!$F$7:$BF$318,16,FALSE))</f>
        <v>0</v>
      </c>
      <c r="AA315" s="138">
        <f t="shared" si="415"/>
        <v>28910038.399999999</v>
      </c>
      <c r="AB315" s="133">
        <f t="shared" si="416"/>
        <v>0.13941459582844754</v>
      </c>
      <c r="AC315" s="134">
        <f t="shared" si="417"/>
        <v>1809.1512770112931</v>
      </c>
      <c r="AD315" s="135">
        <f>IF(ISNA(VLOOKUP($B315,'[1]1718  Prog Access'!$F$7:$BF$318,17,FALSE)),"",VLOOKUP($B315,'[1]1718  Prog Access'!$F$7:$BF$318,17,FALSE))</f>
        <v>3401535.49</v>
      </c>
      <c r="AE315" s="135">
        <f>IF(ISNA(VLOOKUP($B315,'[1]1718  Prog Access'!$F$7:$BF$318,18,FALSE)),"",VLOOKUP($B315,'[1]1718  Prog Access'!$F$7:$BF$318,18,FALSE))</f>
        <v>1278102.8</v>
      </c>
      <c r="AF315" s="135">
        <f>IF(ISNA(VLOOKUP($B315,'[1]1718  Prog Access'!$F$7:$BF$318,19,FALSE)),"",VLOOKUP($B315,'[1]1718  Prog Access'!$F$7:$BF$318,19,FALSE))</f>
        <v>85353</v>
      </c>
      <c r="AG315" s="135">
        <f>IF(ISNA(VLOOKUP($B315,'[1]1718  Prog Access'!$F$7:$BF$318,20,FALSE)),"",VLOOKUP($B315,'[1]1718  Prog Access'!$F$7:$BF$318,20,FALSE))</f>
        <v>0</v>
      </c>
      <c r="AH315" s="134">
        <f t="shared" si="418"/>
        <v>4764991.29</v>
      </c>
      <c r="AI315" s="133">
        <f t="shared" si="419"/>
        <v>2.2978500603493591E-2</v>
      </c>
      <c r="AJ315" s="134">
        <f t="shared" si="420"/>
        <v>298.18673908268448</v>
      </c>
      <c r="AK315" s="135">
        <f>IF(ISNA(VLOOKUP($B315,'[1]1718  Prog Access'!$F$7:$BF$318,21,FALSE)),"",VLOOKUP($B315,'[1]1718  Prog Access'!$F$7:$BF$318,21,FALSE))</f>
        <v>4058212.47</v>
      </c>
      <c r="AL315" s="135">
        <f>IF(ISNA(VLOOKUP($B315,'[1]1718  Prog Access'!$F$7:$BF$318,22,FALSE)),"",VLOOKUP($B315,'[1]1718  Prog Access'!$F$7:$BF$318,22,FALSE))</f>
        <v>55482.06</v>
      </c>
      <c r="AM315" s="138">
        <f t="shared" si="421"/>
        <v>4113694.5300000003</v>
      </c>
      <c r="AN315" s="133">
        <f t="shared" si="422"/>
        <v>1.9837713541800261E-2</v>
      </c>
      <c r="AO315" s="139">
        <f t="shared" si="423"/>
        <v>257.4294647835498</v>
      </c>
      <c r="AP315" s="135">
        <f>IF(ISNA(VLOOKUP($B315,'[1]1718  Prog Access'!$F$7:$BF$318,23,FALSE)),"",VLOOKUP($B315,'[1]1718  Prog Access'!$F$7:$BF$318,23,FALSE))</f>
        <v>2987080.3700000006</v>
      </c>
      <c r="AQ315" s="135">
        <f>IF(ISNA(VLOOKUP($B315,'[1]1718  Prog Access'!$F$7:$BF$318,24,FALSE)),"",VLOOKUP($B315,'[1]1718  Prog Access'!$F$7:$BF$318,24,FALSE))</f>
        <v>323926.91000000003</v>
      </c>
      <c r="AR315" s="135">
        <f>IF(ISNA(VLOOKUP($B315,'[1]1718  Prog Access'!$F$7:$BF$318,25,FALSE)),"",VLOOKUP($B315,'[1]1718  Prog Access'!$F$7:$BF$318,25,FALSE))</f>
        <v>0</v>
      </c>
      <c r="AS315" s="135">
        <f>IF(ISNA(VLOOKUP($B315,'[1]1718  Prog Access'!$F$7:$BF$318,26,FALSE)),"",VLOOKUP($B315,'[1]1718  Prog Access'!$F$7:$BF$318,26,FALSE))</f>
        <v>0</v>
      </c>
      <c r="AT315" s="135">
        <f>IF(ISNA(VLOOKUP($B315,'[1]1718  Prog Access'!$F$7:$BF$318,27,FALSE)),"",VLOOKUP($B315,'[1]1718  Prog Access'!$F$7:$BF$318,27,FALSE))</f>
        <v>5786280.6399999997</v>
      </c>
      <c r="AU315" s="135">
        <f>IF(ISNA(VLOOKUP($B315,'[1]1718  Prog Access'!$F$7:$BF$318,28,FALSE)),"",VLOOKUP($B315,'[1]1718  Prog Access'!$F$7:$BF$318,28,FALSE))</f>
        <v>29276.81</v>
      </c>
      <c r="AV315" s="135">
        <f>IF(ISNA(VLOOKUP($B315,'[1]1718  Prog Access'!$F$7:$BF$318,29,FALSE)),"",VLOOKUP($B315,'[1]1718  Prog Access'!$F$7:$BF$318,29,FALSE))</f>
        <v>0</v>
      </c>
      <c r="AW315" s="135">
        <f>IF(ISNA(VLOOKUP($B315,'[1]1718  Prog Access'!$F$7:$BF$318,30,FALSE)),"",VLOOKUP($B315,'[1]1718  Prog Access'!$F$7:$BF$318,30,FALSE))</f>
        <v>1226375.7599999998</v>
      </c>
      <c r="AX315" s="135">
        <f>IF(ISNA(VLOOKUP($B315,'[1]1718  Prog Access'!$F$7:$BF$318,31,FALSE)),"",VLOOKUP($B315,'[1]1718  Prog Access'!$F$7:$BF$318,31,FALSE))</f>
        <v>0</v>
      </c>
      <c r="AY315" s="135">
        <f>IF(ISNA(VLOOKUP($B315,'[1]1718  Prog Access'!$F$7:$BF$318,32,FALSE)),"",VLOOKUP($B315,'[1]1718  Prog Access'!$F$7:$BF$318,32,FALSE))</f>
        <v>0</v>
      </c>
      <c r="AZ315" s="135">
        <f>IF(ISNA(VLOOKUP($B315,'[1]1718  Prog Access'!$F$7:$BF$318,33,FALSE)),"",VLOOKUP($B315,'[1]1718  Prog Access'!$F$7:$BF$318,33,FALSE))</f>
        <v>0</v>
      </c>
      <c r="BA315" s="135">
        <f>IF(ISNA(VLOOKUP($B315,'[1]1718  Prog Access'!$F$7:$BF$318,34,FALSE)),"",VLOOKUP($B315,'[1]1718  Prog Access'!$F$7:$BF$318,34,FALSE))</f>
        <v>433017.5</v>
      </c>
      <c r="BB315" s="135">
        <f>IF(ISNA(VLOOKUP($B315,'[1]1718  Prog Access'!$F$7:$BF$318,35,FALSE)),"",VLOOKUP($B315,'[1]1718  Prog Access'!$F$7:$BF$318,35,FALSE))</f>
        <v>3583984.5400000005</v>
      </c>
      <c r="BC315" s="135">
        <f>IF(ISNA(VLOOKUP($B315,'[1]1718  Prog Access'!$F$7:$BF$318,36,FALSE)),"",VLOOKUP($B315,'[1]1718  Prog Access'!$F$7:$BF$318,36,FALSE))</f>
        <v>0</v>
      </c>
      <c r="BD315" s="135">
        <f>IF(ISNA(VLOOKUP($B315,'[1]1718  Prog Access'!$F$7:$BF$318,37,FALSE)),"",VLOOKUP($B315,'[1]1718  Prog Access'!$F$7:$BF$318,37,FALSE))</f>
        <v>0</v>
      </c>
      <c r="BE315" s="135">
        <f>IF(ISNA(VLOOKUP($B315,'[1]1718  Prog Access'!$F$7:$BF$318,38,FALSE)),"",VLOOKUP($B315,'[1]1718  Prog Access'!$F$7:$BF$318,38,FALSE))</f>
        <v>0</v>
      </c>
      <c r="BF315" s="134">
        <f t="shared" si="424"/>
        <v>14369942.530000001</v>
      </c>
      <c r="BG315" s="133">
        <f t="shared" si="425"/>
        <v>6.9297027633763678E-2</v>
      </c>
      <c r="BH315" s="137">
        <f t="shared" si="426"/>
        <v>899.25165504893948</v>
      </c>
      <c r="BI315" s="140">
        <f>IF(ISNA(VLOOKUP($B315,'[1]1718  Prog Access'!$F$7:$BF$318,39,FALSE)),"",VLOOKUP($B315,'[1]1718  Prog Access'!$F$7:$BF$318,39,FALSE))</f>
        <v>0</v>
      </c>
      <c r="BJ315" s="135">
        <f>IF(ISNA(VLOOKUP($B315,'[1]1718  Prog Access'!$F$7:$BF$318,40,FALSE)),"",VLOOKUP($B315,'[1]1718  Prog Access'!$F$7:$BF$318,40,FALSE))</f>
        <v>312016.36999999994</v>
      </c>
      <c r="BK315" s="135">
        <f>IF(ISNA(VLOOKUP($B315,'[1]1718  Prog Access'!$F$7:$BF$318,41,FALSE)),"",VLOOKUP($B315,'[1]1718  Prog Access'!$F$7:$BF$318,41,FALSE))</f>
        <v>319300.62</v>
      </c>
      <c r="BL315" s="135">
        <f>IF(ISNA(VLOOKUP($B315,'[1]1718  Prog Access'!$F$7:$BF$318,42,FALSE)),"",VLOOKUP($B315,'[1]1718  Prog Access'!$F$7:$BF$318,42,FALSE))</f>
        <v>0</v>
      </c>
      <c r="BM315" s="135">
        <f>IF(ISNA(VLOOKUP($B315,'[1]1718  Prog Access'!$F$7:$BF$318,43,FALSE)),"",VLOOKUP($B315,'[1]1718  Prog Access'!$F$7:$BF$318,43,FALSE))</f>
        <v>0</v>
      </c>
      <c r="BN315" s="135">
        <f>IF(ISNA(VLOOKUP($B315,'[1]1718  Prog Access'!$F$7:$BF$318,44,FALSE)),"",VLOOKUP($B315,'[1]1718  Prog Access'!$F$7:$BF$318,44,FALSE))</f>
        <v>0</v>
      </c>
      <c r="BO315" s="135">
        <f>IF(ISNA(VLOOKUP($B315,'[1]1718  Prog Access'!$F$7:$BF$318,45,FALSE)),"",VLOOKUP($B315,'[1]1718  Prog Access'!$F$7:$BF$318,45,FALSE))</f>
        <v>1305418.3899999999</v>
      </c>
      <c r="BP315" s="137">
        <f t="shared" si="427"/>
        <v>1936735.38</v>
      </c>
      <c r="BQ315" s="133">
        <f t="shared" si="428"/>
        <v>9.3396340915740447E-3</v>
      </c>
      <c r="BR315" s="134">
        <f t="shared" si="429"/>
        <v>121.19829235370203</v>
      </c>
      <c r="BS315" s="140">
        <f>IF(ISNA(VLOOKUP($B315,'[1]1718  Prog Access'!$F$7:$BF$318,46,FALSE)),"",VLOOKUP($B315,'[1]1718  Prog Access'!$F$7:$BF$318,46,FALSE))</f>
        <v>0</v>
      </c>
      <c r="BT315" s="135">
        <f>IF(ISNA(VLOOKUP($B315,'[1]1718  Prog Access'!$F$7:$BF$318,47,FALSE)),"",VLOOKUP($B315,'[1]1718  Prog Access'!$F$7:$BF$318,47,FALSE))</f>
        <v>0</v>
      </c>
      <c r="BU315" s="135">
        <f>IF(ISNA(VLOOKUP($B315,'[1]1718  Prog Access'!$F$7:$BF$318,48,FALSE)),"",VLOOKUP($B315,'[1]1718  Prog Access'!$F$7:$BF$318,48,FALSE))</f>
        <v>0</v>
      </c>
      <c r="BV315" s="135">
        <f>IF(ISNA(VLOOKUP($B315,'[1]1718  Prog Access'!$F$7:$BF$318,49,FALSE)),"",VLOOKUP($B315,'[1]1718  Prog Access'!$F$7:$BF$318,49,FALSE))</f>
        <v>29075.86</v>
      </c>
      <c r="BW315" s="137">
        <f t="shared" si="430"/>
        <v>29075.86</v>
      </c>
      <c r="BX315" s="133">
        <f t="shared" si="431"/>
        <v>1.4021424718220108E-4</v>
      </c>
      <c r="BY315" s="134">
        <f t="shared" si="432"/>
        <v>1.8195281694679999</v>
      </c>
      <c r="BZ315" s="135">
        <f>IF(ISNA(VLOOKUP($B315,'[1]1718  Prog Access'!$F$7:$BF$318,50,FALSE)),"",VLOOKUP($B315,'[1]1718  Prog Access'!$F$7:$BF$318,50,FALSE))</f>
        <v>25455781.310000002</v>
      </c>
      <c r="CA315" s="133">
        <f t="shared" si="433"/>
        <v>0.12275692663317249</v>
      </c>
      <c r="CB315" s="134">
        <f t="shared" si="434"/>
        <v>1592.9885193202203</v>
      </c>
      <c r="CC315" s="135">
        <f>IF(ISNA(VLOOKUP($B315,'[1]1718  Prog Access'!$F$7:$BF$318,51,FALSE)),"",VLOOKUP($B315,'[1]1718  Prog Access'!$F$7:$BF$318,51,FALSE))</f>
        <v>6152244.6200000001</v>
      </c>
      <c r="CD315" s="133">
        <f t="shared" si="435"/>
        <v>2.9668334758595163E-2</v>
      </c>
      <c r="CE315" s="134">
        <f t="shared" si="436"/>
        <v>384.99918460014425</v>
      </c>
      <c r="CF315" s="141">
        <f>IF(ISNA(VLOOKUP($B315,'[1]1718  Prog Access'!$F$7:$BF$318,52,FALSE)),"",VLOOKUP($B315,'[1]1718  Prog Access'!$F$7:$BF$318,52,FALSE))</f>
        <v>7434503.3100000015</v>
      </c>
      <c r="CG315" s="88">
        <f t="shared" si="437"/>
        <v>3.5851847023105496E-2</v>
      </c>
      <c r="CH315" s="89">
        <f t="shared" si="438"/>
        <v>465.24120691694372</v>
      </c>
      <c r="CI315" s="90">
        <f t="shared" si="477"/>
        <v>207367372.31999999</v>
      </c>
      <c r="CJ315" s="99">
        <f t="shared" si="478"/>
        <v>0</v>
      </c>
    </row>
    <row r="316" spans="1:88" x14ac:dyDescent="0.3">
      <c r="A316" s="21"/>
      <c r="B316" s="84" t="s">
        <v>512</v>
      </c>
      <c r="C316" s="117" t="s">
        <v>513</v>
      </c>
      <c r="D316" s="85">
        <f>IF(ISNA(VLOOKUP($B316,'[1]1718 enrollment_Rev_Exp by size'!$A$6:$C$339,3,FALSE)),"",VLOOKUP($B316,'[1]1718 enrollment_Rev_Exp by size'!$A$6:$C$339,3,FALSE))</f>
        <v>21046.039999999997</v>
      </c>
      <c r="E316" s="86">
        <f>IF(ISNA(VLOOKUP($B316,'[1]1718 Enroll_Rev_Exp Access'!$A$6:$D$316,4,FALSE)),"",VLOOKUP($B316,'[1]1718 Enroll_Rev_Exp Access'!$A$6:$D$316,4,FALSE))</f>
        <v>279955284.61000001</v>
      </c>
      <c r="F316" s="87">
        <f>IF(ISNA(VLOOKUP($B316,'[1]1718  Prog Access'!$F$7:$BF$318,2,FALSE)),"",VLOOKUP($B316,'[1]1718  Prog Access'!$F$7:$BF$318,2,FALSE))</f>
        <v>154717389.73999986</v>
      </c>
      <c r="G316" s="87">
        <f>IF(ISNA(VLOOKUP($B316,'[1]1718  Prog Access'!$F$7:$BF$318,3,FALSE)),"",VLOOKUP($B316,'[1]1718  Prog Access'!$F$7:$BF$318,3,FALSE))</f>
        <v>4230777.28</v>
      </c>
      <c r="H316" s="87">
        <f>IF(ISNA(VLOOKUP($B316,'[1]1718  Prog Access'!$F$7:$BF$318,4,FALSE)),"",VLOOKUP($B316,'[1]1718  Prog Access'!$F$7:$BF$318,4,FALSE))</f>
        <v>1196952.23</v>
      </c>
      <c r="I316" s="130">
        <f t="shared" si="409"/>
        <v>160145119.24999985</v>
      </c>
      <c r="J316" s="151">
        <f t="shared" si="410"/>
        <v>0.57203820771983194</v>
      </c>
      <c r="K316" s="152">
        <f t="shared" si="411"/>
        <v>7609.2756285743008</v>
      </c>
      <c r="L316" s="135">
        <f>IF(ISNA(VLOOKUP($B316,'[1]1718  Prog Access'!$F$7:$BF$318,5,FALSE)),"",VLOOKUP($B316,'[1]1718  Prog Access'!$F$7:$BF$318,5,FALSE))</f>
        <v>0</v>
      </c>
      <c r="M316" s="135">
        <f>IF(ISNA(VLOOKUP($B316,'[1]1718  Prog Access'!$F$7:$BF$318,6,FALSE)),"",VLOOKUP($B316,'[1]1718  Prog Access'!$F$7:$BF$318,6,FALSE))</f>
        <v>0</v>
      </c>
      <c r="N316" s="135">
        <f>IF(ISNA(VLOOKUP($B316,'[1]1718  Prog Access'!$F$7:$BF$318,7,FALSE)),"",VLOOKUP($B316,'[1]1718  Prog Access'!$F$7:$BF$318,7,FALSE))</f>
        <v>0</v>
      </c>
      <c r="O316" s="135">
        <f>IF(ISNA(VLOOKUP($B316,'[1]1718  Prog Access'!$F$7:$BF$318,8,FALSE)),"",VLOOKUP($B316,'[1]1718  Prog Access'!$F$7:$BF$318,8,FALSE))</f>
        <v>0</v>
      </c>
      <c r="P316" s="135">
        <f>IF(ISNA(VLOOKUP($B316,'[1]1718  Prog Access'!$F$7:$BF$318,9,FALSE)),"",VLOOKUP($B316,'[1]1718  Prog Access'!$F$7:$BF$318,9,FALSE))</f>
        <v>0</v>
      </c>
      <c r="Q316" s="135">
        <f>IF(ISNA(VLOOKUP($B316,'[1]1718  Prog Access'!$F$7:$BF$318,10,FALSE)),"",VLOOKUP($B316,'[1]1718  Prog Access'!$F$7:$BF$318,10,FALSE))</f>
        <v>0</v>
      </c>
      <c r="R316" s="128">
        <f t="shared" si="412"/>
        <v>0</v>
      </c>
      <c r="S316" s="136">
        <f t="shared" si="413"/>
        <v>0</v>
      </c>
      <c r="T316" s="137">
        <f t="shared" si="414"/>
        <v>0</v>
      </c>
      <c r="U316" s="135">
        <f>IF(ISNA(VLOOKUP($B316,'[1]1718  Prog Access'!$F$7:$BF$318,11,FALSE)),"",VLOOKUP($B316,'[1]1718  Prog Access'!$F$7:$BF$318,11,FALSE))</f>
        <v>38420769.029999994</v>
      </c>
      <c r="V316" s="135">
        <f>IF(ISNA(VLOOKUP($B316,'[1]1718  Prog Access'!$F$7:$BF$318,12,FALSE)),"",VLOOKUP($B316,'[1]1718  Prog Access'!$F$7:$BF$318,12,FALSE))</f>
        <v>1553506.7399999998</v>
      </c>
      <c r="W316" s="135">
        <f>IF(ISNA(VLOOKUP($B316,'[1]1718  Prog Access'!$F$7:$BF$318,13,FALSE)),"",VLOOKUP($B316,'[1]1718  Prog Access'!$F$7:$BF$318,13,FALSE))</f>
        <v>4153648</v>
      </c>
      <c r="X316" s="135">
        <f>IF(ISNA(VLOOKUP($B316,'[1]1718  Prog Access'!$F$7:$BF$318,14,FALSE)),"",VLOOKUP($B316,'[1]1718  Prog Access'!$F$7:$BF$318,14,FALSE))</f>
        <v>0</v>
      </c>
      <c r="Y316" s="135">
        <f>IF(ISNA(VLOOKUP($B316,'[1]1718  Prog Access'!$F$7:$BF$318,15,FALSE)),"",VLOOKUP($B316,'[1]1718  Prog Access'!$F$7:$BF$318,15,FALSE))</f>
        <v>0</v>
      </c>
      <c r="Z316" s="135">
        <f>IF(ISNA(VLOOKUP($B316,'[1]1718  Prog Access'!$F$7:$BF$318,16,FALSE)),"",VLOOKUP($B316,'[1]1718  Prog Access'!$F$7:$BF$318,16,FALSE))</f>
        <v>0</v>
      </c>
      <c r="AA316" s="138">
        <f t="shared" si="415"/>
        <v>44127923.769999996</v>
      </c>
      <c r="AB316" s="133">
        <f t="shared" si="416"/>
        <v>0.15762490010314933</v>
      </c>
      <c r="AC316" s="134">
        <f t="shared" si="417"/>
        <v>2096.7328661353872</v>
      </c>
      <c r="AD316" s="135">
        <f>IF(ISNA(VLOOKUP($B316,'[1]1718  Prog Access'!$F$7:$BF$318,17,FALSE)),"",VLOOKUP($B316,'[1]1718  Prog Access'!$F$7:$BF$318,17,FALSE))</f>
        <v>7709192.4500000011</v>
      </c>
      <c r="AE316" s="135">
        <f>IF(ISNA(VLOOKUP($B316,'[1]1718  Prog Access'!$F$7:$BF$318,18,FALSE)),"",VLOOKUP($B316,'[1]1718  Prog Access'!$F$7:$BF$318,18,FALSE))</f>
        <v>815428.29999999993</v>
      </c>
      <c r="AF316" s="135">
        <f>IF(ISNA(VLOOKUP($B316,'[1]1718  Prog Access'!$F$7:$BF$318,19,FALSE)),"",VLOOKUP($B316,'[1]1718  Prog Access'!$F$7:$BF$318,19,FALSE))</f>
        <v>109950</v>
      </c>
      <c r="AG316" s="135">
        <f>IF(ISNA(VLOOKUP($B316,'[1]1718  Prog Access'!$F$7:$BF$318,20,FALSE)),"",VLOOKUP($B316,'[1]1718  Prog Access'!$F$7:$BF$318,20,FALSE))</f>
        <v>0</v>
      </c>
      <c r="AH316" s="134">
        <f t="shared" si="418"/>
        <v>8634570.7500000019</v>
      </c>
      <c r="AI316" s="133">
        <f t="shared" si="419"/>
        <v>3.0842678187084933E-2</v>
      </c>
      <c r="AJ316" s="134">
        <f t="shared" si="420"/>
        <v>410.27056633932096</v>
      </c>
      <c r="AK316" s="135">
        <f>IF(ISNA(VLOOKUP($B316,'[1]1718  Prog Access'!$F$7:$BF$318,21,FALSE)),"",VLOOKUP($B316,'[1]1718  Prog Access'!$F$7:$BF$318,21,FALSE))</f>
        <v>0</v>
      </c>
      <c r="AL316" s="135">
        <f>IF(ISNA(VLOOKUP($B316,'[1]1718  Prog Access'!$F$7:$BF$318,22,FALSE)),"",VLOOKUP($B316,'[1]1718  Prog Access'!$F$7:$BF$318,22,FALSE))</f>
        <v>0</v>
      </c>
      <c r="AM316" s="138">
        <f t="shared" si="421"/>
        <v>0</v>
      </c>
      <c r="AN316" s="133">
        <f t="shared" si="422"/>
        <v>0</v>
      </c>
      <c r="AO316" s="139">
        <f t="shared" si="423"/>
        <v>0</v>
      </c>
      <c r="AP316" s="135">
        <f>IF(ISNA(VLOOKUP($B316,'[1]1718  Prog Access'!$F$7:$BF$318,23,FALSE)),"",VLOOKUP($B316,'[1]1718  Prog Access'!$F$7:$BF$318,23,FALSE))</f>
        <v>3239179.8600000003</v>
      </c>
      <c r="AQ316" s="135">
        <f>IF(ISNA(VLOOKUP($B316,'[1]1718  Prog Access'!$F$7:$BF$318,24,FALSE)),"",VLOOKUP($B316,'[1]1718  Prog Access'!$F$7:$BF$318,24,FALSE))</f>
        <v>452881.56</v>
      </c>
      <c r="AR316" s="135">
        <f>IF(ISNA(VLOOKUP($B316,'[1]1718  Prog Access'!$F$7:$BF$318,25,FALSE)),"",VLOOKUP($B316,'[1]1718  Prog Access'!$F$7:$BF$318,25,FALSE))</f>
        <v>0</v>
      </c>
      <c r="AS316" s="135">
        <f>IF(ISNA(VLOOKUP($B316,'[1]1718  Prog Access'!$F$7:$BF$318,26,FALSE)),"",VLOOKUP($B316,'[1]1718  Prog Access'!$F$7:$BF$318,26,FALSE))</f>
        <v>0</v>
      </c>
      <c r="AT316" s="135">
        <f>IF(ISNA(VLOOKUP($B316,'[1]1718  Prog Access'!$F$7:$BF$318,27,FALSE)),"",VLOOKUP($B316,'[1]1718  Prog Access'!$F$7:$BF$318,27,FALSE))</f>
        <v>4520284.0600000005</v>
      </c>
      <c r="AU316" s="135">
        <f>IF(ISNA(VLOOKUP($B316,'[1]1718  Prog Access'!$F$7:$BF$318,28,FALSE)),"",VLOOKUP($B316,'[1]1718  Prog Access'!$F$7:$BF$318,28,FALSE))</f>
        <v>29387.439999999999</v>
      </c>
      <c r="AV316" s="135">
        <f>IF(ISNA(VLOOKUP($B316,'[1]1718  Prog Access'!$F$7:$BF$318,29,FALSE)),"",VLOOKUP($B316,'[1]1718  Prog Access'!$F$7:$BF$318,29,FALSE))</f>
        <v>0</v>
      </c>
      <c r="AW316" s="135">
        <f>IF(ISNA(VLOOKUP($B316,'[1]1718  Prog Access'!$F$7:$BF$318,30,FALSE)),"",VLOOKUP($B316,'[1]1718  Prog Access'!$F$7:$BF$318,30,FALSE))</f>
        <v>1253742.1499999997</v>
      </c>
      <c r="AX316" s="135">
        <f>IF(ISNA(VLOOKUP($B316,'[1]1718  Prog Access'!$F$7:$BF$318,31,FALSE)),"",VLOOKUP($B316,'[1]1718  Prog Access'!$F$7:$BF$318,31,FALSE))</f>
        <v>0</v>
      </c>
      <c r="AY316" s="135">
        <f>IF(ISNA(VLOOKUP($B316,'[1]1718  Prog Access'!$F$7:$BF$318,32,FALSE)),"",VLOOKUP($B316,'[1]1718  Prog Access'!$F$7:$BF$318,32,FALSE))</f>
        <v>0</v>
      </c>
      <c r="AZ316" s="135">
        <f>IF(ISNA(VLOOKUP($B316,'[1]1718  Prog Access'!$F$7:$BF$318,33,FALSE)),"",VLOOKUP($B316,'[1]1718  Prog Access'!$F$7:$BF$318,33,FALSE))</f>
        <v>0</v>
      </c>
      <c r="BA316" s="135">
        <f>IF(ISNA(VLOOKUP($B316,'[1]1718  Prog Access'!$F$7:$BF$318,34,FALSE)),"",VLOOKUP($B316,'[1]1718  Prog Access'!$F$7:$BF$318,34,FALSE))</f>
        <v>194031.72999999998</v>
      </c>
      <c r="BB316" s="135">
        <f>IF(ISNA(VLOOKUP($B316,'[1]1718  Prog Access'!$F$7:$BF$318,35,FALSE)),"",VLOOKUP($B316,'[1]1718  Prog Access'!$F$7:$BF$318,35,FALSE))</f>
        <v>3626319</v>
      </c>
      <c r="BC316" s="135">
        <f>IF(ISNA(VLOOKUP($B316,'[1]1718  Prog Access'!$F$7:$BF$318,36,FALSE)),"",VLOOKUP($B316,'[1]1718  Prog Access'!$F$7:$BF$318,36,FALSE))</f>
        <v>0</v>
      </c>
      <c r="BD316" s="135">
        <f>IF(ISNA(VLOOKUP($B316,'[1]1718  Prog Access'!$F$7:$BF$318,37,FALSE)),"",VLOOKUP($B316,'[1]1718  Prog Access'!$F$7:$BF$318,37,FALSE))</f>
        <v>43653.999999999993</v>
      </c>
      <c r="BE316" s="135">
        <f>IF(ISNA(VLOOKUP($B316,'[1]1718  Prog Access'!$F$7:$BF$318,38,FALSE)),"",VLOOKUP($B316,'[1]1718  Prog Access'!$F$7:$BF$318,38,FALSE))</f>
        <v>0</v>
      </c>
      <c r="BF316" s="134">
        <f t="shared" si="424"/>
        <v>13359479.800000001</v>
      </c>
      <c r="BG316" s="133">
        <f t="shared" si="425"/>
        <v>4.7720048644949921E-2</v>
      </c>
      <c r="BH316" s="137">
        <f t="shared" si="426"/>
        <v>634.77403825137662</v>
      </c>
      <c r="BI316" s="140">
        <f>IF(ISNA(VLOOKUP($B316,'[1]1718  Prog Access'!$F$7:$BF$318,39,FALSE)),"",VLOOKUP($B316,'[1]1718  Prog Access'!$F$7:$BF$318,39,FALSE))</f>
        <v>0</v>
      </c>
      <c r="BJ316" s="135">
        <f>IF(ISNA(VLOOKUP($B316,'[1]1718  Prog Access'!$F$7:$BF$318,40,FALSE)),"",VLOOKUP($B316,'[1]1718  Prog Access'!$F$7:$BF$318,40,FALSE))</f>
        <v>110259.85</v>
      </c>
      <c r="BK316" s="135">
        <f>IF(ISNA(VLOOKUP($B316,'[1]1718  Prog Access'!$F$7:$BF$318,41,FALSE)),"",VLOOKUP($B316,'[1]1718  Prog Access'!$F$7:$BF$318,41,FALSE))</f>
        <v>496089.23000000004</v>
      </c>
      <c r="BL316" s="135">
        <f>IF(ISNA(VLOOKUP($B316,'[1]1718  Prog Access'!$F$7:$BF$318,42,FALSE)),"",VLOOKUP($B316,'[1]1718  Prog Access'!$F$7:$BF$318,42,FALSE))</f>
        <v>0</v>
      </c>
      <c r="BM316" s="135">
        <f>IF(ISNA(VLOOKUP($B316,'[1]1718  Prog Access'!$F$7:$BF$318,43,FALSE)),"",VLOOKUP($B316,'[1]1718  Prog Access'!$F$7:$BF$318,43,FALSE))</f>
        <v>0</v>
      </c>
      <c r="BN316" s="135">
        <f>IF(ISNA(VLOOKUP($B316,'[1]1718  Prog Access'!$F$7:$BF$318,44,FALSE)),"",VLOOKUP($B316,'[1]1718  Prog Access'!$F$7:$BF$318,44,FALSE))</f>
        <v>0</v>
      </c>
      <c r="BO316" s="135">
        <f>IF(ISNA(VLOOKUP($B316,'[1]1718  Prog Access'!$F$7:$BF$318,45,FALSE)),"",VLOOKUP($B316,'[1]1718  Prog Access'!$F$7:$BF$318,45,FALSE))</f>
        <v>2405126.94</v>
      </c>
      <c r="BP316" s="137">
        <f t="shared" si="427"/>
        <v>3011476.02</v>
      </c>
      <c r="BQ316" s="133">
        <f t="shared" si="428"/>
        <v>1.0756989367767162E-2</v>
      </c>
      <c r="BR316" s="134">
        <f t="shared" si="429"/>
        <v>143.08991240157295</v>
      </c>
      <c r="BS316" s="140">
        <f>IF(ISNA(VLOOKUP($B316,'[1]1718  Prog Access'!$F$7:$BF$318,46,FALSE)),"",VLOOKUP($B316,'[1]1718  Prog Access'!$F$7:$BF$318,46,FALSE))</f>
        <v>0</v>
      </c>
      <c r="BT316" s="135">
        <f>IF(ISNA(VLOOKUP($B316,'[1]1718  Prog Access'!$F$7:$BF$318,47,FALSE)),"",VLOOKUP($B316,'[1]1718  Prog Access'!$F$7:$BF$318,47,FALSE))</f>
        <v>0</v>
      </c>
      <c r="BU316" s="135">
        <f>IF(ISNA(VLOOKUP($B316,'[1]1718  Prog Access'!$F$7:$BF$318,48,FALSE)),"",VLOOKUP($B316,'[1]1718  Prog Access'!$F$7:$BF$318,48,FALSE))</f>
        <v>197229.13</v>
      </c>
      <c r="BV316" s="135">
        <f>IF(ISNA(VLOOKUP($B316,'[1]1718  Prog Access'!$F$7:$BF$318,49,FALSE)),"",VLOOKUP($B316,'[1]1718  Prog Access'!$F$7:$BF$318,49,FALSE))</f>
        <v>405744.81</v>
      </c>
      <c r="BW316" s="137">
        <f t="shared" si="430"/>
        <v>602973.93999999994</v>
      </c>
      <c r="BX316" s="133">
        <f t="shared" si="431"/>
        <v>2.1538223178747657E-3</v>
      </c>
      <c r="BY316" s="134">
        <f t="shared" si="432"/>
        <v>28.650232537807589</v>
      </c>
      <c r="BZ316" s="135">
        <f>IF(ISNA(VLOOKUP($B316,'[1]1718  Prog Access'!$F$7:$BF$318,50,FALSE)),"",VLOOKUP($B316,'[1]1718  Prog Access'!$F$7:$BF$318,50,FALSE))</f>
        <v>31435253.690000005</v>
      </c>
      <c r="CA316" s="133">
        <f t="shared" si="433"/>
        <v>0.11228669511915738</v>
      </c>
      <c r="CB316" s="134">
        <f t="shared" si="434"/>
        <v>1493.642209650842</v>
      </c>
      <c r="CC316" s="135">
        <f>IF(ISNA(VLOOKUP($B316,'[1]1718  Prog Access'!$F$7:$BF$318,51,FALSE)),"",VLOOKUP($B316,'[1]1718  Prog Access'!$F$7:$BF$318,51,FALSE))</f>
        <v>5606528.1200000001</v>
      </c>
      <c r="CD316" s="133">
        <f t="shared" si="435"/>
        <v>2.0026512904767417E-2</v>
      </c>
      <c r="CE316" s="134">
        <f t="shared" si="436"/>
        <v>266.39349350281577</v>
      </c>
      <c r="CF316" s="141">
        <f>IF(ISNA(VLOOKUP($B316,'[1]1718  Prog Access'!$F$7:$BF$318,52,FALSE)),"",VLOOKUP($B316,'[1]1718  Prog Access'!$F$7:$BF$318,52,FALSE))</f>
        <v>13031959.27</v>
      </c>
      <c r="CG316" s="88">
        <f t="shared" si="437"/>
        <v>4.6550145635416582E-2</v>
      </c>
      <c r="CH316" s="89">
        <f t="shared" si="438"/>
        <v>619.21194058359674</v>
      </c>
      <c r="CI316" s="90">
        <f t="shared" si="477"/>
        <v>279955284.60999984</v>
      </c>
      <c r="CJ316" s="99">
        <f t="shared" si="478"/>
        <v>0</v>
      </c>
    </row>
    <row r="317" spans="1:88" x14ac:dyDescent="0.3">
      <c r="A317" s="21"/>
      <c r="B317" s="84" t="s">
        <v>514</v>
      </c>
      <c r="C317" s="117" t="s">
        <v>515</v>
      </c>
      <c r="D317" s="85">
        <f>IF(ISNA(VLOOKUP($B317,'[1]1718 enrollment_Rev_Exp by size'!$A$6:$C$339,3,FALSE)),"",VLOOKUP($B317,'[1]1718 enrollment_Rev_Exp by size'!$A$6:$C$339,3,FALSE))</f>
        <v>5571.6799999999985</v>
      </c>
      <c r="E317" s="86">
        <f>IF(ISNA(VLOOKUP($B317,'[1]1718 Enroll_Rev_Exp Access'!$A$6:$D$316,4,FALSE)),"",VLOOKUP($B317,'[1]1718 Enroll_Rev_Exp Access'!$A$6:$D$316,4,FALSE))</f>
        <v>67807157.829999998</v>
      </c>
      <c r="F317" s="87">
        <f>IF(ISNA(VLOOKUP($B317,'[1]1718  Prog Access'!$F$7:$BF$318,2,FALSE)),"",VLOOKUP($B317,'[1]1718  Prog Access'!$F$7:$BF$318,2,FALSE))</f>
        <v>39666429.420000024</v>
      </c>
      <c r="G317" s="87">
        <f>IF(ISNA(VLOOKUP($B317,'[1]1718  Prog Access'!$F$7:$BF$318,3,FALSE)),"",VLOOKUP($B317,'[1]1718  Prog Access'!$F$7:$BF$318,3,FALSE))</f>
        <v>655316.98999999987</v>
      </c>
      <c r="H317" s="87">
        <f>IF(ISNA(VLOOKUP($B317,'[1]1718  Prog Access'!$F$7:$BF$318,4,FALSE)),"",VLOOKUP($B317,'[1]1718  Prog Access'!$F$7:$BF$318,4,FALSE))</f>
        <v>13227.2</v>
      </c>
      <c r="I317" s="130">
        <f t="shared" si="409"/>
        <v>40334973.610000029</v>
      </c>
      <c r="J317" s="151">
        <f t="shared" si="410"/>
        <v>0.59484831544074213</v>
      </c>
      <c r="K317" s="152">
        <f t="shared" si="411"/>
        <v>7239.2839520575553</v>
      </c>
      <c r="L317" s="135">
        <f>IF(ISNA(VLOOKUP($B317,'[1]1718  Prog Access'!$F$7:$BF$318,5,FALSE)),"",VLOOKUP($B317,'[1]1718  Prog Access'!$F$7:$BF$318,5,FALSE))</f>
        <v>0</v>
      </c>
      <c r="M317" s="135">
        <f>IF(ISNA(VLOOKUP($B317,'[1]1718  Prog Access'!$F$7:$BF$318,6,FALSE)),"",VLOOKUP($B317,'[1]1718  Prog Access'!$F$7:$BF$318,6,FALSE))</f>
        <v>0</v>
      </c>
      <c r="N317" s="135">
        <f>IF(ISNA(VLOOKUP($B317,'[1]1718  Prog Access'!$F$7:$BF$318,7,FALSE)),"",VLOOKUP($B317,'[1]1718  Prog Access'!$F$7:$BF$318,7,FALSE))</f>
        <v>0</v>
      </c>
      <c r="O317" s="135">
        <f>IF(ISNA(VLOOKUP($B317,'[1]1718  Prog Access'!$F$7:$BF$318,8,FALSE)),"",VLOOKUP($B317,'[1]1718  Prog Access'!$F$7:$BF$318,8,FALSE))</f>
        <v>0</v>
      </c>
      <c r="P317" s="135">
        <f>IF(ISNA(VLOOKUP($B317,'[1]1718  Prog Access'!$F$7:$BF$318,9,FALSE)),"",VLOOKUP($B317,'[1]1718  Prog Access'!$F$7:$BF$318,9,FALSE))</f>
        <v>0</v>
      </c>
      <c r="Q317" s="135">
        <f>IF(ISNA(VLOOKUP($B317,'[1]1718  Prog Access'!$F$7:$BF$318,10,FALSE)),"",VLOOKUP($B317,'[1]1718  Prog Access'!$F$7:$BF$318,10,FALSE))</f>
        <v>0</v>
      </c>
      <c r="R317" s="128">
        <f t="shared" si="412"/>
        <v>0</v>
      </c>
      <c r="S317" s="136">
        <f t="shared" si="413"/>
        <v>0</v>
      </c>
      <c r="T317" s="137">
        <f t="shared" si="414"/>
        <v>0</v>
      </c>
      <c r="U317" s="135">
        <f>IF(ISNA(VLOOKUP($B317,'[1]1718  Prog Access'!$F$7:$BF$318,11,FALSE)),"",VLOOKUP($B317,'[1]1718  Prog Access'!$F$7:$BF$318,11,FALSE))</f>
        <v>8322836.4799999995</v>
      </c>
      <c r="V317" s="135">
        <f>IF(ISNA(VLOOKUP($B317,'[1]1718  Prog Access'!$F$7:$BF$318,12,FALSE)),"",VLOOKUP($B317,'[1]1718  Prog Access'!$F$7:$BF$318,12,FALSE))</f>
        <v>225102.42</v>
      </c>
      <c r="W317" s="135">
        <f>IF(ISNA(VLOOKUP($B317,'[1]1718  Prog Access'!$F$7:$BF$318,13,FALSE)),"",VLOOKUP($B317,'[1]1718  Prog Access'!$F$7:$BF$318,13,FALSE))</f>
        <v>1106575.49</v>
      </c>
      <c r="X317" s="135">
        <f>IF(ISNA(VLOOKUP($B317,'[1]1718  Prog Access'!$F$7:$BF$318,14,FALSE)),"",VLOOKUP($B317,'[1]1718  Prog Access'!$F$7:$BF$318,14,FALSE))</f>
        <v>0</v>
      </c>
      <c r="Y317" s="135">
        <f>IF(ISNA(VLOOKUP($B317,'[1]1718  Prog Access'!$F$7:$BF$318,15,FALSE)),"",VLOOKUP($B317,'[1]1718  Prog Access'!$F$7:$BF$318,15,FALSE))</f>
        <v>0</v>
      </c>
      <c r="Z317" s="135">
        <f>IF(ISNA(VLOOKUP($B317,'[1]1718  Prog Access'!$F$7:$BF$318,16,FALSE)),"",VLOOKUP($B317,'[1]1718  Prog Access'!$F$7:$BF$318,16,FALSE))</f>
        <v>0</v>
      </c>
      <c r="AA317" s="138">
        <f t="shared" si="415"/>
        <v>9654514.3900000006</v>
      </c>
      <c r="AB317" s="133">
        <f t="shared" si="416"/>
        <v>0.14238193575676672</v>
      </c>
      <c r="AC317" s="134">
        <f t="shared" si="417"/>
        <v>1732.783359776585</v>
      </c>
      <c r="AD317" s="135">
        <f>IF(ISNA(VLOOKUP($B317,'[1]1718  Prog Access'!$F$7:$BF$318,17,FALSE)),"",VLOOKUP($B317,'[1]1718  Prog Access'!$F$7:$BF$318,17,FALSE))</f>
        <v>2059737.7400000002</v>
      </c>
      <c r="AE317" s="135">
        <f>IF(ISNA(VLOOKUP($B317,'[1]1718  Prog Access'!$F$7:$BF$318,18,FALSE)),"",VLOOKUP($B317,'[1]1718  Prog Access'!$F$7:$BF$318,18,FALSE))</f>
        <v>415443.86999999994</v>
      </c>
      <c r="AF317" s="135">
        <f>IF(ISNA(VLOOKUP($B317,'[1]1718  Prog Access'!$F$7:$BF$318,19,FALSE)),"",VLOOKUP($B317,'[1]1718  Prog Access'!$F$7:$BF$318,19,FALSE))</f>
        <v>22444</v>
      </c>
      <c r="AG317" s="135">
        <f>IF(ISNA(VLOOKUP($B317,'[1]1718  Prog Access'!$F$7:$BF$318,20,FALSE)),"",VLOOKUP($B317,'[1]1718  Prog Access'!$F$7:$BF$318,20,FALSE))</f>
        <v>0</v>
      </c>
      <c r="AH317" s="134">
        <f t="shared" si="418"/>
        <v>2497625.6100000003</v>
      </c>
      <c r="AI317" s="133">
        <f t="shared" si="419"/>
        <v>3.6834247149273275E-2</v>
      </c>
      <c r="AJ317" s="134">
        <f t="shared" si="420"/>
        <v>448.27154646354438</v>
      </c>
      <c r="AK317" s="135">
        <f>IF(ISNA(VLOOKUP($B317,'[1]1718  Prog Access'!$F$7:$BF$318,21,FALSE)),"",VLOOKUP($B317,'[1]1718  Prog Access'!$F$7:$BF$318,21,FALSE))</f>
        <v>0</v>
      </c>
      <c r="AL317" s="135">
        <f>IF(ISNA(VLOOKUP($B317,'[1]1718  Prog Access'!$F$7:$BF$318,22,FALSE)),"",VLOOKUP($B317,'[1]1718  Prog Access'!$F$7:$BF$318,22,FALSE))</f>
        <v>0</v>
      </c>
      <c r="AM317" s="138">
        <f t="shared" si="421"/>
        <v>0</v>
      </c>
      <c r="AN317" s="133">
        <f t="shared" si="422"/>
        <v>0</v>
      </c>
      <c r="AO317" s="139">
        <f t="shared" si="423"/>
        <v>0</v>
      </c>
      <c r="AP317" s="135">
        <f>IF(ISNA(VLOOKUP($B317,'[1]1718  Prog Access'!$F$7:$BF$318,23,FALSE)),"",VLOOKUP($B317,'[1]1718  Prog Access'!$F$7:$BF$318,23,FALSE))</f>
        <v>602811.35999999987</v>
      </c>
      <c r="AQ317" s="135">
        <f>IF(ISNA(VLOOKUP($B317,'[1]1718  Prog Access'!$F$7:$BF$318,24,FALSE)),"",VLOOKUP($B317,'[1]1718  Prog Access'!$F$7:$BF$318,24,FALSE))</f>
        <v>96737.359999999986</v>
      </c>
      <c r="AR317" s="135">
        <f>IF(ISNA(VLOOKUP($B317,'[1]1718  Prog Access'!$F$7:$BF$318,25,FALSE)),"",VLOOKUP($B317,'[1]1718  Prog Access'!$F$7:$BF$318,25,FALSE))</f>
        <v>0</v>
      </c>
      <c r="AS317" s="135">
        <f>IF(ISNA(VLOOKUP($B317,'[1]1718  Prog Access'!$F$7:$BF$318,26,FALSE)),"",VLOOKUP($B317,'[1]1718  Prog Access'!$F$7:$BF$318,26,FALSE))</f>
        <v>0</v>
      </c>
      <c r="AT317" s="135">
        <f>IF(ISNA(VLOOKUP($B317,'[1]1718  Prog Access'!$F$7:$BF$318,27,FALSE)),"",VLOOKUP($B317,'[1]1718  Prog Access'!$F$7:$BF$318,27,FALSE))</f>
        <v>925777.79999999993</v>
      </c>
      <c r="AU317" s="135">
        <f>IF(ISNA(VLOOKUP($B317,'[1]1718  Prog Access'!$F$7:$BF$318,28,FALSE)),"",VLOOKUP($B317,'[1]1718  Prog Access'!$F$7:$BF$318,28,FALSE))</f>
        <v>3122.52</v>
      </c>
      <c r="AV317" s="135">
        <f>IF(ISNA(VLOOKUP($B317,'[1]1718  Prog Access'!$F$7:$BF$318,29,FALSE)),"",VLOOKUP($B317,'[1]1718  Prog Access'!$F$7:$BF$318,29,FALSE))</f>
        <v>0</v>
      </c>
      <c r="AW317" s="135">
        <f>IF(ISNA(VLOOKUP($B317,'[1]1718  Prog Access'!$F$7:$BF$318,30,FALSE)),"",VLOOKUP($B317,'[1]1718  Prog Access'!$F$7:$BF$318,30,FALSE))</f>
        <v>592656.20000000007</v>
      </c>
      <c r="AX317" s="135">
        <f>IF(ISNA(VLOOKUP($B317,'[1]1718  Prog Access'!$F$7:$BF$318,31,FALSE)),"",VLOOKUP($B317,'[1]1718  Prog Access'!$F$7:$BF$318,31,FALSE))</f>
        <v>0</v>
      </c>
      <c r="AY317" s="135">
        <f>IF(ISNA(VLOOKUP($B317,'[1]1718  Prog Access'!$F$7:$BF$318,32,FALSE)),"",VLOOKUP($B317,'[1]1718  Prog Access'!$F$7:$BF$318,32,FALSE))</f>
        <v>0</v>
      </c>
      <c r="AZ317" s="135">
        <f>IF(ISNA(VLOOKUP($B317,'[1]1718  Prog Access'!$F$7:$BF$318,33,FALSE)),"",VLOOKUP($B317,'[1]1718  Prog Access'!$F$7:$BF$318,33,FALSE))</f>
        <v>0</v>
      </c>
      <c r="BA317" s="135">
        <f>IF(ISNA(VLOOKUP($B317,'[1]1718  Prog Access'!$F$7:$BF$318,34,FALSE)),"",VLOOKUP($B317,'[1]1718  Prog Access'!$F$7:$BF$318,34,FALSE))</f>
        <v>22717.089999999997</v>
      </c>
      <c r="BB317" s="135">
        <f>IF(ISNA(VLOOKUP($B317,'[1]1718  Prog Access'!$F$7:$BF$318,35,FALSE)),"",VLOOKUP($B317,'[1]1718  Prog Access'!$F$7:$BF$318,35,FALSE))</f>
        <v>285468.32999999996</v>
      </c>
      <c r="BC317" s="135">
        <f>IF(ISNA(VLOOKUP($B317,'[1]1718  Prog Access'!$F$7:$BF$318,36,FALSE)),"",VLOOKUP($B317,'[1]1718  Prog Access'!$F$7:$BF$318,36,FALSE))</f>
        <v>0</v>
      </c>
      <c r="BD317" s="135">
        <f>IF(ISNA(VLOOKUP($B317,'[1]1718  Prog Access'!$F$7:$BF$318,37,FALSE)),"",VLOOKUP($B317,'[1]1718  Prog Access'!$F$7:$BF$318,37,FALSE))</f>
        <v>0</v>
      </c>
      <c r="BE317" s="135">
        <f>IF(ISNA(VLOOKUP($B317,'[1]1718  Prog Access'!$F$7:$BF$318,38,FALSE)),"",VLOOKUP($B317,'[1]1718  Prog Access'!$F$7:$BF$318,38,FALSE))</f>
        <v>0</v>
      </c>
      <c r="BF317" s="134">
        <f t="shared" si="424"/>
        <v>2529290.6599999997</v>
      </c>
      <c r="BG317" s="133">
        <f t="shared" si="425"/>
        <v>3.7301233983899007E-2</v>
      </c>
      <c r="BH317" s="137">
        <f t="shared" si="426"/>
        <v>453.95476050311584</v>
      </c>
      <c r="BI317" s="140">
        <f>IF(ISNA(VLOOKUP($B317,'[1]1718  Prog Access'!$F$7:$BF$318,39,FALSE)),"",VLOOKUP($B317,'[1]1718  Prog Access'!$F$7:$BF$318,39,FALSE))</f>
        <v>107596.8</v>
      </c>
      <c r="BJ317" s="135">
        <f>IF(ISNA(VLOOKUP($B317,'[1]1718  Prog Access'!$F$7:$BF$318,40,FALSE)),"",VLOOKUP($B317,'[1]1718  Prog Access'!$F$7:$BF$318,40,FALSE))</f>
        <v>0</v>
      </c>
      <c r="BK317" s="135">
        <f>IF(ISNA(VLOOKUP($B317,'[1]1718  Prog Access'!$F$7:$BF$318,41,FALSE)),"",VLOOKUP($B317,'[1]1718  Prog Access'!$F$7:$BF$318,41,FALSE))</f>
        <v>117360.21</v>
      </c>
      <c r="BL317" s="135">
        <f>IF(ISNA(VLOOKUP($B317,'[1]1718  Prog Access'!$F$7:$BF$318,42,FALSE)),"",VLOOKUP($B317,'[1]1718  Prog Access'!$F$7:$BF$318,42,FALSE))</f>
        <v>0</v>
      </c>
      <c r="BM317" s="135">
        <f>IF(ISNA(VLOOKUP($B317,'[1]1718  Prog Access'!$F$7:$BF$318,43,FALSE)),"",VLOOKUP($B317,'[1]1718  Prog Access'!$F$7:$BF$318,43,FALSE))</f>
        <v>0</v>
      </c>
      <c r="BN317" s="135">
        <f>IF(ISNA(VLOOKUP($B317,'[1]1718  Prog Access'!$F$7:$BF$318,44,FALSE)),"",VLOOKUP($B317,'[1]1718  Prog Access'!$F$7:$BF$318,44,FALSE))</f>
        <v>42911.829999999994</v>
      </c>
      <c r="BO317" s="135">
        <f>IF(ISNA(VLOOKUP($B317,'[1]1718  Prog Access'!$F$7:$BF$318,45,FALSE)),"",VLOOKUP($B317,'[1]1718  Prog Access'!$F$7:$BF$318,45,FALSE))</f>
        <v>194186.64</v>
      </c>
      <c r="BP317" s="137">
        <f t="shared" si="427"/>
        <v>462055.48000000004</v>
      </c>
      <c r="BQ317" s="133">
        <f t="shared" si="428"/>
        <v>6.8142581813917628E-3</v>
      </c>
      <c r="BR317" s="134">
        <f t="shared" si="429"/>
        <v>82.929292421675356</v>
      </c>
      <c r="BS317" s="140">
        <f>IF(ISNA(VLOOKUP($B317,'[1]1718  Prog Access'!$F$7:$BF$318,46,FALSE)),"",VLOOKUP($B317,'[1]1718  Prog Access'!$F$7:$BF$318,46,FALSE))</f>
        <v>0</v>
      </c>
      <c r="BT317" s="135">
        <f>IF(ISNA(VLOOKUP($B317,'[1]1718  Prog Access'!$F$7:$BF$318,47,FALSE)),"",VLOOKUP($B317,'[1]1718  Prog Access'!$F$7:$BF$318,47,FALSE))</f>
        <v>0</v>
      </c>
      <c r="BU317" s="135">
        <f>IF(ISNA(VLOOKUP($B317,'[1]1718  Prog Access'!$F$7:$BF$318,48,FALSE)),"",VLOOKUP($B317,'[1]1718  Prog Access'!$F$7:$BF$318,48,FALSE))</f>
        <v>0</v>
      </c>
      <c r="BV317" s="135">
        <f>IF(ISNA(VLOOKUP($B317,'[1]1718  Prog Access'!$F$7:$BF$318,49,FALSE)),"",VLOOKUP($B317,'[1]1718  Prog Access'!$F$7:$BF$318,49,FALSE))</f>
        <v>218868.45</v>
      </c>
      <c r="BW317" s="137">
        <f t="shared" si="430"/>
        <v>218868.45</v>
      </c>
      <c r="BX317" s="133">
        <f t="shared" si="431"/>
        <v>3.2278074616949332E-3</v>
      </c>
      <c r="BY317" s="134">
        <f t="shared" si="432"/>
        <v>39.282308029176129</v>
      </c>
      <c r="BZ317" s="135">
        <f>IF(ISNA(VLOOKUP($B317,'[1]1718  Prog Access'!$F$7:$BF$318,50,FALSE)),"",VLOOKUP($B317,'[1]1718  Prog Access'!$F$7:$BF$318,50,FALSE))</f>
        <v>7314266.4000000013</v>
      </c>
      <c r="CA317" s="133">
        <f t="shared" si="433"/>
        <v>0.10786864741238192</v>
      </c>
      <c r="CB317" s="134">
        <f t="shared" si="434"/>
        <v>1312.7578037503954</v>
      </c>
      <c r="CC317" s="135">
        <f>IF(ISNA(VLOOKUP($B317,'[1]1718  Prog Access'!$F$7:$BF$318,51,FALSE)),"",VLOOKUP($B317,'[1]1718  Prog Access'!$F$7:$BF$318,51,FALSE))</f>
        <v>1777430.63</v>
      </c>
      <c r="CD317" s="133">
        <f t="shared" si="435"/>
        <v>2.6213023622907391E-2</v>
      </c>
      <c r="CE317" s="134">
        <f t="shared" si="436"/>
        <v>319.01161409126161</v>
      </c>
      <c r="CF317" s="141">
        <f>IF(ISNA(VLOOKUP($B317,'[1]1718  Prog Access'!$F$7:$BF$318,52,FALSE)),"",VLOOKUP($B317,'[1]1718  Prog Access'!$F$7:$BF$318,52,FALSE))</f>
        <v>3018132.6</v>
      </c>
      <c r="CG317" s="88">
        <f t="shared" si="437"/>
        <v>4.451053099094332E-2</v>
      </c>
      <c r="CH317" s="89">
        <f t="shared" si="438"/>
        <v>541.69166211986351</v>
      </c>
      <c r="CI317" s="90">
        <f t="shared" si="477"/>
        <v>67807157.830000028</v>
      </c>
      <c r="CJ317" s="99">
        <f t="shared" si="478"/>
        <v>0</v>
      </c>
    </row>
    <row r="318" spans="1:88" x14ac:dyDescent="0.3">
      <c r="A318" s="21"/>
      <c r="B318" s="84" t="s">
        <v>516</v>
      </c>
      <c r="C318" s="117" t="s">
        <v>517</v>
      </c>
      <c r="D318" s="85">
        <f>IF(ISNA(VLOOKUP($B318,'[1]1718 enrollment_Rev_Exp by size'!$A$6:$C$339,3,FALSE)),"",VLOOKUP($B318,'[1]1718 enrollment_Rev_Exp by size'!$A$6:$C$339,3,FALSE))</f>
        <v>10985.390000000001</v>
      </c>
      <c r="E318" s="86">
        <f>IF(ISNA(VLOOKUP($B318,'[1]1718 Enroll_Rev_Exp Access'!$A$6:$D$316,4,FALSE)),"",VLOOKUP($B318,'[1]1718 Enroll_Rev_Exp Access'!$A$6:$D$316,4,FALSE))</f>
        <v>149098247.46000001</v>
      </c>
      <c r="F318" s="87">
        <f>IF(ISNA(VLOOKUP($B318,'[1]1718  Prog Access'!$F$7:$BF$318,2,FALSE)),"",VLOOKUP($B318,'[1]1718  Prog Access'!$F$7:$BF$318,2,FALSE))</f>
        <v>76528992.659999967</v>
      </c>
      <c r="G318" s="87">
        <f>IF(ISNA(VLOOKUP($B318,'[1]1718  Prog Access'!$F$7:$BF$318,3,FALSE)),"",VLOOKUP($B318,'[1]1718  Prog Access'!$F$7:$BF$318,3,FALSE))</f>
        <v>1326412.7799999998</v>
      </c>
      <c r="H318" s="87">
        <f>IF(ISNA(VLOOKUP($B318,'[1]1718  Prog Access'!$F$7:$BF$318,4,FALSE)),"",VLOOKUP($B318,'[1]1718  Prog Access'!$F$7:$BF$318,4,FALSE))</f>
        <v>305082.44</v>
      </c>
      <c r="I318" s="130">
        <f t="shared" si="409"/>
        <v>78160487.879999965</v>
      </c>
      <c r="J318" s="151">
        <f t="shared" si="410"/>
        <v>0.52422137222618137</v>
      </c>
      <c r="K318" s="152">
        <f t="shared" si="411"/>
        <v>7114.9488438735407</v>
      </c>
      <c r="L318" s="135">
        <f>IF(ISNA(VLOOKUP($B318,'[1]1718  Prog Access'!$F$7:$BF$318,5,FALSE)),"",VLOOKUP($B318,'[1]1718  Prog Access'!$F$7:$BF$318,5,FALSE))</f>
        <v>0</v>
      </c>
      <c r="M318" s="135">
        <f>IF(ISNA(VLOOKUP($B318,'[1]1718  Prog Access'!$F$7:$BF$318,6,FALSE)),"",VLOOKUP($B318,'[1]1718  Prog Access'!$F$7:$BF$318,6,FALSE))</f>
        <v>0</v>
      </c>
      <c r="N318" s="135">
        <f>IF(ISNA(VLOOKUP($B318,'[1]1718  Prog Access'!$F$7:$BF$318,7,FALSE)),"",VLOOKUP($B318,'[1]1718  Prog Access'!$F$7:$BF$318,7,FALSE))</f>
        <v>0</v>
      </c>
      <c r="O318" s="135">
        <f>IF(ISNA(VLOOKUP($B318,'[1]1718  Prog Access'!$F$7:$BF$318,8,FALSE)),"",VLOOKUP($B318,'[1]1718  Prog Access'!$F$7:$BF$318,8,FALSE))</f>
        <v>0</v>
      </c>
      <c r="P318" s="135">
        <f>IF(ISNA(VLOOKUP($B318,'[1]1718  Prog Access'!$F$7:$BF$318,9,FALSE)),"",VLOOKUP($B318,'[1]1718  Prog Access'!$F$7:$BF$318,9,FALSE))</f>
        <v>0</v>
      </c>
      <c r="Q318" s="135">
        <f>IF(ISNA(VLOOKUP($B318,'[1]1718  Prog Access'!$F$7:$BF$318,10,FALSE)),"",VLOOKUP($B318,'[1]1718  Prog Access'!$F$7:$BF$318,10,FALSE))</f>
        <v>0</v>
      </c>
      <c r="R318" s="128">
        <f t="shared" si="412"/>
        <v>0</v>
      </c>
      <c r="S318" s="136">
        <f t="shared" si="413"/>
        <v>0</v>
      </c>
      <c r="T318" s="137">
        <f t="shared" si="414"/>
        <v>0</v>
      </c>
      <c r="U318" s="135">
        <f>IF(ISNA(VLOOKUP($B318,'[1]1718  Prog Access'!$F$7:$BF$318,11,FALSE)),"",VLOOKUP($B318,'[1]1718  Prog Access'!$F$7:$BF$318,11,FALSE))</f>
        <v>17310065.629999999</v>
      </c>
      <c r="V318" s="135">
        <f>IF(ISNA(VLOOKUP($B318,'[1]1718  Prog Access'!$F$7:$BF$318,12,FALSE)),"",VLOOKUP($B318,'[1]1718  Prog Access'!$F$7:$BF$318,12,FALSE))</f>
        <v>847512.49</v>
      </c>
      <c r="W318" s="135">
        <f>IF(ISNA(VLOOKUP($B318,'[1]1718  Prog Access'!$F$7:$BF$318,13,FALSE)),"",VLOOKUP($B318,'[1]1718  Prog Access'!$F$7:$BF$318,13,FALSE))</f>
        <v>2222375.27</v>
      </c>
      <c r="X318" s="135">
        <f>IF(ISNA(VLOOKUP($B318,'[1]1718  Prog Access'!$F$7:$BF$318,14,FALSE)),"",VLOOKUP($B318,'[1]1718  Prog Access'!$F$7:$BF$318,14,FALSE))</f>
        <v>0</v>
      </c>
      <c r="Y318" s="135">
        <f>IF(ISNA(VLOOKUP($B318,'[1]1718  Prog Access'!$F$7:$BF$318,15,FALSE)),"",VLOOKUP($B318,'[1]1718  Prog Access'!$F$7:$BF$318,15,FALSE))</f>
        <v>0</v>
      </c>
      <c r="Z318" s="135">
        <f>IF(ISNA(VLOOKUP($B318,'[1]1718  Prog Access'!$F$7:$BF$318,16,FALSE)),"",VLOOKUP($B318,'[1]1718  Prog Access'!$F$7:$BF$318,16,FALSE))</f>
        <v>149951.32</v>
      </c>
      <c r="AA318" s="138">
        <f t="shared" si="415"/>
        <v>20529904.709999997</v>
      </c>
      <c r="AB318" s="133">
        <f t="shared" si="416"/>
        <v>0.13769380297717951</v>
      </c>
      <c r="AC318" s="134">
        <f t="shared" si="417"/>
        <v>1868.8371291324199</v>
      </c>
      <c r="AD318" s="135">
        <f>IF(ISNA(VLOOKUP($B318,'[1]1718  Prog Access'!$F$7:$BF$318,17,FALSE)),"",VLOOKUP($B318,'[1]1718  Prog Access'!$F$7:$BF$318,17,FALSE))</f>
        <v>3212930.3900000006</v>
      </c>
      <c r="AE318" s="135">
        <f>IF(ISNA(VLOOKUP($B318,'[1]1718  Prog Access'!$F$7:$BF$318,18,FALSE)),"",VLOOKUP($B318,'[1]1718  Prog Access'!$F$7:$BF$318,18,FALSE))</f>
        <v>1205817.55</v>
      </c>
      <c r="AF318" s="135">
        <f>IF(ISNA(VLOOKUP($B318,'[1]1718  Prog Access'!$F$7:$BF$318,19,FALSE)),"",VLOOKUP($B318,'[1]1718  Prog Access'!$F$7:$BF$318,19,FALSE))</f>
        <v>71900.709999999992</v>
      </c>
      <c r="AG318" s="135">
        <f>IF(ISNA(VLOOKUP($B318,'[1]1718  Prog Access'!$F$7:$BF$318,20,FALSE)),"",VLOOKUP($B318,'[1]1718  Prog Access'!$F$7:$BF$318,20,FALSE))</f>
        <v>0</v>
      </c>
      <c r="AH318" s="134">
        <f t="shared" si="418"/>
        <v>4490648.6500000004</v>
      </c>
      <c r="AI318" s="133">
        <f t="shared" si="419"/>
        <v>3.0118721893124527E-2</v>
      </c>
      <c r="AJ318" s="134">
        <f t="shared" si="420"/>
        <v>408.7837254753814</v>
      </c>
      <c r="AK318" s="135">
        <f>IF(ISNA(VLOOKUP($B318,'[1]1718  Prog Access'!$F$7:$BF$318,21,FALSE)),"",VLOOKUP($B318,'[1]1718  Prog Access'!$F$7:$BF$318,21,FALSE))</f>
        <v>0</v>
      </c>
      <c r="AL318" s="135">
        <f>IF(ISNA(VLOOKUP($B318,'[1]1718  Prog Access'!$F$7:$BF$318,22,FALSE)),"",VLOOKUP($B318,'[1]1718  Prog Access'!$F$7:$BF$318,22,FALSE))</f>
        <v>0</v>
      </c>
      <c r="AM318" s="138">
        <f t="shared" si="421"/>
        <v>0</v>
      </c>
      <c r="AN318" s="133">
        <f t="shared" si="422"/>
        <v>0</v>
      </c>
      <c r="AO318" s="139">
        <f t="shared" si="423"/>
        <v>0</v>
      </c>
      <c r="AP318" s="135">
        <f>IF(ISNA(VLOOKUP($B318,'[1]1718  Prog Access'!$F$7:$BF$318,23,FALSE)),"",VLOOKUP($B318,'[1]1718  Prog Access'!$F$7:$BF$318,23,FALSE))</f>
        <v>1428285.66</v>
      </c>
      <c r="AQ318" s="135">
        <f>IF(ISNA(VLOOKUP($B318,'[1]1718  Prog Access'!$F$7:$BF$318,24,FALSE)),"",VLOOKUP($B318,'[1]1718  Prog Access'!$F$7:$BF$318,24,FALSE))</f>
        <v>318100.93</v>
      </c>
      <c r="AR318" s="135">
        <f>IF(ISNA(VLOOKUP($B318,'[1]1718  Prog Access'!$F$7:$BF$318,25,FALSE)),"",VLOOKUP($B318,'[1]1718  Prog Access'!$F$7:$BF$318,25,FALSE))</f>
        <v>0</v>
      </c>
      <c r="AS318" s="135">
        <f>IF(ISNA(VLOOKUP($B318,'[1]1718  Prog Access'!$F$7:$BF$318,26,FALSE)),"",VLOOKUP($B318,'[1]1718  Prog Access'!$F$7:$BF$318,26,FALSE))</f>
        <v>0</v>
      </c>
      <c r="AT318" s="135">
        <f>IF(ISNA(VLOOKUP($B318,'[1]1718  Prog Access'!$F$7:$BF$318,27,FALSE)),"",VLOOKUP($B318,'[1]1718  Prog Access'!$F$7:$BF$318,27,FALSE))</f>
        <v>2864121.8800000004</v>
      </c>
      <c r="AU318" s="135">
        <f>IF(ISNA(VLOOKUP($B318,'[1]1718  Prog Access'!$F$7:$BF$318,28,FALSE)),"",VLOOKUP($B318,'[1]1718  Prog Access'!$F$7:$BF$318,28,FALSE))</f>
        <v>17476.73</v>
      </c>
      <c r="AV318" s="135">
        <f>IF(ISNA(VLOOKUP($B318,'[1]1718  Prog Access'!$F$7:$BF$318,29,FALSE)),"",VLOOKUP($B318,'[1]1718  Prog Access'!$F$7:$BF$318,29,FALSE))</f>
        <v>0</v>
      </c>
      <c r="AW318" s="135">
        <f>IF(ISNA(VLOOKUP($B318,'[1]1718  Prog Access'!$F$7:$BF$318,30,FALSE)),"",VLOOKUP($B318,'[1]1718  Prog Access'!$F$7:$BF$318,30,FALSE))</f>
        <v>1119810.8400000001</v>
      </c>
      <c r="AX318" s="135">
        <f>IF(ISNA(VLOOKUP($B318,'[1]1718  Prog Access'!$F$7:$BF$318,31,FALSE)),"",VLOOKUP($B318,'[1]1718  Prog Access'!$F$7:$BF$318,31,FALSE))</f>
        <v>0</v>
      </c>
      <c r="AY318" s="135">
        <f>IF(ISNA(VLOOKUP($B318,'[1]1718  Prog Access'!$F$7:$BF$318,32,FALSE)),"",VLOOKUP($B318,'[1]1718  Prog Access'!$F$7:$BF$318,32,FALSE))</f>
        <v>0</v>
      </c>
      <c r="AZ318" s="135">
        <f>IF(ISNA(VLOOKUP($B318,'[1]1718  Prog Access'!$F$7:$BF$318,33,FALSE)),"",VLOOKUP($B318,'[1]1718  Prog Access'!$F$7:$BF$318,33,FALSE))</f>
        <v>43344.65</v>
      </c>
      <c r="BA318" s="135">
        <f>IF(ISNA(VLOOKUP($B318,'[1]1718  Prog Access'!$F$7:$BF$318,34,FALSE)),"",VLOOKUP($B318,'[1]1718  Prog Access'!$F$7:$BF$318,34,FALSE))</f>
        <v>215021.49</v>
      </c>
      <c r="BB318" s="135">
        <f>IF(ISNA(VLOOKUP($B318,'[1]1718  Prog Access'!$F$7:$BF$318,35,FALSE)),"",VLOOKUP($B318,'[1]1718  Prog Access'!$F$7:$BF$318,35,FALSE))</f>
        <v>974445.82000000007</v>
      </c>
      <c r="BC318" s="135">
        <f>IF(ISNA(VLOOKUP($B318,'[1]1718  Prog Access'!$F$7:$BF$318,36,FALSE)),"",VLOOKUP($B318,'[1]1718  Prog Access'!$F$7:$BF$318,36,FALSE))</f>
        <v>78423.709999999992</v>
      </c>
      <c r="BD318" s="135">
        <f>IF(ISNA(VLOOKUP($B318,'[1]1718  Prog Access'!$F$7:$BF$318,37,FALSE)),"",VLOOKUP($B318,'[1]1718  Prog Access'!$F$7:$BF$318,37,FALSE))</f>
        <v>245256.74</v>
      </c>
      <c r="BE318" s="135">
        <f>IF(ISNA(VLOOKUP($B318,'[1]1718  Prog Access'!$F$7:$BF$318,38,FALSE)),"",VLOOKUP($B318,'[1]1718  Prog Access'!$F$7:$BF$318,38,FALSE))</f>
        <v>0</v>
      </c>
      <c r="BF318" s="134">
        <f t="shared" si="424"/>
        <v>7304288.450000002</v>
      </c>
      <c r="BG318" s="133">
        <f t="shared" si="425"/>
        <v>4.8989767314063112E-2</v>
      </c>
      <c r="BH318" s="137">
        <f t="shared" si="426"/>
        <v>664.90934322768703</v>
      </c>
      <c r="BI318" s="140">
        <f>IF(ISNA(VLOOKUP($B318,'[1]1718  Prog Access'!$F$7:$BF$318,39,FALSE)),"",VLOOKUP($B318,'[1]1718  Prog Access'!$F$7:$BF$318,39,FALSE))</f>
        <v>0</v>
      </c>
      <c r="BJ318" s="135">
        <f>IF(ISNA(VLOOKUP($B318,'[1]1718  Prog Access'!$F$7:$BF$318,40,FALSE)),"",VLOOKUP($B318,'[1]1718  Prog Access'!$F$7:$BF$318,40,FALSE))</f>
        <v>5662.83</v>
      </c>
      <c r="BK318" s="135">
        <f>IF(ISNA(VLOOKUP($B318,'[1]1718  Prog Access'!$F$7:$BF$318,41,FALSE)),"",VLOOKUP($B318,'[1]1718  Prog Access'!$F$7:$BF$318,41,FALSE))</f>
        <v>212476.36</v>
      </c>
      <c r="BL318" s="135">
        <f>IF(ISNA(VLOOKUP($B318,'[1]1718  Prog Access'!$F$7:$BF$318,42,FALSE)),"",VLOOKUP($B318,'[1]1718  Prog Access'!$F$7:$BF$318,42,FALSE))</f>
        <v>0</v>
      </c>
      <c r="BM318" s="135">
        <f>IF(ISNA(VLOOKUP($B318,'[1]1718  Prog Access'!$F$7:$BF$318,43,FALSE)),"",VLOOKUP($B318,'[1]1718  Prog Access'!$F$7:$BF$318,43,FALSE))</f>
        <v>0</v>
      </c>
      <c r="BN318" s="135">
        <f>IF(ISNA(VLOOKUP($B318,'[1]1718  Prog Access'!$F$7:$BF$318,44,FALSE)),"",VLOOKUP($B318,'[1]1718  Prog Access'!$F$7:$BF$318,44,FALSE))</f>
        <v>0</v>
      </c>
      <c r="BO318" s="135">
        <f>IF(ISNA(VLOOKUP($B318,'[1]1718  Prog Access'!$F$7:$BF$318,45,FALSE)),"",VLOOKUP($B318,'[1]1718  Prog Access'!$F$7:$BF$318,45,FALSE))</f>
        <v>4634968.2499999981</v>
      </c>
      <c r="BP318" s="137">
        <f t="shared" si="427"/>
        <v>4853107.4399999985</v>
      </c>
      <c r="BQ318" s="133">
        <f t="shared" si="428"/>
        <v>3.2549728267610843E-2</v>
      </c>
      <c r="BR318" s="134">
        <f t="shared" si="429"/>
        <v>441.77834742325928</v>
      </c>
      <c r="BS318" s="140">
        <f>IF(ISNA(VLOOKUP($B318,'[1]1718  Prog Access'!$F$7:$BF$318,46,FALSE)),"",VLOOKUP($B318,'[1]1718  Prog Access'!$F$7:$BF$318,46,FALSE))</f>
        <v>0</v>
      </c>
      <c r="BT318" s="135">
        <f>IF(ISNA(VLOOKUP($B318,'[1]1718  Prog Access'!$F$7:$BF$318,47,FALSE)),"",VLOOKUP($B318,'[1]1718  Prog Access'!$F$7:$BF$318,47,FALSE))</f>
        <v>0</v>
      </c>
      <c r="BU318" s="135">
        <f>IF(ISNA(VLOOKUP($B318,'[1]1718  Prog Access'!$F$7:$BF$318,48,FALSE)),"",VLOOKUP($B318,'[1]1718  Prog Access'!$F$7:$BF$318,48,FALSE))</f>
        <v>0</v>
      </c>
      <c r="BV318" s="135">
        <f>IF(ISNA(VLOOKUP($B318,'[1]1718  Prog Access'!$F$7:$BF$318,49,FALSE)),"",VLOOKUP($B318,'[1]1718  Prog Access'!$F$7:$BF$318,49,FALSE))</f>
        <v>728694.34000000008</v>
      </c>
      <c r="BW318" s="137">
        <f t="shared" si="430"/>
        <v>728694.34000000008</v>
      </c>
      <c r="BX318" s="133">
        <f t="shared" si="431"/>
        <v>4.8873434290063926E-3</v>
      </c>
      <c r="BY318" s="134">
        <f t="shared" si="432"/>
        <v>66.333042340781716</v>
      </c>
      <c r="BZ318" s="135">
        <f>IF(ISNA(VLOOKUP($B318,'[1]1718  Prog Access'!$F$7:$BF$318,50,FALSE)),"",VLOOKUP($B318,'[1]1718  Prog Access'!$F$7:$BF$318,50,FALSE))</f>
        <v>21738253.789999988</v>
      </c>
      <c r="CA318" s="133">
        <f t="shared" si="433"/>
        <v>0.14579818448792911</v>
      </c>
      <c r="CB318" s="134">
        <f t="shared" si="434"/>
        <v>1978.8331401980254</v>
      </c>
      <c r="CC318" s="135">
        <f>IF(ISNA(VLOOKUP($B318,'[1]1718  Prog Access'!$F$7:$BF$318,51,FALSE)),"",VLOOKUP($B318,'[1]1718  Prog Access'!$F$7:$BF$318,51,FALSE))</f>
        <v>4443826.37</v>
      </c>
      <c r="CD318" s="133">
        <f t="shared" si="435"/>
        <v>2.9804685472189653E-2</v>
      </c>
      <c r="CE318" s="134">
        <f t="shared" si="436"/>
        <v>404.52149354733876</v>
      </c>
      <c r="CF318" s="141">
        <f>IF(ISNA(VLOOKUP($B318,'[1]1718  Prog Access'!$F$7:$BF$318,52,FALSE)),"",VLOOKUP($B318,'[1]1718  Prog Access'!$F$7:$BF$318,52,FALSE))</f>
        <v>6849035.8299999991</v>
      </c>
      <c r="CG318" s="88">
        <f t="shared" si="437"/>
        <v>4.5936393932715099E-2</v>
      </c>
      <c r="CH318" s="89">
        <f t="shared" si="438"/>
        <v>623.4676993716198</v>
      </c>
      <c r="CI318" s="90">
        <f t="shared" si="477"/>
        <v>149098247.45999995</v>
      </c>
      <c r="CJ318" s="99">
        <f t="shared" si="478"/>
        <v>0</v>
      </c>
    </row>
    <row r="319" spans="1:88" x14ac:dyDescent="0.3">
      <c r="A319" s="21"/>
      <c r="B319" s="84" t="s">
        <v>518</v>
      </c>
      <c r="C319" s="117" t="s">
        <v>519</v>
      </c>
      <c r="D319" s="85">
        <f>IF(ISNA(VLOOKUP($B319,'[1]1718 enrollment_Rev_Exp by size'!$A$6:$C$339,3,FALSE)),"",VLOOKUP($B319,'[1]1718 enrollment_Rev_Exp by size'!$A$6:$C$339,3,FALSE))</f>
        <v>34.299999999999997</v>
      </c>
      <c r="E319" s="86">
        <f>IF(ISNA(VLOOKUP($B319,'[1]1718 Enroll_Rev_Exp Access'!$A$6:$D$316,4,FALSE)),"",VLOOKUP($B319,'[1]1718 Enroll_Rev_Exp Access'!$A$6:$D$316,4,FALSE))</f>
        <v>852206.73</v>
      </c>
      <c r="F319" s="87">
        <f>IF(ISNA(VLOOKUP($B319,'[1]1718  Prog Access'!$F$7:$BF$318,2,FALSE)),"",VLOOKUP($B319,'[1]1718  Prog Access'!$F$7:$BF$318,2,FALSE))</f>
        <v>409570.13</v>
      </c>
      <c r="G319" s="87">
        <f>IF(ISNA(VLOOKUP($B319,'[1]1718  Prog Access'!$F$7:$BF$318,3,FALSE)),"",VLOOKUP($B319,'[1]1718  Prog Access'!$F$7:$BF$318,3,FALSE))</f>
        <v>0</v>
      </c>
      <c r="H319" s="87">
        <f>IF(ISNA(VLOOKUP($B319,'[1]1718  Prog Access'!$F$7:$BF$318,4,FALSE)),"",VLOOKUP($B319,'[1]1718  Prog Access'!$F$7:$BF$318,4,FALSE))</f>
        <v>0</v>
      </c>
      <c r="I319" s="130">
        <f t="shared" si="409"/>
        <v>409570.13</v>
      </c>
      <c r="J319" s="151">
        <f t="shared" si="410"/>
        <v>0.48059950195417961</v>
      </c>
      <c r="K319" s="152">
        <f t="shared" si="411"/>
        <v>11940.820116618077</v>
      </c>
      <c r="L319" s="135">
        <f>IF(ISNA(VLOOKUP($B319,'[1]1718  Prog Access'!$F$7:$BF$318,5,FALSE)),"",VLOOKUP($B319,'[1]1718  Prog Access'!$F$7:$BF$318,5,FALSE))</f>
        <v>0</v>
      </c>
      <c r="M319" s="135">
        <f>IF(ISNA(VLOOKUP($B319,'[1]1718  Prog Access'!$F$7:$BF$318,6,FALSE)),"",VLOOKUP($B319,'[1]1718  Prog Access'!$F$7:$BF$318,6,FALSE))</f>
        <v>0</v>
      </c>
      <c r="N319" s="135">
        <f>IF(ISNA(VLOOKUP($B319,'[1]1718  Prog Access'!$F$7:$BF$318,7,FALSE)),"",VLOOKUP($B319,'[1]1718  Prog Access'!$F$7:$BF$318,7,FALSE))</f>
        <v>0</v>
      </c>
      <c r="O319" s="135">
        <f>IF(ISNA(VLOOKUP($B319,'[1]1718  Prog Access'!$F$7:$BF$318,8,FALSE)),"",VLOOKUP($B319,'[1]1718  Prog Access'!$F$7:$BF$318,8,FALSE))</f>
        <v>0</v>
      </c>
      <c r="P319" s="135">
        <f>IF(ISNA(VLOOKUP($B319,'[1]1718  Prog Access'!$F$7:$BF$318,9,FALSE)),"",VLOOKUP($B319,'[1]1718  Prog Access'!$F$7:$BF$318,9,FALSE))</f>
        <v>0</v>
      </c>
      <c r="Q319" s="135">
        <f>IF(ISNA(VLOOKUP($B319,'[1]1718  Prog Access'!$F$7:$BF$318,10,FALSE)),"",VLOOKUP($B319,'[1]1718  Prog Access'!$F$7:$BF$318,10,FALSE))</f>
        <v>0</v>
      </c>
      <c r="R319" s="128">
        <f t="shared" si="412"/>
        <v>0</v>
      </c>
      <c r="S319" s="136">
        <f t="shared" si="413"/>
        <v>0</v>
      </c>
      <c r="T319" s="137">
        <f t="shared" si="414"/>
        <v>0</v>
      </c>
      <c r="U319" s="135">
        <f>IF(ISNA(VLOOKUP($B319,'[1]1718  Prog Access'!$F$7:$BF$318,11,FALSE)),"",VLOOKUP($B319,'[1]1718  Prog Access'!$F$7:$BF$318,11,FALSE))</f>
        <v>36314.15</v>
      </c>
      <c r="V319" s="135">
        <f>IF(ISNA(VLOOKUP($B319,'[1]1718  Prog Access'!$F$7:$BF$318,12,FALSE)),"",VLOOKUP($B319,'[1]1718  Prog Access'!$F$7:$BF$318,12,FALSE))</f>
        <v>0</v>
      </c>
      <c r="W319" s="135">
        <f>IF(ISNA(VLOOKUP($B319,'[1]1718  Prog Access'!$F$7:$BF$318,13,FALSE)),"",VLOOKUP($B319,'[1]1718  Prog Access'!$F$7:$BF$318,13,FALSE))</f>
        <v>8135</v>
      </c>
      <c r="X319" s="135">
        <f>IF(ISNA(VLOOKUP($B319,'[1]1718  Prog Access'!$F$7:$BF$318,14,FALSE)),"",VLOOKUP($B319,'[1]1718  Prog Access'!$F$7:$BF$318,14,FALSE))</f>
        <v>0</v>
      </c>
      <c r="Y319" s="135">
        <f>IF(ISNA(VLOOKUP($B319,'[1]1718  Prog Access'!$F$7:$BF$318,15,FALSE)),"",VLOOKUP($B319,'[1]1718  Prog Access'!$F$7:$BF$318,15,FALSE))</f>
        <v>0</v>
      </c>
      <c r="Z319" s="135">
        <f>IF(ISNA(VLOOKUP($B319,'[1]1718  Prog Access'!$F$7:$BF$318,16,FALSE)),"",VLOOKUP($B319,'[1]1718  Prog Access'!$F$7:$BF$318,16,FALSE))</f>
        <v>0</v>
      </c>
      <c r="AA319" s="138">
        <f t="shared" si="415"/>
        <v>44449.15</v>
      </c>
      <c r="AB319" s="133">
        <f t="shared" si="416"/>
        <v>5.2157708259356277E-2</v>
      </c>
      <c r="AC319" s="134">
        <f t="shared" si="417"/>
        <v>1295.8935860058311</v>
      </c>
      <c r="AD319" s="135">
        <f>IF(ISNA(VLOOKUP($B319,'[1]1718  Prog Access'!$F$7:$BF$318,17,FALSE)),"",VLOOKUP($B319,'[1]1718  Prog Access'!$F$7:$BF$318,17,FALSE))</f>
        <v>0</v>
      </c>
      <c r="AE319" s="135">
        <f>IF(ISNA(VLOOKUP($B319,'[1]1718  Prog Access'!$F$7:$BF$318,18,FALSE)),"",VLOOKUP($B319,'[1]1718  Prog Access'!$F$7:$BF$318,18,FALSE))</f>
        <v>0</v>
      </c>
      <c r="AF319" s="135">
        <f>IF(ISNA(VLOOKUP($B319,'[1]1718  Prog Access'!$F$7:$BF$318,19,FALSE)),"",VLOOKUP($B319,'[1]1718  Prog Access'!$F$7:$BF$318,19,FALSE))</f>
        <v>0</v>
      </c>
      <c r="AG319" s="135">
        <f>IF(ISNA(VLOOKUP($B319,'[1]1718  Prog Access'!$F$7:$BF$318,20,FALSE)),"",VLOOKUP($B319,'[1]1718  Prog Access'!$F$7:$BF$318,20,FALSE))</f>
        <v>0</v>
      </c>
      <c r="AH319" s="134">
        <f t="shared" si="418"/>
        <v>0</v>
      </c>
      <c r="AI319" s="133">
        <f t="shared" si="419"/>
        <v>0</v>
      </c>
      <c r="AJ319" s="134">
        <f t="shared" si="420"/>
        <v>0</v>
      </c>
      <c r="AK319" s="135">
        <f>IF(ISNA(VLOOKUP($B319,'[1]1718  Prog Access'!$F$7:$BF$318,21,FALSE)),"",VLOOKUP($B319,'[1]1718  Prog Access'!$F$7:$BF$318,21,FALSE))</f>
        <v>0</v>
      </c>
      <c r="AL319" s="135">
        <f>IF(ISNA(VLOOKUP($B319,'[1]1718  Prog Access'!$F$7:$BF$318,22,FALSE)),"",VLOOKUP($B319,'[1]1718  Prog Access'!$F$7:$BF$318,22,FALSE))</f>
        <v>0</v>
      </c>
      <c r="AM319" s="138">
        <f t="shared" si="421"/>
        <v>0</v>
      </c>
      <c r="AN319" s="133">
        <f t="shared" si="422"/>
        <v>0</v>
      </c>
      <c r="AO319" s="139">
        <f t="shared" si="423"/>
        <v>0</v>
      </c>
      <c r="AP319" s="135">
        <f>IF(ISNA(VLOOKUP($B319,'[1]1718  Prog Access'!$F$7:$BF$318,23,FALSE)),"",VLOOKUP($B319,'[1]1718  Prog Access'!$F$7:$BF$318,23,FALSE))</f>
        <v>1167</v>
      </c>
      <c r="AQ319" s="135">
        <f>IF(ISNA(VLOOKUP($B319,'[1]1718  Prog Access'!$F$7:$BF$318,24,FALSE)),"",VLOOKUP($B319,'[1]1718  Prog Access'!$F$7:$BF$318,24,FALSE))</f>
        <v>10699</v>
      </c>
      <c r="AR319" s="135">
        <f>IF(ISNA(VLOOKUP($B319,'[1]1718  Prog Access'!$F$7:$BF$318,25,FALSE)),"",VLOOKUP($B319,'[1]1718  Prog Access'!$F$7:$BF$318,25,FALSE))</f>
        <v>0</v>
      </c>
      <c r="AS319" s="135">
        <f>IF(ISNA(VLOOKUP($B319,'[1]1718  Prog Access'!$F$7:$BF$318,26,FALSE)),"",VLOOKUP($B319,'[1]1718  Prog Access'!$F$7:$BF$318,26,FALSE))</f>
        <v>0</v>
      </c>
      <c r="AT319" s="135">
        <f>IF(ISNA(VLOOKUP($B319,'[1]1718  Prog Access'!$F$7:$BF$318,27,FALSE)),"",VLOOKUP($B319,'[1]1718  Prog Access'!$F$7:$BF$318,27,FALSE))</f>
        <v>5186.29</v>
      </c>
      <c r="AU319" s="135">
        <f>IF(ISNA(VLOOKUP($B319,'[1]1718  Prog Access'!$F$7:$BF$318,28,FALSE)),"",VLOOKUP($B319,'[1]1718  Prog Access'!$F$7:$BF$318,28,FALSE))</f>
        <v>0</v>
      </c>
      <c r="AV319" s="135">
        <f>IF(ISNA(VLOOKUP($B319,'[1]1718  Prog Access'!$F$7:$BF$318,29,FALSE)),"",VLOOKUP($B319,'[1]1718  Prog Access'!$F$7:$BF$318,29,FALSE))</f>
        <v>0</v>
      </c>
      <c r="AW319" s="135">
        <f>IF(ISNA(VLOOKUP($B319,'[1]1718  Prog Access'!$F$7:$BF$318,30,FALSE)),"",VLOOKUP($B319,'[1]1718  Prog Access'!$F$7:$BF$318,30,FALSE))</f>
        <v>18894.949999999997</v>
      </c>
      <c r="AX319" s="135">
        <f>IF(ISNA(VLOOKUP($B319,'[1]1718  Prog Access'!$F$7:$BF$318,31,FALSE)),"",VLOOKUP($B319,'[1]1718  Prog Access'!$F$7:$BF$318,31,FALSE))</f>
        <v>0</v>
      </c>
      <c r="AY319" s="135">
        <f>IF(ISNA(VLOOKUP($B319,'[1]1718  Prog Access'!$F$7:$BF$318,32,FALSE)),"",VLOOKUP($B319,'[1]1718  Prog Access'!$F$7:$BF$318,32,FALSE))</f>
        <v>0</v>
      </c>
      <c r="AZ319" s="135">
        <f>IF(ISNA(VLOOKUP($B319,'[1]1718  Prog Access'!$F$7:$BF$318,33,FALSE)),"",VLOOKUP($B319,'[1]1718  Prog Access'!$F$7:$BF$318,33,FALSE))</f>
        <v>0</v>
      </c>
      <c r="BA319" s="135">
        <f>IF(ISNA(VLOOKUP($B319,'[1]1718  Prog Access'!$F$7:$BF$318,34,FALSE)),"",VLOOKUP($B319,'[1]1718  Prog Access'!$F$7:$BF$318,34,FALSE))</f>
        <v>0</v>
      </c>
      <c r="BB319" s="135">
        <f>IF(ISNA(VLOOKUP($B319,'[1]1718  Prog Access'!$F$7:$BF$318,35,FALSE)),"",VLOOKUP($B319,'[1]1718  Prog Access'!$F$7:$BF$318,35,FALSE))</f>
        <v>0</v>
      </c>
      <c r="BC319" s="135">
        <f>IF(ISNA(VLOOKUP($B319,'[1]1718  Prog Access'!$F$7:$BF$318,36,FALSE)),"",VLOOKUP($B319,'[1]1718  Prog Access'!$F$7:$BF$318,36,FALSE))</f>
        <v>0</v>
      </c>
      <c r="BD319" s="135">
        <f>IF(ISNA(VLOOKUP($B319,'[1]1718  Prog Access'!$F$7:$BF$318,37,FALSE)),"",VLOOKUP($B319,'[1]1718  Prog Access'!$F$7:$BF$318,37,FALSE))</f>
        <v>0</v>
      </c>
      <c r="BE319" s="135">
        <f>IF(ISNA(VLOOKUP($B319,'[1]1718  Prog Access'!$F$7:$BF$318,38,FALSE)),"",VLOOKUP($B319,'[1]1718  Prog Access'!$F$7:$BF$318,38,FALSE))</f>
        <v>0</v>
      </c>
      <c r="BF319" s="134">
        <f t="shared" si="424"/>
        <v>35947.24</v>
      </c>
      <c r="BG319" s="133">
        <f t="shared" si="425"/>
        <v>4.2181361322973829E-2</v>
      </c>
      <c r="BH319" s="137">
        <f t="shared" si="426"/>
        <v>1048.0244897959185</v>
      </c>
      <c r="BI319" s="140">
        <f>IF(ISNA(VLOOKUP($B319,'[1]1718  Prog Access'!$F$7:$BF$318,39,FALSE)),"",VLOOKUP($B319,'[1]1718  Prog Access'!$F$7:$BF$318,39,FALSE))</f>
        <v>0</v>
      </c>
      <c r="BJ319" s="135">
        <f>IF(ISNA(VLOOKUP($B319,'[1]1718  Prog Access'!$F$7:$BF$318,40,FALSE)),"",VLOOKUP($B319,'[1]1718  Prog Access'!$F$7:$BF$318,40,FALSE))</f>
        <v>0</v>
      </c>
      <c r="BK319" s="135">
        <f>IF(ISNA(VLOOKUP($B319,'[1]1718  Prog Access'!$F$7:$BF$318,41,FALSE)),"",VLOOKUP($B319,'[1]1718  Prog Access'!$F$7:$BF$318,41,FALSE))</f>
        <v>648.55999999999995</v>
      </c>
      <c r="BL319" s="135">
        <f>IF(ISNA(VLOOKUP($B319,'[1]1718  Prog Access'!$F$7:$BF$318,42,FALSE)),"",VLOOKUP($B319,'[1]1718  Prog Access'!$F$7:$BF$318,42,FALSE))</f>
        <v>0</v>
      </c>
      <c r="BM319" s="135">
        <f>IF(ISNA(VLOOKUP($B319,'[1]1718  Prog Access'!$F$7:$BF$318,43,FALSE)),"",VLOOKUP($B319,'[1]1718  Prog Access'!$F$7:$BF$318,43,FALSE))</f>
        <v>0</v>
      </c>
      <c r="BN319" s="135">
        <f>IF(ISNA(VLOOKUP($B319,'[1]1718  Prog Access'!$F$7:$BF$318,44,FALSE)),"",VLOOKUP($B319,'[1]1718  Prog Access'!$F$7:$BF$318,44,FALSE))</f>
        <v>0</v>
      </c>
      <c r="BO319" s="135">
        <f>IF(ISNA(VLOOKUP($B319,'[1]1718  Prog Access'!$F$7:$BF$318,45,FALSE)),"",VLOOKUP($B319,'[1]1718  Prog Access'!$F$7:$BF$318,45,FALSE))</f>
        <v>11239</v>
      </c>
      <c r="BP319" s="137">
        <f t="shared" si="427"/>
        <v>11887.56</v>
      </c>
      <c r="BQ319" s="133">
        <f t="shared" si="428"/>
        <v>1.3949150577583447E-2</v>
      </c>
      <c r="BR319" s="134">
        <f t="shared" si="429"/>
        <v>346.57609329446063</v>
      </c>
      <c r="BS319" s="140">
        <f>IF(ISNA(VLOOKUP($B319,'[1]1718  Prog Access'!$F$7:$BF$318,46,FALSE)),"",VLOOKUP($B319,'[1]1718  Prog Access'!$F$7:$BF$318,46,FALSE))</f>
        <v>0</v>
      </c>
      <c r="BT319" s="135">
        <f>IF(ISNA(VLOOKUP($B319,'[1]1718  Prog Access'!$F$7:$BF$318,47,FALSE)),"",VLOOKUP($B319,'[1]1718  Prog Access'!$F$7:$BF$318,47,FALSE))</f>
        <v>0</v>
      </c>
      <c r="BU319" s="135">
        <f>IF(ISNA(VLOOKUP($B319,'[1]1718  Prog Access'!$F$7:$BF$318,48,FALSE)),"",VLOOKUP($B319,'[1]1718  Prog Access'!$F$7:$BF$318,48,FALSE))</f>
        <v>0</v>
      </c>
      <c r="BV319" s="135">
        <f>IF(ISNA(VLOOKUP($B319,'[1]1718  Prog Access'!$F$7:$BF$318,49,FALSE)),"",VLOOKUP($B319,'[1]1718  Prog Access'!$F$7:$BF$318,49,FALSE))</f>
        <v>0</v>
      </c>
      <c r="BW319" s="137">
        <f t="shared" si="430"/>
        <v>0</v>
      </c>
      <c r="BX319" s="133">
        <f t="shared" si="431"/>
        <v>0</v>
      </c>
      <c r="BY319" s="134">
        <f t="shared" si="432"/>
        <v>0</v>
      </c>
      <c r="BZ319" s="135">
        <f>IF(ISNA(VLOOKUP($B319,'[1]1718  Prog Access'!$F$7:$BF$318,50,FALSE)),"",VLOOKUP($B319,'[1]1718  Prog Access'!$F$7:$BF$318,50,FALSE))</f>
        <v>252271.34000000005</v>
      </c>
      <c r="CA319" s="133">
        <f t="shared" si="433"/>
        <v>0.29602129520849951</v>
      </c>
      <c r="CB319" s="134">
        <f t="shared" si="434"/>
        <v>7354.8495626822178</v>
      </c>
      <c r="CC319" s="135">
        <f>IF(ISNA(VLOOKUP($B319,'[1]1718  Prog Access'!$F$7:$BF$318,51,FALSE)),"",VLOOKUP($B319,'[1]1718  Prog Access'!$F$7:$BF$318,51,FALSE))</f>
        <v>18959.450000000004</v>
      </c>
      <c r="CD319" s="133">
        <f t="shared" si="435"/>
        <v>2.2247477440127707E-2</v>
      </c>
      <c r="CE319" s="134">
        <f t="shared" si="436"/>
        <v>552.75364431486901</v>
      </c>
      <c r="CF319" s="141">
        <f>IF(ISNA(VLOOKUP($B319,'[1]1718  Prog Access'!$F$7:$BF$318,52,FALSE)),"",VLOOKUP($B319,'[1]1718  Prog Access'!$F$7:$BF$318,52,FALSE))</f>
        <v>79121.86</v>
      </c>
      <c r="CG319" s="88">
        <f t="shared" si="437"/>
        <v>9.2843505237279689E-2</v>
      </c>
      <c r="CH319" s="89">
        <f t="shared" si="438"/>
        <v>2306.7597667638488</v>
      </c>
      <c r="CI319" s="90">
        <f t="shared" si="477"/>
        <v>852206.73</v>
      </c>
      <c r="CJ319" s="99">
        <f t="shared" si="478"/>
        <v>0</v>
      </c>
    </row>
    <row r="320" spans="1:88" x14ac:dyDescent="0.3">
      <c r="A320" s="21"/>
      <c r="B320" s="84" t="s">
        <v>520</v>
      </c>
      <c r="C320" s="117" t="s">
        <v>521</v>
      </c>
      <c r="D320" s="85">
        <f>IF(ISNA(VLOOKUP($B320,'[1]1718 enrollment_Rev_Exp by size'!$A$6:$C$339,3,FALSE)),"",VLOOKUP($B320,'[1]1718 enrollment_Rev_Exp by size'!$A$6:$C$339,3,FALSE))</f>
        <v>6829.65</v>
      </c>
      <c r="E320" s="86">
        <f>IF(ISNA(VLOOKUP($B320,'[1]1718 Enroll_Rev_Exp Access'!$A$6:$D$316,4,FALSE)),"",VLOOKUP($B320,'[1]1718 Enroll_Rev_Exp Access'!$A$6:$D$316,4,FALSE))</f>
        <v>78965942.75</v>
      </c>
      <c r="F320" s="87">
        <f>IF(ISNA(VLOOKUP($B320,'[1]1718  Prog Access'!$F$7:$BF$318,2,FALSE)),"",VLOOKUP($B320,'[1]1718  Prog Access'!$F$7:$BF$318,2,FALSE))</f>
        <v>41543546.519999996</v>
      </c>
      <c r="G320" s="87">
        <f>IF(ISNA(VLOOKUP($B320,'[1]1718  Prog Access'!$F$7:$BF$318,3,FALSE)),"",VLOOKUP($B320,'[1]1718  Prog Access'!$F$7:$BF$318,3,FALSE))</f>
        <v>4817290.9800000004</v>
      </c>
      <c r="H320" s="87">
        <f>IF(ISNA(VLOOKUP($B320,'[1]1718  Prog Access'!$F$7:$BF$318,4,FALSE)),"",VLOOKUP($B320,'[1]1718  Prog Access'!$F$7:$BF$318,4,FALSE))</f>
        <v>0</v>
      </c>
      <c r="I320" s="130">
        <f t="shared" si="409"/>
        <v>46360837.5</v>
      </c>
      <c r="J320" s="151">
        <f t="shared" si="410"/>
        <v>0.58709914534642849</v>
      </c>
      <c r="K320" s="152">
        <f t="shared" si="411"/>
        <v>6788.1717950407419</v>
      </c>
      <c r="L320" s="135">
        <f>IF(ISNA(VLOOKUP($B320,'[1]1718  Prog Access'!$F$7:$BF$318,5,FALSE)),"",VLOOKUP($B320,'[1]1718  Prog Access'!$F$7:$BF$318,5,FALSE))</f>
        <v>0</v>
      </c>
      <c r="M320" s="135">
        <f>IF(ISNA(VLOOKUP($B320,'[1]1718  Prog Access'!$F$7:$BF$318,6,FALSE)),"",VLOOKUP($B320,'[1]1718  Prog Access'!$F$7:$BF$318,6,FALSE))</f>
        <v>0</v>
      </c>
      <c r="N320" s="135">
        <f>IF(ISNA(VLOOKUP($B320,'[1]1718  Prog Access'!$F$7:$BF$318,7,FALSE)),"",VLOOKUP($B320,'[1]1718  Prog Access'!$F$7:$BF$318,7,FALSE))</f>
        <v>0</v>
      </c>
      <c r="O320" s="135">
        <f>IF(ISNA(VLOOKUP($B320,'[1]1718  Prog Access'!$F$7:$BF$318,8,FALSE)),"",VLOOKUP($B320,'[1]1718  Prog Access'!$F$7:$BF$318,8,FALSE))</f>
        <v>0</v>
      </c>
      <c r="P320" s="135">
        <f>IF(ISNA(VLOOKUP($B320,'[1]1718  Prog Access'!$F$7:$BF$318,9,FALSE)),"",VLOOKUP($B320,'[1]1718  Prog Access'!$F$7:$BF$318,9,FALSE))</f>
        <v>0</v>
      </c>
      <c r="Q320" s="135">
        <f>IF(ISNA(VLOOKUP($B320,'[1]1718  Prog Access'!$F$7:$BF$318,10,FALSE)),"",VLOOKUP($B320,'[1]1718  Prog Access'!$F$7:$BF$318,10,FALSE))</f>
        <v>0</v>
      </c>
      <c r="R320" s="128">
        <f t="shared" si="412"/>
        <v>0</v>
      </c>
      <c r="S320" s="136">
        <f t="shared" si="413"/>
        <v>0</v>
      </c>
      <c r="T320" s="137">
        <f t="shared" si="414"/>
        <v>0</v>
      </c>
      <c r="U320" s="135">
        <f>IF(ISNA(VLOOKUP($B320,'[1]1718  Prog Access'!$F$7:$BF$318,11,FALSE)),"",VLOOKUP($B320,'[1]1718  Prog Access'!$F$7:$BF$318,11,FALSE))</f>
        <v>7975926.3100000005</v>
      </c>
      <c r="V320" s="135">
        <f>IF(ISNA(VLOOKUP($B320,'[1]1718  Prog Access'!$F$7:$BF$318,12,FALSE)),"",VLOOKUP($B320,'[1]1718  Prog Access'!$F$7:$BF$318,12,FALSE))</f>
        <v>319628.09000000003</v>
      </c>
      <c r="W320" s="135">
        <f>IF(ISNA(VLOOKUP($B320,'[1]1718  Prog Access'!$F$7:$BF$318,13,FALSE)),"",VLOOKUP($B320,'[1]1718  Prog Access'!$F$7:$BF$318,13,FALSE))</f>
        <v>1163384.55</v>
      </c>
      <c r="X320" s="135">
        <f>IF(ISNA(VLOOKUP($B320,'[1]1718  Prog Access'!$F$7:$BF$318,14,FALSE)),"",VLOOKUP($B320,'[1]1718  Prog Access'!$F$7:$BF$318,14,FALSE))</f>
        <v>0</v>
      </c>
      <c r="Y320" s="135">
        <f>IF(ISNA(VLOOKUP($B320,'[1]1718  Prog Access'!$F$7:$BF$318,15,FALSE)),"",VLOOKUP($B320,'[1]1718  Prog Access'!$F$7:$BF$318,15,FALSE))</f>
        <v>0</v>
      </c>
      <c r="Z320" s="135">
        <f>IF(ISNA(VLOOKUP($B320,'[1]1718  Prog Access'!$F$7:$BF$318,16,FALSE)),"",VLOOKUP($B320,'[1]1718  Prog Access'!$F$7:$BF$318,16,FALSE))</f>
        <v>0</v>
      </c>
      <c r="AA320" s="138">
        <f t="shared" si="415"/>
        <v>9458938.9500000011</v>
      </c>
      <c r="AB320" s="133">
        <f t="shared" si="416"/>
        <v>0.119785044293668</v>
      </c>
      <c r="AC320" s="134">
        <f t="shared" si="417"/>
        <v>1384.9815071050496</v>
      </c>
      <c r="AD320" s="135">
        <f>IF(ISNA(VLOOKUP($B320,'[1]1718  Prog Access'!$F$7:$BF$318,17,FALSE)),"",VLOOKUP($B320,'[1]1718  Prog Access'!$F$7:$BF$318,17,FALSE))</f>
        <v>2794195.9499999997</v>
      </c>
      <c r="AE320" s="135">
        <f>IF(ISNA(VLOOKUP($B320,'[1]1718  Prog Access'!$F$7:$BF$318,18,FALSE)),"",VLOOKUP($B320,'[1]1718  Prog Access'!$F$7:$BF$318,18,FALSE))</f>
        <v>419904.55000000005</v>
      </c>
      <c r="AF320" s="135">
        <f>IF(ISNA(VLOOKUP($B320,'[1]1718  Prog Access'!$F$7:$BF$318,19,FALSE)),"",VLOOKUP($B320,'[1]1718  Prog Access'!$F$7:$BF$318,19,FALSE))</f>
        <v>29298.039999999997</v>
      </c>
      <c r="AG320" s="135">
        <f>IF(ISNA(VLOOKUP($B320,'[1]1718  Prog Access'!$F$7:$BF$318,20,FALSE)),"",VLOOKUP($B320,'[1]1718  Prog Access'!$F$7:$BF$318,20,FALSE))</f>
        <v>0</v>
      </c>
      <c r="AH320" s="134">
        <f t="shared" si="418"/>
        <v>3243398.54</v>
      </c>
      <c r="AI320" s="133">
        <f t="shared" si="419"/>
        <v>4.1073384639607816E-2</v>
      </c>
      <c r="AJ320" s="134">
        <f t="shared" si="420"/>
        <v>474.89967128622993</v>
      </c>
      <c r="AK320" s="135">
        <f>IF(ISNA(VLOOKUP($B320,'[1]1718  Prog Access'!$F$7:$BF$318,21,FALSE)),"",VLOOKUP($B320,'[1]1718  Prog Access'!$F$7:$BF$318,21,FALSE))</f>
        <v>0</v>
      </c>
      <c r="AL320" s="135">
        <f>IF(ISNA(VLOOKUP($B320,'[1]1718  Prog Access'!$F$7:$BF$318,22,FALSE)),"",VLOOKUP($B320,'[1]1718  Prog Access'!$F$7:$BF$318,22,FALSE))</f>
        <v>0</v>
      </c>
      <c r="AM320" s="138">
        <f t="shared" si="421"/>
        <v>0</v>
      </c>
      <c r="AN320" s="133">
        <f t="shared" si="422"/>
        <v>0</v>
      </c>
      <c r="AO320" s="139">
        <f t="shared" si="423"/>
        <v>0</v>
      </c>
      <c r="AP320" s="135">
        <f>IF(ISNA(VLOOKUP($B320,'[1]1718  Prog Access'!$F$7:$BF$318,23,FALSE)),"",VLOOKUP($B320,'[1]1718  Prog Access'!$F$7:$BF$318,23,FALSE))</f>
        <v>532089.85000000009</v>
      </c>
      <c r="AQ320" s="135">
        <f>IF(ISNA(VLOOKUP($B320,'[1]1718  Prog Access'!$F$7:$BF$318,24,FALSE)),"",VLOOKUP($B320,'[1]1718  Prog Access'!$F$7:$BF$318,24,FALSE))</f>
        <v>140177.49</v>
      </c>
      <c r="AR320" s="135">
        <f>IF(ISNA(VLOOKUP($B320,'[1]1718  Prog Access'!$F$7:$BF$318,25,FALSE)),"",VLOOKUP($B320,'[1]1718  Prog Access'!$F$7:$BF$318,25,FALSE))</f>
        <v>0</v>
      </c>
      <c r="AS320" s="135">
        <f>IF(ISNA(VLOOKUP($B320,'[1]1718  Prog Access'!$F$7:$BF$318,26,FALSE)),"",VLOOKUP($B320,'[1]1718  Prog Access'!$F$7:$BF$318,26,FALSE))</f>
        <v>0</v>
      </c>
      <c r="AT320" s="135">
        <f>IF(ISNA(VLOOKUP($B320,'[1]1718  Prog Access'!$F$7:$BF$318,27,FALSE)),"",VLOOKUP($B320,'[1]1718  Prog Access'!$F$7:$BF$318,27,FALSE))</f>
        <v>1000429.74</v>
      </c>
      <c r="AU320" s="135">
        <f>IF(ISNA(VLOOKUP($B320,'[1]1718  Prog Access'!$F$7:$BF$318,28,FALSE)),"",VLOOKUP($B320,'[1]1718  Prog Access'!$F$7:$BF$318,28,FALSE))</f>
        <v>3233.75</v>
      </c>
      <c r="AV320" s="135">
        <f>IF(ISNA(VLOOKUP($B320,'[1]1718  Prog Access'!$F$7:$BF$318,29,FALSE)),"",VLOOKUP($B320,'[1]1718  Prog Access'!$F$7:$BF$318,29,FALSE))</f>
        <v>0</v>
      </c>
      <c r="AW320" s="135">
        <f>IF(ISNA(VLOOKUP($B320,'[1]1718  Prog Access'!$F$7:$BF$318,30,FALSE)),"",VLOOKUP($B320,'[1]1718  Prog Access'!$F$7:$BF$318,30,FALSE))</f>
        <v>376559.1</v>
      </c>
      <c r="AX320" s="135">
        <f>IF(ISNA(VLOOKUP($B320,'[1]1718  Prog Access'!$F$7:$BF$318,31,FALSE)),"",VLOOKUP($B320,'[1]1718  Prog Access'!$F$7:$BF$318,31,FALSE))</f>
        <v>0</v>
      </c>
      <c r="AY320" s="135">
        <f>IF(ISNA(VLOOKUP($B320,'[1]1718  Prog Access'!$F$7:$BF$318,32,FALSE)),"",VLOOKUP($B320,'[1]1718  Prog Access'!$F$7:$BF$318,32,FALSE))</f>
        <v>0</v>
      </c>
      <c r="AZ320" s="135">
        <f>IF(ISNA(VLOOKUP($B320,'[1]1718  Prog Access'!$F$7:$BF$318,33,FALSE)),"",VLOOKUP($B320,'[1]1718  Prog Access'!$F$7:$BF$318,33,FALSE))</f>
        <v>0</v>
      </c>
      <c r="BA320" s="135">
        <f>IF(ISNA(VLOOKUP($B320,'[1]1718  Prog Access'!$F$7:$BF$318,34,FALSE)),"",VLOOKUP($B320,'[1]1718  Prog Access'!$F$7:$BF$318,34,FALSE))</f>
        <v>65671.289999999994</v>
      </c>
      <c r="BB320" s="135">
        <f>IF(ISNA(VLOOKUP($B320,'[1]1718  Prog Access'!$F$7:$BF$318,35,FALSE)),"",VLOOKUP($B320,'[1]1718  Prog Access'!$F$7:$BF$318,35,FALSE))</f>
        <v>677919.95</v>
      </c>
      <c r="BC320" s="135">
        <f>IF(ISNA(VLOOKUP($B320,'[1]1718  Prog Access'!$F$7:$BF$318,36,FALSE)),"",VLOOKUP($B320,'[1]1718  Prog Access'!$F$7:$BF$318,36,FALSE))</f>
        <v>0</v>
      </c>
      <c r="BD320" s="135">
        <f>IF(ISNA(VLOOKUP($B320,'[1]1718  Prog Access'!$F$7:$BF$318,37,FALSE)),"",VLOOKUP($B320,'[1]1718  Prog Access'!$F$7:$BF$318,37,FALSE))</f>
        <v>21165.040000000001</v>
      </c>
      <c r="BE320" s="135">
        <f>IF(ISNA(VLOOKUP($B320,'[1]1718  Prog Access'!$F$7:$BF$318,38,FALSE)),"",VLOOKUP($B320,'[1]1718  Prog Access'!$F$7:$BF$318,38,FALSE))</f>
        <v>0</v>
      </c>
      <c r="BF320" s="134">
        <f t="shared" si="424"/>
        <v>2817246.21</v>
      </c>
      <c r="BG320" s="133">
        <f t="shared" si="425"/>
        <v>3.5676724824513034E-2</v>
      </c>
      <c r="BH320" s="137">
        <f t="shared" si="426"/>
        <v>412.50228196174038</v>
      </c>
      <c r="BI320" s="140">
        <f>IF(ISNA(VLOOKUP($B320,'[1]1718  Prog Access'!$F$7:$BF$318,39,FALSE)),"",VLOOKUP($B320,'[1]1718  Prog Access'!$F$7:$BF$318,39,FALSE))</f>
        <v>0</v>
      </c>
      <c r="BJ320" s="135">
        <f>IF(ISNA(VLOOKUP($B320,'[1]1718  Prog Access'!$F$7:$BF$318,40,FALSE)),"",VLOOKUP($B320,'[1]1718  Prog Access'!$F$7:$BF$318,40,FALSE))</f>
        <v>37238.100000000006</v>
      </c>
      <c r="BK320" s="135">
        <f>IF(ISNA(VLOOKUP($B320,'[1]1718  Prog Access'!$F$7:$BF$318,41,FALSE)),"",VLOOKUP($B320,'[1]1718  Prog Access'!$F$7:$BF$318,41,FALSE))</f>
        <v>152358.03</v>
      </c>
      <c r="BL320" s="135">
        <f>IF(ISNA(VLOOKUP($B320,'[1]1718  Prog Access'!$F$7:$BF$318,42,FALSE)),"",VLOOKUP($B320,'[1]1718  Prog Access'!$F$7:$BF$318,42,FALSE))</f>
        <v>0</v>
      </c>
      <c r="BM320" s="135">
        <f>IF(ISNA(VLOOKUP($B320,'[1]1718  Prog Access'!$F$7:$BF$318,43,FALSE)),"",VLOOKUP($B320,'[1]1718  Prog Access'!$F$7:$BF$318,43,FALSE))</f>
        <v>85867.73</v>
      </c>
      <c r="BN320" s="135">
        <f>IF(ISNA(VLOOKUP($B320,'[1]1718  Prog Access'!$F$7:$BF$318,44,FALSE)),"",VLOOKUP($B320,'[1]1718  Prog Access'!$F$7:$BF$318,44,FALSE))</f>
        <v>0</v>
      </c>
      <c r="BO320" s="135">
        <f>IF(ISNA(VLOOKUP($B320,'[1]1718  Prog Access'!$F$7:$BF$318,45,FALSE)),"",VLOOKUP($B320,'[1]1718  Prog Access'!$F$7:$BF$318,45,FALSE))</f>
        <v>303480.21999999997</v>
      </c>
      <c r="BP320" s="137">
        <f t="shared" si="427"/>
        <v>578944.07999999996</v>
      </c>
      <c r="BQ320" s="133">
        <f t="shared" si="428"/>
        <v>7.3315667468555612E-3</v>
      </c>
      <c r="BR320" s="134">
        <f t="shared" si="429"/>
        <v>84.769216577716278</v>
      </c>
      <c r="BS320" s="140">
        <f>IF(ISNA(VLOOKUP($B320,'[1]1718  Prog Access'!$F$7:$BF$318,46,FALSE)),"",VLOOKUP($B320,'[1]1718  Prog Access'!$F$7:$BF$318,46,FALSE))</f>
        <v>0</v>
      </c>
      <c r="BT320" s="135">
        <f>IF(ISNA(VLOOKUP($B320,'[1]1718  Prog Access'!$F$7:$BF$318,47,FALSE)),"",VLOOKUP($B320,'[1]1718  Prog Access'!$F$7:$BF$318,47,FALSE))</f>
        <v>17566.04</v>
      </c>
      <c r="BU320" s="135">
        <f>IF(ISNA(VLOOKUP($B320,'[1]1718  Prog Access'!$F$7:$BF$318,48,FALSE)),"",VLOOKUP($B320,'[1]1718  Prog Access'!$F$7:$BF$318,48,FALSE))</f>
        <v>0</v>
      </c>
      <c r="BV320" s="135">
        <f>IF(ISNA(VLOOKUP($B320,'[1]1718  Prog Access'!$F$7:$BF$318,49,FALSE)),"",VLOOKUP($B320,'[1]1718  Prog Access'!$F$7:$BF$318,49,FALSE))</f>
        <v>303948.84999999998</v>
      </c>
      <c r="BW320" s="137">
        <f t="shared" si="430"/>
        <v>321514.88999999996</v>
      </c>
      <c r="BX320" s="133">
        <f t="shared" si="431"/>
        <v>4.0715640034576801E-3</v>
      </c>
      <c r="BY320" s="134">
        <f t="shared" si="432"/>
        <v>47.076334804858227</v>
      </c>
      <c r="BZ320" s="135">
        <f>IF(ISNA(VLOOKUP($B320,'[1]1718  Prog Access'!$F$7:$BF$318,50,FALSE)),"",VLOOKUP($B320,'[1]1718  Prog Access'!$F$7:$BF$318,50,FALSE))</f>
        <v>10968126.320000002</v>
      </c>
      <c r="CA320" s="133">
        <f t="shared" si="433"/>
        <v>0.13889692110337026</v>
      </c>
      <c r="CB320" s="134">
        <f t="shared" si="434"/>
        <v>1605.9573067433914</v>
      </c>
      <c r="CC320" s="135">
        <f>IF(ISNA(VLOOKUP($B320,'[1]1718  Prog Access'!$F$7:$BF$318,51,FALSE)),"",VLOOKUP($B320,'[1]1718  Prog Access'!$F$7:$BF$318,51,FALSE))</f>
        <v>1362240.6099999999</v>
      </c>
      <c r="CD320" s="133">
        <f t="shared" si="435"/>
        <v>1.7250989003104126E-2</v>
      </c>
      <c r="CE320" s="134">
        <f t="shared" si="436"/>
        <v>199.45979808628553</v>
      </c>
      <c r="CF320" s="141">
        <f>IF(ISNA(VLOOKUP($B320,'[1]1718  Prog Access'!$F$7:$BF$318,52,FALSE)),"",VLOOKUP($B320,'[1]1718  Prog Access'!$F$7:$BF$318,52,FALSE))</f>
        <v>3854695.6500000008</v>
      </c>
      <c r="CG320" s="88">
        <f t="shared" si="437"/>
        <v>4.8814660038995115E-2</v>
      </c>
      <c r="CH320" s="89">
        <f t="shared" si="438"/>
        <v>564.4060310557644</v>
      </c>
      <c r="CI320" s="90">
        <f t="shared" si="477"/>
        <v>78965942.75</v>
      </c>
      <c r="CJ320" s="99">
        <f t="shared" si="478"/>
        <v>0</v>
      </c>
    </row>
    <row r="321" spans="1:88" x14ac:dyDescent="0.3">
      <c r="A321" s="21"/>
      <c r="B321" s="84" t="s">
        <v>522</v>
      </c>
      <c r="C321" s="117" t="s">
        <v>523</v>
      </c>
      <c r="D321" s="85">
        <f>IF(ISNA(VLOOKUP($B321,'[1]1718 enrollment_Rev_Exp by size'!$A$6:$C$339,3,FALSE)),"",VLOOKUP($B321,'[1]1718 enrollment_Rev_Exp by size'!$A$6:$C$339,3,FALSE))</f>
        <v>10028.099999999999</v>
      </c>
      <c r="E321" s="86">
        <f>IF(ISNA(VLOOKUP($B321,'[1]1718 Enroll_Rev_Exp Access'!$A$6:$D$316,4,FALSE)),"",VLOOKUP($B321,'[1]1718 Enroll_Rev_Exp Access'!$A$6:$D$316,4,FALSE))</f>
        <v>128702392.36</v>
      </c>
      <c r="F321" s="87">
        <f>IF(ISNA(VLOOKUP($B321,'[1]1718  Prog Access'!$F$7:$BF$318,2,FALSE)),"",VLOOKUP($B321,'[1]1718  Prog Access'!$F$7:$BF$318,2,FALSE))</f>
        <v>71562055.979999989</v>
      </c>
      <c r="G321" s="87">
        <f>IF(ISNA(VLOOKUP($B321,'[1]1718  Prog Access'!$F$7:$BF$318,3,FALSE)),"",VLOOKUP($B321,'[1]1718  Prog Access'!$F$7:$BF$318,3,FALSE))</f>
        <v>1903198.46</v>
      </c>
      <c r="H321" s="87">
        <f>IF(ISNA(VLOOKUP($B321,'[1]1718  Prog Access'!$F$7:$BF$318,4,FALSE)),"",VLOOKUP($B321,'[1]1718  Prog Access'!$F$7:$BF$318,4,FALSE))</f>
        <v>0</v>
      </c>
      <c r="I321" s="130">
        <f t="shared" si="409"/>
        <v>73465254.439999983</v>
      </c>
      <c r="J321" s="151">
        <f t="shared" si="410"/>
        <v>0.5708149871410827</v>
      </c>
      <c r="K321" s="152">
        <f t="shared" si="411"/>
        <v>7325.9395538536701</v>
      </c>
      <c r="L321" s="135">
        <f>IF(ISNA(VLOOKUP($B321,'[1]1718  Prog Access'!$F$7:$BF$318,5,FALSE)),"",VLOOKUP($B321,'[1]1718  Prog Access'!$F$7:$BF$318,5,FALSE))</f>
        <v>0</v>
      </c>
      <c r="M321" s="135">
        <f>IF(ISNA(VLOOKUP($B321,'[1]1718  Prog Access'!$F$7:$BF$318,6,FALSE)),"",VLOOKUP($B321,'[1]1718  Prog Access'!$F$7:$BF$318,6,FALSE))</f>
        <v>0</v>
      </c>
      <c r="N321" s="135">
        <f>IF(ISNA(VLOOKUP($B321,'[1]1718  Prog Access'!$F$7:$BF$318,7,FALSE)),"",VLOOKUP($B321,'[1]1718  Prog Access'!$F$7:$BF$318,7,FALSE))</f>
        <v>0</v>
      </c>
      <c r="O321" s="135">
        <f>IF(ISNA(VLOOKUP($B321,'[1]1718  Prog Access'!$F$7:$BF$318,8,FALSE)),"",VLOOKUP($B321,'[1]1718  Prog Access'!$F$7:$BF$318,8,FALSE))</f>
        <v>0</v>
      </c>
      <c r="P321" s="135">
        <f>IF(ISNA(VLOOKUP($B321,'[1]1718  Prog Access'!$F$7:$BF$318,9,FALSE)),"",VLOOKUP($B321,'[1]1718  Prog Access'!$F$7:$BF$318,9,FALSE))</f>
        <v>0</v>
      </c>
      <c r="Q321" s="135">
        <f>IF(ISNA(VLOOKUP($B321,'[1]1718  Prog Access'!$F$7:$BF$318,10,FALSE)),"",VLOOKUP($B321,'[1]1718  Prog Access'!$F$7:$BF$318,10,FALSE))</f>
        <v>0</v>
      </c>
      <c r="R321" s="128">
        <f t="shared" si="412"/>
        <v>0</v>
      </c>
      <c r="S321" s="136">
        <f t="shared" si="413"/>
        <v>0</v>
      </c>
      <c r="T321" s="137">
        <f t="shared" si="414"/>
        <v>0</v>
      </c>
      <c r="U321" s="135">
        <f>IF(ISNA(VLOOKUP($B321,'[1]1718  Prog Access'!$F$7:$BF$318,11,FALSE)),"",VLOOKUP($B321,'[1]1718  Prog Access'!$F$7:$BF$318,11,FALSE))</f>
        <v>17153480.899999999</v>
      </c>
      <c r="V321" s="135">
        <f>IF(ISNA(VLOOKUP($B321,'[1]1718  Prog Access'!$F$7:$BF$318,12,FALSE)),"",VLOOKUP($B321,'[1]1718  Prog Access'!$F$7:$BF$318,12,FALSE))</f>
        <v>433946.83</v>
      </c>
      <c r="W321" s="135">
        <f>IF(ISNA(VLOOKUP($B321,'[1]1718  Prog Access'!$F$7:$BF$318,13,FALSE)),"",VLOOKUP($B321,'[1]1718  Prog Access'!$F$7:$BF$318,13,FALSE))</f>
        <v>1884225</v>
      </c>
      <c r="X321" s="135">
        <f>IF(ISNA(VLOOKUP($B321,'[1]1718  Prog Access'!$F$7:$BF$318,14,FALSE)),"",VLOOKUP($B321,'[1]1718  Prog Access'!$F$7:$BF$318,14,FALSE))</f>
        <v>0</v>
      </c>
      <c r="Y321" s="135">
        <f>IF(ISNA(VLOOKUP($B321,'[1]1718  Prog Access'!$F$7:$BF$318,15,FALSE)),"",VLOOKUP($B321,'[1]1718  Prog Access'!$F$7:$BF$318,15,FALSE))</f>
        <v>0</v>
      </c>
      <c r="Z321" s="135">
        <f>IF(ISNA(VLOOKUP($B321,'[1]1718  Prog Access'!$F$7:$BF$318,16,FALSE)),"",VLOOKUP($B321,'[1]1718  Prog Access'!$F$7:$BF$318,16,FALSE))</f>
        <v>0</v>
      </c>
      <c r="AA321" s="138">
        <f t="shared" si="415"/>
        <v>19471652.729999997</v>
      </c>
      <c r="AB321" s="133">
        <f t="shared" si="416"/>
        <v>0.15129208069058148</v>
      </c>
      <c r="AC321" s="134">
        <f t="shared" si="417"/>
        <v>1941.7090705118617</v>
      </c>
      <c r="AD321" s="135">
        <f>IF(ISNA(VLOOKUP($B321,'[1]1718  Prog Access'!$F$7:$BF$318,17,FALSE)),"",VLOOKUP($B321,'[1]1718  Prog Access'!$F$7:$BF$318,17,FALSE))</f>
        <v>3689318.55</v>
      </c>
      <c r="AE321" s="135">
        <f>IF(ISNA(VLOOKUP($B321,'[1]1718  Prog Access'!$F$7:$BF$318,18,FALSE)),"",VLOOKUP($B321,'[1]1718  Prog Access'!$F$7:$BF$318,18,FALSE))</f>
        <v>717285.34</v>
      </c>
      <c r="AF321" s="135">
        <f>IF(ISNA(VLOOKUP($B321,'[1]1718  Prog Access'!$F$7:$BF$318,19,FALSE)),"",VLOOKUP($B321,'[1]1718  Prog Access'!$F$7:$BF$318,19,FALSE))</f>
        <v>31873.000000000004</v>
      </c>
      <c r="AG321" s="135">
        <f>IF(ISNA(VLOOKUP($B321,'[1]1718  Prog Access'!$F$7:$BF$318,20,FALSE)),"",VLOOKUP($B321,'[1]1718  Prog Access'!$F$7:$BF$318,20,FALSE))</f>
        <v>0</v>
      </c>
      <c r="AH321" s="134">
        <f t="shared" si="418"/>
        <v>4438476.8899999997</v>
      </c>
      <c r="AI321" s="133">
        <f t="shared" si="419"/>
        <v>3.4486358867245534E-2</v>
      </c>
      <c r="AJ321" s="134">
        <f t="shared" si="420"/>
        <v>442.60397183913204</v>
      </c>
      <c r="AK321" s="135">
        <f>IF(ISNA(VLOOKUP($B321,'[1]1718  Prog Access'!$F$7:$BF$318,21,FALSE)),"",VLOOKUP($B321,'[1]1718  Prog Access'!$F$7:$BF$318,21,FALSE))</f>
        <v>0</v>
      </c>
      <c r="AL321" s="135">
        <f>IF(ISNA(VLOOKUP($B321,'[1]1718  Prog Access'!$F$7:$BF$318,22,FALSE)),"",VLOOKUP($B321,'[1]1718  Prog Access'!$F$7:$BF$318,22,FALSE))</f>
        <v>0</v>
      </c>
      <c r="AM321" s="138">
        <f t="shared" si="421"/>
        <v>0</v>
      </c>
      <c r="AN321" s="133">
        <f t="shared" si="422"/>
        <v>0</v>
      </c>
      <c r="AO321" s="139">
        <f t="shared" si="423"/>
        <v>0</v>
      </c>
      <c r="AP321" s="135">
        <f>IF(ISNA(VLOOKUP($B321,'[1]1718  Prog Access'!$F$7:$BF$318,23,FALSE)),"",VLOOKUP($B321,'[1]1718  Prog Access'!$F$7:$BF$318,23,FALSE))</f>
        <v>605941.84</v>
      </c>
      <c r="AQ321" s="135">
        <f>IF(ISNA(VLOOKUP($B321,'[1]1718  Prog Access'!$F$7:$BF$318,24,FALSE)),"",VLOOKUP($B321,'[1]1718  Prog Access'!$F$7:$BF$318,24,FALSE))</f>
        <v>157843.14000000001</v>
      </c>
      <c r="AR321" s="135">
        <f>IF(ISNA(VLOOKUP($B321,'[1]1718  Prog Access'!$F$7:$BF$318,25,FALSE)),"",VLOOKUP($B321,'[1]1718  Prog Access'!$F$7:$BF$318,25,FALSE))</f>
        <v>20499.120000000003</v>
      </c>
      <c r="AS321" s="135">
        <f>IF(ISNA(VLOOKUP($B321,'[1]1718  Prog Access'!$F$7:$BF$318,26,FALSE)),"",VLOOKUP($B321,'[1]1718  Prog Access'!$F$7:$BF$318,26,FALSE))</f>
        <v>0</v>
      </c>
      <c r="AT321" s="135">
        <f>IF(ISNA(VLOOKUP($B321,'[1]1718  Prog Access'!$F$7:$BF$318,27,FALSE)),"",VLOOKUP($B321,'[1]1718  Prog Access'!$F$7:$BF$318,27,FALSE))</f>
        <v>1066324.56</v>
      </c>
      <c r="AU321" s="135">
        <f>IF(ISNA(VLOOKUP($B321,'[1]1718  Prog Access'!$F$7:$BF$318,28,FALSE)),"",VLOOKUP($B321,'[1]1718  Prog Access'!$F$7:$BF$318,28,FALSE))</f>
        <v>4751.71</v>
      </c>
      <c r="AV321" s="135">
        <f>IF(ISNA(VLOOKUP($B321,'[1]1718  Prog Access'!$F$7:$BF$318,29,FALSE)),"",VLOOKUP($B321,'[1]1718  Prog Access'!$F$7:$BF$318,29,FALSE))</f>
        <v>0</v>
      </c>
      <c r="AW321" s="135">
        <f>IF(ISNA(VLOOKUP($B321,'[1]1718  Prog Access'!$F$7:$BF$318,30,FALSE)),"",VLOOKUP($B321,'[1]1718  Prog Access'!$F$7:$BF$318,30,FALSE))</f>
        <v>352117.39999999997</v>
      </c>
      <c r="AX321" s="135">
        <f>IF(ISNA(VLOOKUP($B321,'[1]1718  Prog Access'!$F$7:$BF$318,31,FALSE)),"",VLOOKUP($B321,'[1]1718  Prog Access'!$F$7:$BF$318,31,FALSE))</f>
        <v>0</v>
      </c>
      <c r="AY321" s="135">
        <f>IF(ISNA(VLOOKUP($B321,'[1]1718  Prog Access'!$F$7:$BF$318,32,FALSE)),"",VLOOKUP($B321,'[1]1718  Prog Access'!$F$7:$BF$318,32,FALSE))</f>
        <v>0</v>
      </c>
      <c r="AZ321" s="135">
        <f>IF(ISNA(VLOOKUP($B321,'[1]1718  Prog Access'!$F$7:$BF$318,33,FALSE)),"",VLOOKUP($B321,'[1]1718  Prog Access'!$F$7:$BF$318,33,FALSE))</f>
        <v>0</v>
      </c>
      <c r="BA321" s="135">
        <f>IF(ISNA(VLOOKUP($B321,'[1]1718  Prog Access'!$F$7:$BF$318,34,FALSE)),"",VLOOKUP($B321,'[1]1718  Prog Access'!$F$7:$BF$318,34,FALSE))</f>
        <v>46750.64</v>
      </c>
      <c r="BB321" s="135">
        <f>IF(ISNA(VLOOKUP($B321,'[1]1718  Prog Access'!$F$7:$BF$318,35,FALSE)),"",VLOOKUP($B321,'[1]1718  Prog Access'!$F$7:$BF$318,35,FALSE))</f>
        <v>607985.23999999987</v>
      </c>
      <c r="BC321" s="135">
        <f>IF(ISNA(VLOOKUP($B321,'[1]1718  Prog Access'!$F$7:$BF$318,36,FALSE)),"",VLOOKUP($B321,'[1]1718  Prog Access'!$F$7:$BF$318,36,FALSE))</f>
        <v>0</v>
      </c>
      <c r="BD321" s="135">
        <f>IF(ISNA(VLOOKUP($B321,'[1]1718  Prog Access'!$F$7:$BF$318,37,FALSE)),"",VLOOKUP($B321,'[1]1718  Prog Access'!$F$7:$BF$318,37,FALSE))</f>
        <v>0</v>
      </c>
      <c r="BE321" s="135">
        <f>IF(ISNA(VLOOKUP($B321,'[1]1718  Prog Access'!$F$7:$BF$318,38,FALSE)),"",VLOOKUP($B321,'[1]1718  Prog Access'!$F$7:$BF$318,38,FALSE))</f>
        <v>0</v>
      </c>
      <c r="BF321" s="134">
        <f t="shared" si="424"/>
        <v>2862213.65</v>
      </c>
      <c r="BG321" s="133">
        <f t="shared" si="425"/>
        <v>2.2239008906640653E-2</v>
      </c>
      <c r="BH321" s="137">
        <f t="shared" si="426"/>
        <v>285.41933666397426</v>
      </c>
      <c r="BI321" s="140">
        <f>IF(ISNA(VLOOKUP($B321,'[1]1718  Prog Access'!$F$7:$BF$318,39,FALSE)),"",VLOOKUP($B321,'[1]1718  Prog Access'!$F$7:$BF$318,39,FALSE))</f>
        <v>0</v>
      </c>
      <c r="BJ321" s="135">
        <f>IF(ISNA(VLOOKUP($B321,'[1]1718  Prog Access'!$F$7:$BF$318,40,FALSE)),"",VLOOKUP($B321,'[1]1718  Prog Access'!$F$7:$BF$318,40,FALSE))</f>
        <v>177654.82999999996</v>
      </c>
      <c r="BK321" s="135">
        <f>IF(ISNA(VLOOKUP($B321,'[1]1718  Prog Access'!$F$7:$BF$318,41,FALSE)),"",VLOOKUP($B321,'[1]1718  Prog Access'!$F$7:$BF$318,41,FALSE))</f>
        <v>199674.34999999998</v>
      </c>
      <c r="BL321" s="135">
        <f>IF(ISNA(VLOOKUP($B321,'[1]1718  Prog Access'!$F$7:$BF$318,42,FALSE)),"",VLOOKUP($B321,'[1]1718  Prog Access'!$F$7:$BF$318,42,FALSE))</f>
        <v>0</v>
      </c>
      <c r="BM321" s="135">
        <f>IF(ISNA(VLOOKUP($B321,'[1]1718  Prog Access'!$F$7:$BF$318,43,FALSE)),"",VLOOKUP($B321,'[1]1718  Prog Access'!$F$7:$BF$318,43,FALSE))</f>
        <v>0</v>
      </c>
      <c r="BN321" s="135">
        <f>IF(ISNA(VLOOKUP($B321,'[1]1718  Prog Access'!$F$7:$BF$318,44,FALSE)),"",VLOOKUP($B321,'[1]1718  Prog Access'!$F$7:$BF$318,44,FALSE))</f>
        <v>0</v>
      </c>
      <c r="BO321" s="135">
        <f>IF(ISNA(VLOOKUP($B321,'[1]1718  Prog Access'!$F$7:$BF$318,45,FALSE)),"",VLOOKUP($B321,'[1]1718  Prog Access'!$F$7:$BF$318,45,FALSE))</f>
        <v>644671.48</v>
      </c>
      <c r="BP321" s="137">
        <f t="shared" si="427"/>
        <v>1022000.6599999999</v>
      </c>
      <c r="BQ321" s="133">
        <f t="shared" si="428"/>
        <v>7.9408054602536828E-3</v>
      </c>
      <c r="BR321" s="134">
        <f t="shared" si="429"/>
        <v>101.91368853521605</v>
      </c>
      <c r="BS321" s="140">
        <f>IF(ISNA(VLOOKUP($B321,'[1]1718  Prog Access'!$F$7:$BF$318,46,FALSE)),"",VLOOKUP($B321,'[1]1718  Prog Access'!$F$7:$BF$318,46,FALSE))</f>
        <v>0</v>
      </c>
      <c r="BT321" s="135">
        <f>IF(ISNA(VLOOKUP($B321,'[1]1718  Prog Access'!$F$7:$BF$318,47,FALSE)),"",VLOOKUP($B321,'[1]1718  Prog Access'!$F$7:$BF$318,47,FALSE))</f>
        <v>5513</v>
      </c>
      <c r="BU321" s="135">
        <f>IF(ISNA(VLOOKUP($B321,'[1]1718  Prog Access'!$F$7:$BF$318,48,FALSE)),"",VLOOKUP($B321,'[1]1718  Prog Access'!$F$7:$BF$318,48,FALSE))</f>
        <v>0</v>
      </c>
      <c r="BV321" s="135">
        <f>IF(ISNA(VLOOKUP($B321,'[1]1718  Prog Access'!$F$7:$BF$318,49,FALSE)),"",VLOOKUP($B321,'[1]1718  Prog Access'!$F$7:$BF$318,49,FALSE))</f>
        <v>2662849.4099999997</v>
      </c>
      <c r="BW321" s="137">
        <f t="shared" si="430"/>
        <v>2668362.4099999997</v>
      </c>
      <c r="BX321" s="133">
        <f t="shared" si="431"/>
        <v>2.0732811263804541E-2</v>
      </c>
      <c r="BY321" s="134">
        <f t="shared" si="432"/>
        <v>266.0885322244493</v>
      </c>
      <c r="BZ321" s="135">
        <f>IF(ISNA(VLOOKUP($B321,'[1]1718  Prog Access'!$F$7:$BF$318,50,FALSE)),"",VLOOKUP($B321,'[1]1718  Prog Access'!$F$7:$BF$318,50,FALSE))</f>
        <v>17114066.270000003</v>
      </c>
      <c r="CA321" s="133">
        <f t="shared" si="433"/>
        <v>0.13297395608722937</v>
      </c>
      <c r="CB321" s="134">
        <f t="shared" si="434"/>
        <v>1706.6110499496422</v>
      </c>
      <c r="CC321" s="135">
        <f>IF(ISNA(VLOOKUP($B321,'[1]1718  Prog Access'!$F$7:$BF$318,51,FALSE)),"",VLOOKUP($B321,'[1]1718  Prog Access'!$F$7:$BF$318,51,FALSE))</f>
        <v>2463562.83</v>
      </c>
      <c r="CD321" s="133">
        <f t="shared" si="435"/>
        <v>1.9141546515382895E-2</v>
      </c>
      <c r="CE321" s="134">
        <f t="shared" si="436"/>
        <v>245.66596164776982</v>
      </c>
      <c r="CF321" s="141">
        <f>IF(ISNA(VLOOKUP($B321,'[1]1718  Prog Access'!$F$7:$BF$318,52,FALSE)),"",VLOOKUP($B321,'[1]1718  Prog Access'!$F$7:$BF$318,52,FALSE))</f>
        <v>5196802.4800000004</v>
      </c>
      <c r="CG321" s="88">
        <f t="shared" si="437"/>
        <v>4.0378445067779004E-2</v>
      </c>
      <c r="CH321" s="89">
        <f t="shared" si="438"/>
        <v>518.22403845195015</v>
      </c>
      <c r="CI321" s="90">
        <f t="shared" si="477"/>
        <v>128702392.35999998</v>
      </c>
      <c r="CJ321" s="99">
        <f t="shared" si="478"/>
        <v>0</v>
      </c>
    </row>
    <row r="322" spans="1:88" x14ac:dyDescent="0.3">
      <c r="A322" s="21"/>
      <c r="B322" s="84" t="s">
        <v>524</v>
      </c>
      <c r="C322" s="117" t="s">
        <v>525</v>
      </c>
      <c r="D322" s="85">
        <f>IF(ISNA(VLOOKUP($B322,'[1]1718 enrollment_Rev_Exp by size'!$A$6:$C$339,3,FALSE)),"",VLOOKUP($B322,'[1]1718 enrollment_Rev_Exp by size'!$A$6:$C$339,3,FALSE))</f>
        <v>2439.1900000000005</v>
      </c>
      <c r="E322" s="86">
        <f>IF(ISNA(VLOOKUP($B322,'[1]1718 Enroll_Rev_Exp Access'!$A$6:$D$316,4,FALSE)),"",VLOOKUP($B322,'[1]1718 Enroll_Rev_Exp Access'!$A$6:$D$316,4,FALSE))</f>
        <v>30178682.399999999</v>
      </c>
      <c r="F322" s="87">
        <f>IF(ISNA(VLOOKUP($B322,'[1]1718  Prog Access'!$F$7:$BF$318,2,FALSE)),"",VLOOKUP($B322,'[1]1718  Prog Access'!$F$7:$BF$318,2,FALSE))</f>
        <v>16846351.029999997</v>
      </c>
      <c r="G322" s="87">
        <f>IF(ISNA(VLOOKUP($B322,'[1]1718  Prog Access'!$F$7:$BF$318,3,FALSE)),"",VLOOKUP($B322,'[1]1718  Prog Access'!$F$7:$BF$318,3,FALSE))</f>
        <v>0</v>
      </c>
      <c r="H322" s="87">
        <f>IF(ISNA(VLOOKUP($B322,'[1]1718  Prog Access'!$F$7:$BF$318,4,FALSE)),"",VLOOKUP($B322,'[1]1718  Prog Access'!$F$7:$BF$318,4,FALSE))</f>
        <v>6721.55</v>
      </c>
      <c r="I322" s="130">
        <f t="shared" si="409"/>
        <v>16853072.579999998</v>
      </c>
      <c r="J322" s="151">
        <f t="shared" si="410"/>
        <v>0.55844295508408281</v>
      </c>
      <c r="K322" s="152">
        <f t="shared" si="411"/>
        <v>6909.290616967106</v>
      </c>
      <c r="L322" s="135">
        <f>IF(ISNA(VLOOKUP($B322,'[1]1718  Prog Access'!$F$7:$BF$318,5,FALSE)),"",VLOOKUP($B322,'[1]1718  Prog Access'!$F$7:$BF$318,5,FALSE))</f>
        <v>0</v>
      </c>
      <c r="M322" s="135">
        <f>IF(ISNA(VLOOKUP($B322,'[1]1718  Prog Access'!$F$7:$BF$318,6,FALSE)),"",VLOOKUP($B322,'[1]1718  Prog Access'!$F$7:$BF$318,6,FALSE))</f>
        <v>0</v>
      </c>
      <c r="N322" s="135">
        <f>IF(ISNA(VLOOKUP($B322,'[1]1718  Prog Access'!$F$7:$BF$318,7,FALSE)),"",VLOOKUP($B322,'[1]1718  Prog Access'!$F$7:$BF$318,7,FALSE))</f>
        <v>0</v>
      </c>
      <c r="O322" s="135">
        <f>IF(ISNA(VLOOKUP($B322,'[1]1718  Prog Access'!$F$7:$BF$318,8,FALSE)),"",VLOOKUP($B322,'[1]1718  Prog Access'!$F$7:$BF$318,8,FALSE))</f>
        <v>0</v>
      </c>
      <c r="P322" s="135">
        <f>IF(ISNA(VLOOKUP($B322,'[1]1718  Prog Access'!$F$7:$BF$318,9,FALSE)),"",VLOOKUP($B322,'[1]1718  Prog Access'!$F$7:$BF$318,9,FALSE))</f>
        <v>0</v>
      </c>
      <c r="Q322" s="135">
        <f>IF(ISNA(VLOOKUP($B322,'[1]1718  Prog Access'!$F$7:$BF$318,10,FALSE)),"",VLOOKUP($B322,'[1]1718  Prog Access'!$F$7:$BF$318,10,FALSE))</f>
        <v>0</v>
      </c>
      <c r="R322" s="128">
        <f t="shared" si="412"/>
        <v>0</v>
      </c>
      <c r="S322" s="136">
        <f t="shared" si="413"/>
        <v>0</v>
      </c>
      <c r="T322" s="137">
        <f t="shared" si="414"/>
        <v>0</v>
      </c>
      <c r="U322" s="135">
        <f>IF(ISNA(VLOOKUP($B322,'[1]1718  Prog Access'!$F$7:$BF$318,11,FALSE)),"",VLOOKUP($B322,'[1]1718  Prog Access'!$F$7:$BF$318,11,FALSE))</f>
        <v>3370261.84</v>
      </c>
      <c r="V322" s="135">
        <f>IF(ISNA(VLOOKUP($B322,'[1]1718  Prog Access'!$F$7:$BF$318,12,FALSE)),"",VLOOKUP($B322,'[1]1718  Prog Access'!$F$7:$BF$318,12,FALSE))</f>
        <v>121024.7</v>
      </c>
      <c r="W322" s="135">
        <f>IF(ISNA(VLOOKUP($B322,'[1]1718  Prog Access'!$F$7:$BF$318,13,FALSE)),"",VLOOKUP($B322,'[1]1718  Prog Access'!$F$7:$BF$318,13,FALSE))</f>
        <v>392870.93</v>
      </c>
      <c r="X322" s="135">
        <f>IF(ISNA(VLOOKUP($B322,'[1]1718  Prog Access'!$F$7:$BF$318,14,FALSE)),"",VLOOKUP($B322,'[1]1718  Prog Access'!$F$7:$BF$318,14,FALSE))</f>
        <v>0</v>
      </c>
      <c r="Y322" s="135">
        <f>IF(ISNA(VLOOKUP($B322,'[1]1718  Prog Access'!$F$7:$BF$318,15,FALSE)),"",VLOOKUP($B322,'[1]1718  Prog Access'!$F$7:$BF$318,15,FALSE))</f>
        <v>0</v>
      </c>
      <c r="Z322" s="135">
        <f>IF(ISNA(VLOOKUP($B322,'[1]1718  Prog Access'!$F$7:$BF$318,16,FALSE)),"",VLOOKUP($B322,'[1]1718  Prog Access'!$F$7:$BF$318,16,FALSE))</f>
        <v>0</v>
      </c>
      <c r="AA322" s="138">
        <f t="shared" si="415"/>
        <v>3884157.47</v>
      </c>
      <c r="AB322" s="133">
        <f t="shared" si="416"/>
        <v>0.12870533638672046</v>
      </c>
      <c r="AC322" s="134">
        <f t="shared" si="417"/>
        <v>1592.3964389817929</v>
      </c>
      <c r="AD322" s="135">
        <f>IF(ISNA(VLOOKUP($B322,'[1]1718  Prog Access'!$F$7:$BF$318,17,FALSE)),"",VLOOKUP($B322,'[1]1718  Prog Access'!$F$7:$BF$318,17,FALSE))</f>
        <v>709420.46</v>
      </c>
      <c r="AE322" s="135">
        <f>IF(ISNA(VLOOKUP($B322,'[1]1718  Prog Access'!$F$7:$BF$318,18,FALSE)),"",VLOOKUP($B322,'[1]1718  Prog Access'!$F$7:$BF$318,18,FALSE))</f>
        <v>0</v>
      </c>
      <c r="AF322" s="135">
        <f>IF(ISNA(VLOOKUP($B322,'[1]1718  Prog Access'!$F$7:$BF$318,19,FALSE)),"",VLOOKUP($B322,'[1]1718  Prog Access'!$F$7:$BF$318,19,FALSE))</f>
        <v>9050.31</v>
      </c>
      <c r="AG322" s="135">
        <f>IF(ISNA(VLOOKUP($B322,'[1]1718  Prog Access'!$F$7:$BF$318,20,FALSE)),"",VLOOKUP($B322,'[1]1718  Prog Access'!$F$7:$BF$318,20,FALSE))</f>
        <v>0</v>
      </c>
      <c r="AH322" s="134">
        <f t="shared" si="418"/>
        <v>718470.77</v>
      </c>
      <c r="AI322" s="133">
        <f t="shared" si="419"/>
        <v>2.3807227912640748E-2</v>
      </c>
      <c r="AJ322" s="134">
        <f t="shared" si="420"/>
        <v>294.55301555024408</v>
      </c>
      <c r="AK322" s="135">
        <f>IF(ISNA(VLOOKUP($B322,'[1]1718  Prog Access'!$F$7:$BF$318,21,FALSE)),"",VLOOKUP($B322,'[1]1718  Prog Access'!$F$7:$BF$318,21,FALSE))</f>
        <v>0</v>
      </c>
      <c r="AL322" s="135">
        <f>IF(ISNA(VLOOKUP($B322,'[1]1718  Prog Access'!$F$7:$BF$318,22,FALSE)),"",VLOOKUP($B322,'[1]1718  Prog Access'!$F$7:$BF$318,22,FALSE))</f>
        <v>0</v>
      </c>
      <c r="AM322" s="138">
        <f t="shared" si="421"/>
        <v>0</v>
      </c>
      <c r="AN322" s="133">
        <f t="shared" si="422"/>
        <v>0</v>
      </c>
      <c r="AO322" s="139">
        <f t="shared" si="423"/>
        <v>0</v>
      </c>
      <c r="AP322" s="135">
        <f>IF(ISNA(VLOOKUP($B322,'[1]1718  Prog Access'!$F$7:$BF$318,23,FALSE)),"",VLOOKUP($B322,'[1]1718  Prog Access'!$F$7:$BF$318,23,FALSE))</f>
        <v>224277.96</v>
      </c>
      <c r="AQ322" s="135">
        <f>IF(ISNA(VLOOKUP($B322,'[1]1718  Prog Access'!$F$7:$BF$318,24,FALSE)),"",VLOOKUP($B322,'[1]1718  Prog Access'!$F$7:$BF$318,24,FALSE))</f>
        <v>65521</v>
      </c>
      <c r="AR322" s="135">
        <f>IF(ISNA(VLOOKUP($B322,'[1]1718  Prog Access'!$F$7:$BF$318,25,FALSE)),"",VLOOKUP($B322,'[1]1718  Prog Access'!$F$7:$BF$318,25,FALSE))</f>
        <v>0</v>
      </c>
      <c r="AS322" s="135">
        <f>IF(ISNA(VLOOKUP($B322,'[1]1718  Prog Access'!$F$7:$BF$318,26,FALSE)),"",VLOOKUP($B322,'[1]1718  Prog Access'!$F$7:$BF$318,26,FALSE))</f>
        <v>0</v>
      </c>
      <c r="AT322" s="135">
        <f>IF(ISNA(VLOOKUP($B322,'[1]1718  Prog Access'!$F$7:$BF$318,27,FALSE)),"",VLOOKUP($B322,'[1]1718  Prog Access'!$F$7:$BF$318,27,FALSE))</f>
        <v>463335.85000000009</v>
      </c>
      <c r="AU322" s="135">
        <f>IF(ISNA(VLOOKUP($B322,'[1]1718  Prog Access'!$F$7:$BF$318,28,FALSE)),"",VLOOKUP($B322,'[1]1718  Prog Access'!$F$7:$BF$318,28,FALSE))</f>
        <v>1254.53</v>
      </c>
      <c r="AV322" s="135">
        <f>IF(ISNA(VLOOKUP($B322,'[1]1718  Prog Access'!$F$7:$BF$318,29,FALSE)),"",VLOOKUP($B322,'[1]1718  Prog Access'!$F$7:$BF$318,29,FALSE))</f>
        <v>0</v>
      </c>
      <c r="AW322" s="135">
        <f>IF(ISNA(VLOOKUP($B322,'[1]1718  Prog Access'!$F$7:$BF$318,30,FALSE)),"",VLOOKUP($B322,'[1]1718  Prog Access'!$F$7:$BF$318,30,FALSE))</f>
        <v>62439.659999999996</v>
      </c>
      <c r="AX322" s="135">
        <f>IF(ISNA(VLOOKUP($B322,'[1]1718  Prog Access'!$F$7:$BF$318,31,FALSE)),"",VLOOKUP($B322,'[1]1718  Prog Access'!$F$7:$BF$318,31,FALSE))</f>
        <v>0</v>
      </c>
      <c r="AY322" s="135">
        <f>IF(ISNA(VLOOKUP($B322,'[1]1718  Prog Access'!$F$7:$BF$318,32,FALSE)),"",VLOOKUP($B322,'[1]1718  Prog Access'!$F$7:$BF$318,32,FALSE))</f>
        <v>0</v>
      </c>
      <c r="AZ322" s="135">
        <f>IF(ISNA(VLOOKUP($B322,'[1]1718  Prog Access'!$F$7:$BF$318,33,FALSE)),"",VLOOKUP($B322,'[1]1718  Prog Access'!$F$7:$BF$318,33,FALSE))</f>
        <v>0</v>
      </c>
      <c r="BA322" s="135">
        <f>IF(ISNA(VLOOKUP($B322,'[1]1718  Prog Access'!$F$7:$BF$318,34,FALSE)),"",VLOOKUP($B322,'[1]1718  Prog Access'!$F$7:$BF$318,34,FALSE))</f>
        <v>17656.32</v>
      </c>
      <c r="BB322" s="135">
        <f>IF(ISNA(VLOOKUP($B322,'[1]1718  Prog Access'!$F$7:$BF$318,35,FALSE)),"",VLOOKUP($B322,'[1]1718  Prog Access'!$F$7:$BF$318,35,FALSE))</f>
        <v>190703.39</v>
      </c>
      <c r="BC322" s="135">
        <f>IF(ISNA(VLOOKUP($B322,'[1]1718  Prog Access'!$F$7:$BF$318,36,FALSE)),"",VLOOKUP($B322,'[1]1718  Prog Access'!$F$7:$BF$318,36,FALSE))</f>
        <v>0</v>
      </c>
      <c r="BD322" s="135">
        <f>IF(ISNA(VLOOKUP($B322,'[1]1718  Prog Access'!$F$7:$BF$318,37,FALSE)),"",VLOOKUP($B322,'[1]1718  Prog Access'!$F$7:$BF$318,37,FALSE))</f>
        <v>0</v>
      </c>
      <c r="BE322" s="135">
        <f>IF(ISNA(VLOOKUP($B322,'[1]1718  Prog Access'!$F$7:$BF$318,38,FALSE)),"",VLOOKUP($B322,'[1]1718  Prog Access'!$F$7:$BF$318,38,FALSE))</f>
        <v>0</v>
      </c>
      <c r="BF322" s="134">
        <f t="shared" si="424"/>
        <v>1025188.7100000001</v>
      </c>
      <c r="BG322" s="133">
        <f t="shared" si="425"/>
        <v>3.3970625238429898E-2</v>
      </c>
      <c r="BH322" s="137">
        <f t="shared" si="426"/>
        <v>420.29883280925219</v>
      </c>
      <c r="BI322" s="140">
        <f>IF(ISNA(VLOOKUP($B322,'[1]1718  Prog Access'!$F$7:$BF$318,39,FALSE)),"",VLOOKUP($B322,'[1]1718  Prog Access'!$F$7:$BF$318,39,FALSE))</f>
        <v>0</v>
      </c>
      <c r="BJ322" s="135">
        <f>IF(ISNA(VLOOKUP($B322,'[1]1718  Prog Access'!$F$7:$BF$318,40,FALSE)),"",VLOOKUP($B322,'[1]1718  Prog Access'!$F$7:$BF$318,40,FALSE))</f>
        <v>2915.11</v>
      </c>
      <c r="BK322" s="135">
        <f>IF(ISNA(VLOOKUP($B322,'[1]1718  Prog Access'!$F$7:$BF$318,41,FALSE)),"",VLOOKUP($B322,'[1]1718  Prog Access'!$F$7:$BF$318,41,FALSE))</f>
        <v>52397.460000000006</v>
      </c>
      <c r="BL322" s="135">
        <f>IF(ISNA(VLOOKUP($B322,'[1]1718  Prog Access'!$F$7:$BF$318,42,FALSE)),"",VLOOKUP($B322,'[1]1718  Prog Access'!$F$7:$BF$318,42,FALSE))</f>
        <v>0</v>
      </c>
      <c r="BM322" s="135">
        <f>IF(ISNA(VLOOKUP($B322,'[1]1718  Prog Access'!$F$7:$BF$318,43,FALSE)),"",VLOOKUP($B322,'[1]1718  Prog Access'!$F$7:$BF$318,43,FALSE))</f>
        <v>0</v>
      </c>
      <c r="BN322" s="135">
        <f>IF(ISNA(VLOOKUP($B322,'[1]1718  Prog Access'!$F$7:$BF$318,44,FALSE)),"",VLOOKUP($B322,'[1]1718  Prog Access'!$F$7:$BF$318,44,FALSE))</f>
        <v>0</v>
      </c>
      <c r="BO322" s="135">
        <f>IF(ISNA(VLOOKUP($B322,'[1]1718  Prog Access'!$F$7:$BF$318,45,FALSE)),"",VLOOKUP($B322,'[1]1718  Prog Access'!$F$7:$BF$318,45,FALSE))</f>
        <v>213508.16</v>
      </c>
      <c r="BP322" s="137">
        <f t="shared" si="427"/>
        <v>268820.73</v>
      </c>
      <c r="BQ322" s="133">
        <f t="shared" si="428"/>
        <v>8.9076364049611393E-3</v>
      </c>
      <c r="BR322" s="134">
        <f t="shared" si="429"/>
        <v>110.20901610780625</v>
      </c>
      <c r="BS322" s="140">
        <f>IF(ISNA(VLOOKUP($B322,'[1]1718  Prog Access'!$F$7:$BF$318,46,FALSE)),"",VLOOKUP($B322,'[1]1718  Prog Access'!$F$7:$BF$318,46,FALSE))</f>
        <v>0</v>
      </c>
      <c r="BT322" s="135">
        <f>IF(ISNA(VLOOKUP($B322,'[1]1718  Prog Access'!$F$7:$BF$318,47,FALSE)),"",VLOOKUP($B322,'[1]1718  Prog Access'!$F$7:$BF$318,47,FALSE))</f>
        <v>0</v>
      </c>
      <c r="BU322" s="135">
        <f>IF(ISNA(VLOOKUP($B322,'[1]1718  Prog Access'!$F$7:$BF$318,48,FALSE)),"",VLOOKUP($B322,'[1]1718  Prog Access'!$F$7:$BF$318,48,FALSE))</f>
        <v>0</v>
      </c>
      <c r="BV322" s="135">
        <f>IF(ISNA(VLOOKUP($B322,'[1]1718  Prog Access'!$F$7:$BF$318,49,FALSE)),"",VLOOKUP($B322,'[1]1718  Prog Access'!$F$7:$BF$318,49,FALSE))</f>
        <v>28774.23</v>
      </c>
      <c r="BW322" s="137">
        <f t="shared" si="430"/>
        <v>28774.23</v>
      </c>
      <c r="BX322" s="133">
        <f t="shared" si="431"/>
        <v>9.5346210343497302E-4</v>
      </c>
      <c r="BY322" s="134">
        <f t="shared" si="432"/>
        <v>11.796633308598343</v>
      </c>
      <c r="BZ322" s="135">
        <f>IF(ISNA(VLOOKUP($B322,'[1]1718  Prog Access'!$F$7:$BF$318,50,FALSE)),"",VLOOKUP($B322,'[1]1718  Prog Access'!$F$7:$BF$318,50,FALSE))</f>
        <v>4919148.83</v>
      </c>
      <c r="CA322" s="133">
        <f t="shared" si="433"/>
        <v>0.1630007819691956</v>
      </c>
      <c r="CB322" s="134">
        <f t="shared" si="434"/>
        <v>2016.7140854136001</v>
      </c>
      <c r="CC322" s="135">
        <f>IF(ISNA(VLOOKUP($B322,'[1]1718  Prog Access'!$F$7:$BF$318,51,FALSE)),"",VLOOKUP($B322,'[1]1718  Prog Access'!$F$7:$BF$318,51,FALSE))</f>
        <v>724026.70000000007</v>
      </c>
      <c r="CD322" s="133">
        <f t="shared" si="435"/>
        <v>2.3991329058156631E-2</v>
      </c>
      <c r="CE322" s="134">
        <f t="shared" si="436"/>
        <v>296.83079218921034</v>
      </c>
      <c r="CF322" s="141">
        <f>IF(ISNA(VLOOKUP($B322,'[1]1718  Prog Access'!$F$7:$BF$318,52,FALSE)),"",VLOOKUP($B322,'[1]1718  Prog Access'!$F$7:$BF$318,52,FALSE))</f>
        <v>1757022.3799999997</v>
      </c>
      <c r="CG322" s="88">
        <f t="shared" si="437"/>
        <v>5.8220645842377787E-2</v>
      </c>
      <c r="CH322" s="89">
        <f t="shared" si="438"/>
        <v>720.33026537498074</v>
      </c>
      <c r="CI322" s="90">
        <f t="shared" si="477"/>
        <v>30178682.399999999</v>
      </c>
      <c r="CJ322" s="99">
        <f t="shared" si="478"/>
        <v>0</v>
      </c>
    </row>
    <row r="323" spans="1:88" x14ac:dyDescent="0.3">
      <c r="A323" s="21"/>
      <c r="B323" s="84" t="s">
        <v>526</v>
      </c>
      <c r="C323" s="117" t="s">
        <v>527</v>
      </c>
      <c r="D323" s="85">
        <f>IF(ISNA(VLOOKUP($B323,'[1]1718 enrollment_Rev_Exp by size'!$A$6:$C$339,3,FALSE)),"",VLOOKUP($B323,'[1]1718 enrollment_Rev_Exp by size'!$A$6:$C$339,3,FALSE))</f>
        <v>2004.7200000000003</v>
      </c>
      <c r="E323" s="86">
        <f>IF(ISNA(VLOOKUP($B323,'[1]1718 Enroll_Rev_Exp Access'!$A$6:$D$316,4,FALSE)),"",VLOOKUP($B323,'[1]1718 Enroll_Rev_Exp Access'!$A$6:$D$316,4,FALSE))</f>
        <v>26923194.870000001</v>
      </c>
      <c r="F323" s="87">
        <f>IF(ISNA(VLOOKUP($B323,'[1]1718  Prog Access'!$F$7:$BF$318,2,FALSE)),"",VLOOKUP($B323,'[1]1718  Prog Access'!$F$7:$BF$318,2,FALSE))</f>
        <v>13991163.48</v>
      </c>
      <c r="G323" s="87">
        <f>IF(ISNA(VLOOKUP($B323,'[1]1718  Prog Access'!$F$7:$BF$318,3,FALSE)),"",VLOOKUP($B323,'[1]1718  Prog Access'!$F$7:$BF$318,3,FALSE))</f>
        <v>613089.43999999994</v>
      </c>
      <c r="H323" s="87">
        <f>IF(ISNA(VLOOKUP($B323,'[1]1718  Prog Access'!$F$7:$BF$318,4,FALSE)),"",VLOOKUP($B323,'[1]1718  Prog Access'!$F$7:$BF$318,4,FALSE))</f>
        <v>29782.15</v>
      </c>
      <c r="I323" s="130">
        <f t="shared" si="409"/>
        <v>14634035.07</v>
      </c>
      <c r="J323" s="151">
        <f t="shared" si="410"/>
        <v>0.54354749280912518</v>
      </c>
      <c r="K323" s="152">
        <f t="shared" si="411"/>
        <v>7299.7900305279536</v>
      </c>
      <c r="L323" s="135">
        <f>IF(ISNA(VLOOKUP($B323,'[1]1718  Prog Access'!$F$7:$BF$318,5,FALSE)),"",VLOOKUP($B323,'[1]1718  Prog Access'!$F$7:$BF$318,5,FALSE))</f>
        <v>0</v>
      </c>
      <c r="M323" s="135">
        <f>IF(ISNA(VLOOKUP($B323,'[1]1718  Prog Access'!$F$7:$BF$318,6,FALSE)),"",VLOOKUP($B323,'[1]1718  Prog Access'!$F$7:$BF$318,6,FALSE))</f>
        <v>0</v>
      </c>
      <c r="N323" s="135">
        <f>IF(ISNA(VLOOKUP($B323,'[1]1718  Prog Access'!$F$7:$BF$318,7,FALSE)),"",VLOOKUP($B323,'[1]1718  Prog Access'!$F$7:$BF$318,7,FALSE))</f>
        <v>0</v>
      </c>
      <c r="O323" s="135">
        <f>IF(ISNA(VLOOKUP($B323,'[1]1718  Prog Access'!$F$7:$BF$318,8,FALSE)),"",VLOOKUP($B323,'[1]1718  Prog Access'!$F$7:$BF$318,8,FALSE))</f>
        <v>0</v>
      </c>
      <c r="P323" s="135">
        <f>IF(ISNA(VLOOKUP($B323,'[1]1718  Prog Access'!$F$7:$BF$318,9,FALSE)),"",VLOOKUP($B323,'[1]1718  Prog Access'!$F$7:$BF$318,9,FALSE))</f>
        <v>0</v>
      </c>
      <c r="Q323" s="135">
        <f>IF(ISNA(VLOOKUP($B323,'[1]1718  Prog Access'!$F$7:$BF$318,10,FALSE)),"",VLOOKUP($B323,'[1]1718  Prog Access'!$F$7:$BF$318,10,FALSE))</f>
        <v>0</v>
      </c>
      <c r="R323" s="128">
        <f t="shared" si="412"/>
        <v>0</v>
      </c>
      <c r="S323" s="136">
        <f t="shared" si="413"/>
        <v>0</v>
      </c>
      <c r="T323" s="137">
        <f t="shared" si="414"/>
        <v>0</v>
      </c>
      <c r="U323" s="135">
        <f>IF(ISNA(VLOOKUP($B323,'[1]1718  Prog Access'!$F$7:$BF$318,11,FALSE)),"",VLOOKUP($B323,'[1]1718  Prog Access'!$F$7:$BF$318,11,FALSE))</f>
        <v>3323171.7100000004</v>
      </c>
      <c r="V323" s="135">
        <f>IF(ISNA(VLOOKUP($B323,'[1]1718  Prog Access'!$F$7:$BF$318,12,FALSE)),"",VLOOKUP($B323,'[1]1718  Prog Access'!$F$7:$BF$318,12,FALSE))</f>
        <v>114289.55</v>
      </c>
      <c r="W323" s="135">
        <f>IF(ISNA(VLOOKUP($B323,'[1]1718  Prog Access'!$F$7:$BF$318,13,FALSE)),"",VLOOKUP($B323,'[1]1718  Prog Access'!$F$7:$BF$318,13,FALSE))</f>
        <v>445376.91000000003</v>
      </c>
      <c r="X323" s="135">
        <f>IF(ISNA(VLOOKUP($B323,'[1]1718  Prog Access'!$F$7:$BF$318,14,FALSE)),"",VLOOKUP($B323,'[1]1718  Prog Access'!$F$7:$BF$318,14,FALSE))</f>
        <v>0</v>
      </c>
      <c r="Y323" s="135">
        <f>IF(ISNA(VLOOKUP($B323,'[1]1718  Prog Access'!$F$7:$BF$318,15,FALSE)),"",VLOOKUP($B323,'[1]1718  Prog Access'!$F$7:$BF$318,15,FALSE))</f>
        <v>0</v>
      </c>
      <c r="Z323" s="135">
        <f>IF(ISNA(VLOOKUP($B323,'[1]1718  Prog Access'!$F$7:$BF$318,16,FALSE)),"",VLOOKUP($B323,'[1]1718  Prog Access'!$F$7:$BF$318,16,FALSE))</f>
        <v>0</v>
      </c>
      <c r="AA323" s="138">
        <f t="shared" si="415"/>
        <v>3882838.1700000004</v>
      </c>
      <c r="AB323" s="133">
        <f t="shared" si="416"/>
        <v>0.14421907164987216</v>
      </c>
      <c r="AC323" s="134">
        <f t="shared" si="417"/>
        <v>1936.8481234287083</v>
      </c>
      <c r="AD323" s="135">
        <f>IF(ISNA(VLOOKUP($B323,'[1]1718  Prog Access'!$F$7:$BF$318,17,FALSE)),"",VLOOKUP($B323,'[1]1718  Prog Access'!$F$7:$BF$318,17,FALSE))</f>
        <v>798276.03999999992</v>
      </c>
      <c r="AE323" s="135">
        <f>IF(ISNA(VLOOKUP($B323,'[1]1718  Prog Access'!$F$7:$BF$318,18,FALSE)),"",VLOOKUP($B323,'[1]1718  Prog Access'!$F$7:$BF$318,18,FALSE))</f>
        <v>133598.65</v>
      </c>
      <c r="AF323" s="135">
        <f>IF(ISNA(VLOOKUP($B323,'[1]1718  Prog Access'!$F$7:$BF$318,19,FALSE)),"",VLOOKUP($B323,'[1]1718  Prog Access'!$F$7:$BF$318,19,FALSE))</f>
        <v>7600.86</v>
      </c>
      <c r="AG323" s="135">
        <f>IF(ISNA(VLOOKUP($B323,'[1]1718  Prog Access'!$F$7:$BF$318,20,FALSE)),"",VLOOKUP($B323,'[1]1718  Prog Access'!$F$7:$BF$318,20,FALSE))</f>
        <v>0</v>
      </c>
      <c r="AH323" s="134">
        <f t="shared" si="418"/>
        <v>939475.54999999993</v>
      </c>
      <c r="AI323" s="133">
        <f t="shared" si="419"/>
        <v>3.489465327336911E-2</v>
      </c>
      <c r="AJ323" s="134">
        <f t="shared" si="420"/>
        <v>468.63180394269517</v>
      </c>
      <c r="AK323" s="135">
        <f>IF(ISNA(VLOOKUP($B323,'[1]1718  Prog Access'!$F$7:$BF$318,21,FALSE)),"",VLOOKUP($B323,'[1]1718  Prog Access'!$F$7:$BF$318,21,FALSE))</f>
        <v>0</v>
      </c>
      <c r="AL323" s="135">
        <f>IF(ISNA(VLOOKUP($B323,'[1]1718  Prog Access'!$F$7:$BF$318,22,FALSE)),"",VLOOKUP($B323,'[1]1718  Prog Access'!$F$7:$BF$318,22,FALSE))</f>
        <v>0</v>
      </c>
      <c r="AM323" s="138">
        <f t="shared" si="421"/>
        <v>0</v>
      </c>
      <c r="AN323" s="133">
        <f t="shared" si="422"/>
        <v>0</v>
      </c>
      <c r="AO323" s="139">
        <f t="shared" si="423"/>
        <v>0</v>
      </c>
      <c r="AP323" s="135">
        <f>IF(ISNA(VLOOKUP($B323,'[1]1718  Prog Access'!$F$7:$BF$318,23,FALSE)),"",VLOOKUP($B323,'[1]1718  Prog Access'!$F$7:$BF$318,23,FALSE))</f>
        <v>257893.79</v>
      </c>
      <c r="AQ323" s="135">
        <f>IF(ISNA(VLOOKUP($B323,'[1]1718  Prog Access'!$F$7:$BF$318,24,FALSE)),"",VLOOKUP($B323,'[1]1718  Prog Access'!$F$7:$BF$318,24,FALSE))</f>
        <v>31417.19</v>
      </c>
      <c r="AR323" s="135">
        <f>IF(ISNA(VLOOKUP($B323,'[1]1718  Prog Access'!$F$7:$BF$318,25,FALSE)),"",VLOOKUP($B323,'[1]1718  Prog Access'!$F$7:$BF$318,25,FALSE))</f>
        <v>0</v>
      </c>
      <c r="AS323" s="135">
        <f>IF(ISNA(VLOOKUP($B323,'[1]1718  Prog Access'!$F$7:$BF$318,26,FALSE)),"",VLOOKUP($B323,'[1]1718  Prog Access'!$F$7:$BF$318,26,FALSE))</f>
        <v>0</v>
      </c>
      <c r="AT323" s="135">
        <f>IF(ISNA(VLOOKUP($B323,'[1]1718  Prog Access'!$F$7:$BF$318,27,FALSE)),"",VLOOKUP($B323,'[1]1718  Prog Access'!$F$7:$BF$318,27,FALSE))</f>
        <v>787776.43000000017</v>
      </c>
      <c r="AU323" s="135">
        <f>IF(ISNA(VLOOKUP($B323,'[1]1718  Prog Access'!$F$7:$BF$318,28,FALSE)),"",VLOOKUP($B323,'[1]1718  Prog Access'!$F$7:$BF$318,28,FALSE))</f>
        <v>3784.05</v>
      </c>
      <c r="AV323" s="135">
        <f>IF(ISNA(VLOOKUP($B323,'[1]1718  Prog Access'!$F$7:$BF$318,29,FALSE)),"",VLOOKUP($B323,'[1]1718  Prog Access'!$F$7:$BF$318,29,FALSE))</f>
        <v>0</v>
      </c>
      <c r="AW323" s="135">
        <f>IF(ISNA(VLOOKUP($B323,'[1]1718  Prog Access'!$F$7:$BF$318,30,FALSE)),"",VLOOKUP($B323,'[1]1718  Prog Access'!$F$7:$BF$318,30,FALSE))</f>
        <v>51761.090000000004</v>
      </c>
      <c r="AX323" s="135">
        <f>IF(ISNA(VLOOKUP($B323,'[1]1718  Prog Access'!$F$7:$BF$318,31,FALSE)),"",VLOOKUP($B323,'[1]1718  Prog Access'!$F$7:$BF$318,31,FALSE))</f>
        <v>0</v>
      </c>
      <c r="AY323" s="135">
        <f>IF(ISNA(VLOOKUP($B323,'[1]1718  Prog Access'!$F$7:$BF$318,32,FALSE)),"",VLOOKUP($B323,'[1]1718  Prog Access'!$F$7:$BF$318,32,FALSE))</f>
        <v>0</v>
      </c>
      <c r="AZ323" s="135">
        <f>IF(ISNA(VLOOKUP($B323,'[1]1718  Prog Access'!$F$7:$BF$318,33,FALSE)),"",VLOOKUP($B323,'[1]1718  Prog Access'!$F$7:$BF$318,33,FALSE))</f>
        <v>0</v>
      </c>
      <c r="BA323" s="135">
        <f>IF(ISNA(VLOOKUP($B323,'[1]1718  Prog Access'!$F$7:$BF$318,34,FALSE)),"",VLOOKUP($B323,'[1]1718  Prog Access'!$F$7:$BF$318,34,FALSE))</f>
        <v>31040.899999999998</v>
      </c>
      <c r="BB323" s="135">
        <f>IF(ISNA(VLOOKUP($B323,'[1]1718  Prog Access'!$F$7:$BF$318,35,FALSE)),"",VLOOKUP($B323,'[1]1718  Prog Access'!$F$7:$BF$318,35,FALSE))</f>
        <v>219926.05999999997</v>
      </c>
      <c r="BC323" s="135">
        <f>IF(ISNA(VLOOKUP($B323,'[1]1718  Prog Access'!$F$7:$BF$318,36,FALSE)),"",VLOOKUP($B323,'[1]1718  Prog Access'!$F$7:$BF$318,36,FALSE))</f>
        <v>0</v>
      </c>
      <c r="BD323" s="135">
        <f>IF(ISNA(VLOOKUP($B323,'[1]1718  Prog Access'!$F$7:$BF$318,37,FALSE)),"",VLOOKUP($B323,'[1]1718  Prog Access'!$F$7:$BF$318,37,FALSE))</f>
        <v>0</v>
      </c>
      <c r="BE323" s="135">
        <f>IF(ISNA(VLOOKUP($B323,'[1]1718  Prog Access'!$F$7:$BF$318,38,FALSE)),"",VLOOKUP($B323,'[1]1718  Prog Access'!$F$7:$BF$318,38,FALSE))</f>
        <v>0</v>
      </c>
      <c r="BF323" s="134">
        <f t="shared" si="424"/>
        <v>1383599.5100000002</v>
      </c>
      <c r="BG323" s="133">
        <f t="shared" si="425"/>
        <v>5.1390613806451275E-2</v>
      </c>
      <c r="BH323" s="137">
        <f t="shared" si="426"/>
        <v>690.17095155433185</v>
      </c>
      <c r="BI323" s="140">
        <f>IF(ISNA(VLOOKUP($B323,'[1]1718  Prog Access'!$F$7:$BF$318,39,FALSE)),"",VLOOKUP($B323,'[1]1718  Prog Access'!$F$7:$BF$318,39,FALSE))</f>
        <v>0</v>
      </c>
      <c r="BJ323" s="135">
        <f>IF(ISNA(VLOOKUP($B323,'[1]1718  Prog Access'!$F$7:$BF$318,40,FALSE)),"",VLOOKUP($B323,'[1]1718  Prog Access'!$F$7:$BF$318,40,FALSE))</f>
        <v>0</v>
      </c>
      <c r="BK323" s="135">
        <f>IF(ISNA(VLOOKUP($B323,'[1]1718  Prog Access'!$F$7:$BF$318,41,FALSE)),"",VLOOKUP($B323,'[1]1718  Prog Access'!$F$7:$BF$318,41,FALSE))</f>
        <v>45158.330000000009</v>
      </c>
      <c r="BL323" s="135">
        <f>IF(ISNA(VLOOKUP($B323,'[1]1718  Prog Access'!$F$7:$BF$318,42,FALSE)),"",VLOOKUP($B323,'[1]1718  Prog Access'!$F$7:$BF$318,42,FALSE))</f>
        <v>0</v>
      </c>
      <c r="BM323" s="135">
        <f>IF(ISNA(VLOOKUP($B323,'[1]1718  Prog Access'!$F$7:$BF$318,43,FALSE)),"",VLOOKUP($B323,'[1]1718  Prog Access'!$F$7:$BF$318,43,FALSE))</f>
        <v>0</v>
      </c>
      <c r="BN323" s="135">
        <f>IF(ISNA(VLOOKUP($B323,'[1]1718  Prog Access'!$F$7:$BF$318,44,FALSE)),"",VLOOKUP($B323,'[1]1718  Prog Access'!$F$7:$BF$318,44,FALSE))</f>
        <v>0</v>
      </c>
      <c r="BO323" s="135">
        <f>IF(ISNA(VLOOKUP($B323,'[1]1718  Prog Access'!$F$7:$BF$318,45,FALSE)),"",VLOOKUP($B323,'[1]1718  Prog Access'!$F$7:$BF$318,45,FALSE))</f>
        <v>3269.21</v>
      </c>
      <c r="BP323" s="137">
        <f t="shared" si="427"/>
        <v>48427.540000000008</v>
      </c>
      <c r="BQ323" s="133">
        <f t="shared" si="428"/>
        <v>1.7987293199724186E-3</v>
      </c>
      <c r="BR323" s="134">
        <f t="shared" si="429"/>
        <v>24.156760046290756</v>
      </c>
      <c r="BS323" s="140">
        <f>IF(ISNA(VLOOKUP($B323,'[1]1718  Prog Access'!$F$7:$BF$318,46,FALSE)),"",VLOOKUP($B323,'[1]1718  Prog Access'!$F$7:$BF$318,46,FALSE))</f>
        <v>0</v>
      </c>
      <c r="BT323" s="135">
        <f>IF(ISNA(VLOOKUP($B323,'[1]1718  Prog Access'!$F$7:$BF$318,47,FALSE)),"",VLOOKUP($B323,'[1]1718  Prog Access'!$F$7:$BF$318,47,FALSE))</f>
        <v>0</v>
      </c>
      <c r="BU323" s="135">
        <f>IF(ISNA(VLOOKUP($B323,'[1]1718  Prog Access'!$F$7:$BF$318,48,FALSE)),"",VLOOKUP($B323,'[1]1718  Prog Access'!$F$7:$BF$318,48,FALSE))</f>
        <v>0</v>
      </c>
      <c r="BV323" s="135">
        <f>IF(ISNA(VLOOKUP($B323,'[1]1718  Prog Access'!$F$7:$BF$318,49,FALSE)),"",VLOOKUP($B323,'[1]1718  Prog Access'!$F$7:$BF$318,49,FALSE))</f>
        <v>7254.8</v>
      </c>
      <c r="BW323" s="137">
        <f t="shared" si="430"/>
        <v>7254.8</v>
      </c>
      <c r="BX323" s="133">
        <f t="shared" si="431"/>
        <v>2.6946281951418345E-4</v>
      </c>
      <c r="BY323" s="134">
        <f t="shared" si="432"/>
        <v>3.618859491599824</v>
      </c>
      <c r="BZ323" s="135">
        <f>IF(ISNA(VLOOKUP($B323,'[1]1718  Prog Access'!$F$7:$BF$318,50,FALSE)),"",VLOOKUP($B323,'[1]1718  Prog Access'!$F$7:$BF$318,50,FALSE))</f>
        <v>3787921.27</v>
      </c>
      <c r="CA323" s="133">
        <f t="shared" si="433"/>
        <v>0.14069360223740787</v>
      </c>
      <c r="CB323" s="134">
        <f t="shared" si="434"/>
        <v>1889.5014116684622</v>
      </c>
      <c r="CC323" s="135">
        <f>IF(ISNA(VLOOKUP($B323,'[1]1718  Prog Access'!$F$7:$BF$318,51,FALSE)),"",VLOOKUP($B323,'[1]1718  Prog Access'!$F$7:$BF$318,51,FALSE))</f>
        <v>967704.6</v>
      </c>
      <c r="CD323" s="133">
        <f t="shared" si="435"/>
        <v>3.5943156251425967E-2</v>
      </c>
      <c r="CE323" s="134">
        <f t="shared" si="436"/>
        <v>482.71309709086546</v>
      </c>
      <c r="CF323" s="141">
        <f>IF(ISNA(VLOOKUP($B323,'[1]1718  Prog Access'!$F$7:$BF$318,52,FALSE)),"",VLOOKUP($B323,'[1]1718  Prog Access'!$F$7:$BF$318,52,FALSE))</f>
        <v>1271938.3599999999</v>
      </c>
      <c r="CG323" s="88">
        <f t="shared" si="437"/>
        <v>4.7243217832861895E-2</v>
      </c>
      <c r="CH323" s="89">
        <f t="shared" si="438"/>
        <v>634.47182648948467</v>
      </c>
      <c r="CI323" s="90">
        <f t="shared" si="477"/>
        <v>26923194.870000001</v>
      </c>
      <c r="CJ323" s="99">
        <f t="shared" si="478"/>
        <v>0</v>
      </c>
    </row>
    <row r="324" spans="1:88" x14ac:dyDescent="0.3">
      <c r="A324" s="21"/>
      <c r="B324" s="84" t="s">
        <v>528</v>
      </c>
      <c r="C324" s="117" t="s">
        <v>529</v>
      </c>
      <c r="D324" s="85">
        <f>IF(ISNA(VLOOKUP($B324,'[1]1718 enrollment_Rev_Exp by size'!$A$6:$C$339,3,FALSE)),"",VLOOKUP($B324,'[1]1718 enrollment_Rev_Exp by size'!$A$6:$C$339,3,FALSE))</f>
        <v>403.53</v>
      </c>
      <c r="E324" s="86">
        <f>IF(ISNA(VLOOKUP($B324,'[1]1718 Enroll_Rev_Exp Access'!$A$6:$D$316,4,FALSE)),"",VLOOKUP($B324,'[1]1718 Enroll_Rev_Exp Access'!$A$6:$D$316,4,FALSE))</f>
        <v>7753788.9500000002</v>
      </c>
      <c r="F324" s="87">
        <f>IF(ISNA(VLOOKUP($B324,'[1]1718  Prog Access'!$F$7:$BF$318,2,FALSE)),"",VLOOKUP($B324,'[1]1718  Prog Access'!$F$7:$BF$318,2,FALSE))</f>
        <v>3391574.6499999994</v>
      </c>
      <c r="G324" s="87">
        <f>IF(ISNA(VLOOKUP($B324,'[1]1718  Prog Access'!$F$7:$BF$318,3,FALSE)),"",VLOOKUP($B324,'[1]1718  Prog Access'!$F$7:$BF$318,3,FALSE))</f>
        <v>9434.94</v>
      </c>
      <c r="H324" s="87">
        <f>IF(ISNA(VLOOKUP($B324,'[1]1718  Prog Access'!$F$7:$BF$318,4,FALSE)),"",VLOOKUP($B324,'[1]1718  Prog Access'!$F$7:$BF$318,4,FALSE))</f>
        <v>0</v>
      </c>
      <c r="I324" s="130">
        <f t="shared" si="409"/>
        <v>3401009.5899999994</v>
      </c>
      <c r="J324" s="151">
        <f t="shared" si="410"/>
        <v>0.43862550450254378</v>
      </c>
      <c r="K324" s="152">
        <f t="shared" si="411"/>
        <v>8428.1455901667778</v>
      </c>
      <c r="L324" s="135">
        <f>IF(ISNA(VLOOKUP($B324,'[1]1718  Prog Access'!$F$7:$BF$318,5,FALSE)),"",VLOOKUP($B324,'[1]1718  Prog Access'!$F$7:$BF$318,5,FALSE))</f>
        <v>0</v>
      </c>
      <c r="M324" s="135">
        <f>IF(ISNA(VLOOKUP($B324,'[1]1718  Prog Access'!$F$7:$BF$318,6,FALSE)),"",VLOOKUP($B324,'[1]1718  Prog Access'!$F$7:$BF$318,6,FALSE))</f>
        <v>0</v>
      </c>
      <c r="N324" s="135">
        <f>IF(ISNA(VLOOKUP($B324,'[1]1718  Prog Access'!$F$7:$BF$318,7,FALSE)),"",VLOOKUP($B324,'[1]1718  Prog Access'!$F$7:$BF$318,7,FALSE))</f>
        <v>0</v>
      </c>
      <c r="O324" s="135">
        <f>IF(ISNA(VLOOKUP($B324,'[1]1718  Prog Access'!$F$7:$BF$318,8,FALSE)),"",VLOOKUP($B324,'[1]1718  Prog Access'!$F$7:$BF$318,8,FALSE))</f>
        <v>0</v>
      </c>
      <c r="P324" s="135">
        <f>IF(ISNA(VLOOKUP($B324,'[1]1718  Prog Access'!$F$7:$BF$318,9,FALSE)),"",VLOOKUP($B324,'[1]1718  Prog Access'!$F$7:$BF$318,9,FALSE))</f>
        <v>0</v>
      </c>
      <c r="Q324" s="135">
        <f>IF(ISNA(VLOOKUP($B324,'[1]1718  Prog Access'!$F$7:$BF$318,10,FALSE)),"",VLOOKUP($B324,'[1]1718  Prog Access'!$F$7:$BF$318,10,FALSE))</f>
        <v>0</v>
      </c>
      <c r="R324" s="128">
        <f t="shared" si="412"/>
        <v>0</v>
      </c>
      <c r="S324" s="136">
        <f t="shared" si="413"/>
        <v>0</v>
      </c>
      <c r="T324" s="137">
        <f t="shared" si="414"/>
        <v>0</v>
      </c>
      <c r="U324" s="135">
        <f>IF(ISNA(VLOOKUP($B324,'[1]1718  Prog Access'!$F$7:$BF$318,11,FALSE)),"",VLOOKUP($B324,'[1]1718  Prog Access'!$F$7:$BF$318,11,FALSE))</f>
        <v>644427.25000000012</v>
      </c>
      <c r="V324" s="135">
        <f>IF(ISNA(VLOOKUP($B324,'[1]1718  Prog Access'!$F$7:$BF$318,12,FALSE)),"",VLOOKUP($B324,'[1]1718  Prog Access'!$F$7:$BF$318,12,FALSE))</f>
        <v>21562.93</v>
      </c>
      <c r="W324" s="135">
        <f>IF(ISNA(VLOOKUP($B324,'[1]1718  Prog Access'!$F$7:$BF$318,13,FALSE)),"",VLOOKUP($B324,'[1]1718  Prog Access'!$F$7:$BF$318,13,FALSE))</f>
        <v>96150.239999999991</v>
      </c>
      <c r="X324" s="135">
        <f>IF(ISNA(VLOOKUP($B324,'[1]1718  Prog Access'!$F$7:$BF$318,14,FALSE)),"",VLOOKUP($B324,'[1]1718  Prog Access'!$F$7:$BF$318,14,FALSE))</f>
        <v>0</v>
      </c>
      <c r="Y324" s="135">
        <f>IF(ISNA(VLOOKUP($B324,'[1]1718  Prog Access'!$F$7:$BF$318,15,FALSE)),"",VLOOKUP($B324,'[1]1718  Prog Access'!$F$7:$BF$318,15,FALSE))</f>
        <v>0</v>
      </c>
      <c r="Z324" s="135">
        <f>IF(ISNA(VLOOKUP($B324,'[1]1718  Prog Access'!$F$7:$BF$318,16,FALSE)),"",VLOOKUP($B324,'[1]1718  Prog Access'!$F$7:$BF$318,16,FALSE))</f>
        <v>0</v>
      </c>
      <c r="AA324" s="138">
        <f t="shared" si="415"/>
        <v>762140.42000000016</v>
      </c>
      <c r="AB324" s="133">
        <f t="shared" si="416"/>
        <v>9.8292644398065565E-2</v>
      </c>
      <c r="AC324" s="134">
        <f t="shared" si="417"/>
        <v>1888.683418828836</v>
      </c>
      <c r="AD324" s="135">
        <f>IF(ISNA(VLOOKUP($B324,'[1]1718  Prog Access'!$F$7:$BF$318,17,FALSE)),"",VLOOKUP($B324,'[1]1718  Prog Access'!$F$7:$BF$318,17,FALSE))</f>
        <v>160363.04</v>
      </c>
      <c r="AE324" s="135">
        <f>IF(ISNA(VLOOKUP($B324,'[1]1718  Prog Access'!$F$7:$BF$318,18,FALSE)),"",VLOOKUP($B324,'[1]1718  Prog Access'!$F$7:$BF$318,18,FALSE))</f>
        <v>0</v>
      </c>
      <c r="AF324" s="135">
        <f>IF(ISNA(VLOOKUP($B324,'[1]1718  Prog Access'!$F$7:$BF$318,19,FALSE)),"",VLOOKUP($B324,'[1]1718  Prog Access'!$F$7:$BF$318,19,FALSE))</f>
        <v>12179.46</v>
      </c>
      <c r="AG324" s="135">
        <f>IF(ISNA(VLOOKUP($B324,'[1]1718  Prog Access'!$F$7:$BF$318,20,FALSE)),"",VLOOKUP($B324,'[1]1718  Prog Access'!$F$7:$BF$318,20,FALSE))</f>
        <v>0</v>
      </c>
      <c r="AH324" s="134">
        <f t="shared" si="418"/>
        <v>172542.5</v>
      </c>
      <c r="AI324" s="133">
        <f t="shared" si="419"/>
        <v>2.2252669128942436E-2</v>
      </c>
      <c r="AJ324" s="134">
        <f t="shared" si="420"/>
        <v>427.58283151190744</v>
      </c>
      <c r="AK324" s="135">
        <f>IF(ISNA(VLOOKUP($B324,'[1]1718  Prog Access'!$F$7:$BF$318,21,FALSE)),"",VLOOKUP($B324,'[1]1718  Prog Access'!$F$7:$BF$318,21,FALSE))</f>
        <v>0</v>
      </c>
      <c r="AL324" s="135">
        <f>IF(ISNA(VLOOKUP($B324,'[1]1718  Prog Access'!$F$7:$BF$318,22,FALSE)),"",VLOOKUP($B324,'[1]1718  Prog Access'!$F$7:$BF$318,22,FALSE))</f>
        <v>0</v>
      </c>
      <c r="AM324" s="138">
        <f t="shared" si="421"/>
        <v>0</v>
      </c>
      <c r="AN324" s="133">
        <f t="shared" si="422"/>
        <v>0</v>
      </c>
      <c r="AO324" s="139">
        <f t="shared" si="423"/>
        <v>0</v>
      </c>
      <c r="AP324" s="135">
        <f>IF(ISNA(VLOOKUP($B324,'[1]1718  Prog Access'!$F$7:$BF$318,23,FALSE)),"",VLOOKUP($B324,'[1]1718  Prog Access'!$F$7:$BF$318,23,FALSE))</f>
        <v>196041.53999999998</v>
      </c>
      <c r="AQ324" s="135">
        <f>IF(ISNA(VLOOKUP($B324,'[1]1718  Prog Access'!$F$7:$BF$318,24,FALSE)),"",VLOOKUP($B324,'[1]1718  Prog Access'!$F$7:$BF$318,24,FALSE))</f>
        <v>29961.55</v>
      </c>
      <c r="AR324" s="135">
        <f>IF(ISNA(VLOOKUP($B324,'[1]1718  Prog Access'!$F$7:$BF$318,25,FALSE)),"",VLOOKUP($B324,'[1]1718  Prog Access'!$F$7:$BF$318,25,FALSE))</f>
        <v>0</v>
      </c>
      <c r="AS324" s="135">
        <f>IF(ISNA(VLOOKUP($B324,'[1]1718  Prog Access'!$F$7:$BF$318,26,FALSE)),"",VLOOKUP($B324,'[1]1718  Prog Access'!$F$7:$BF$318,26,FALSE))</f>
        <v>0</v>
      </c>
      <c r="AT324" s="135">
        <f>IF(ISNA(VLOOKUP($B324,'[1]1718  Prog Access'!$F$7:$BF$318,27,FALSE)),"",VLOOKUP($B324,'[1]1718  Prog Access'!$F$7:$BF$318,27,FALSE))</f>
        <v>192584.88</v>
      </c>
      <c r="AU324" s="135">
        <f>IF(ISNA(VLOOKUP($B324,'[1]1718  Prog Access'!$F$7:$BF$318,28,FALSE)),"",VLOOKUP($B324,'[1]1718  Prog Access'!$F$7:$BF$318,28,FALSE))</f>
        <v>776.91</v>
      </c>
      <c r="AV324" s="135">
        <f>IF(ISNA(VLOOKUP($B324,'[1]1718  Prog Access'!$F$7:$BF$318,29,FALSE)),"",VLOOKUP($B324,'[1]1718  Prog Access'!$F$7:$BF$318,29,FALSE))</f>
        <v>0</v>
      </c>
      <c r="AW324" s="135">
        <f>IF(ISNA(VLOOKUP($B324,'[1]1718  Prog Access'!$F$7:$BF$318,30,FALSE)),"",VLOOKUP($B324,'[1]1718  Prog Access'!$F$7:$BF$318,30,FALSE))</f>
        <v>4260.8</v>
      </c>
      <c r="AX324" s="135">
        <f>IF(ISNA(VLOOKUP($B324,'[1]1718  Prog Access'!$F$7:$BF$318,31,FALSE)),"",VLOOKUP($B324,'[1]1718  Prog Access'!$F$7:$BF$318,31,FALSE))</f>
        <v>0</v>
      </c>
      <c r="AY324" s="135">
        <f>IF(ISNA(VLOOKUP($B324,'[1]1718  Prog Access'!$F$7:$BF$318,32,FALSE)),"",VLOOKUP($B324,'[1]1718  Prog Access'!$F$7:$BF$318,32,FALSE))</f>
        <v>0</v>
      </c>
      <c r="AZ324" s="135">
        <f>IF(ISNA(VLOOKUP($B324,'[1]1718  Prog Access'!$F$7:$BF$318,33,FALSE)),"",VLOOKUP($B324,'[1]1718  Prog Access'!$F$7:$BF$318,33,FALSE))</f>
        <v>0</v>
      </c>
      <c r="BA324" s="135">
        <f>IF(ISNA(VLOOKUP($B324,'[1]1718  Prog Access'!$F$7:$BF$318,34,FALSE)),"",VLOOKUP($B324,'[1]1718  Prog Access'!$F$7:$BF$318,34,FALSE))</f>
        <v>0</v>
      </c>
      <c r="BB324" s="135">
        <f>IF(ISNA(VLOOKUP($B324,'[1]1718  Prog Access'!$F$7:$BF$318,35,FALSE)),"",VLOOKUP($B324,'[1]1718  Prog Access'!$F$7:$BF$318,35,FALSE))</f>
        <v>0</v>
      </c>
      <c r="BC324" s="135">
        <f>IF(ISNA(VLOOKUP($B324,'[1]1718  Prog Access'!$F$7:$BF$318,36,FALSE)),"",VLOOKUP($B324,'[1]1718  Prog Access'!$F$7:$BF$318,36,FALSE))</f>
        <v>0</v>
      </c>
      <c r="BD324" s="135">
        <f>IF(ISNA(VLOOKUP($B324,'[1]1718  Prog Access'!$F$7:$BF$318,37,FALSE)),"",VLOOKUP($B324,'[1]1718  Prog Access'!$F$7:$BF$318,37,FALSE))</f>
        <v>0</v>
      </c>
      <c r="BE324" s="135">
        <f>IF(ISNA(VLOOKUP($B324,'[1]1718  Prog Access'!$F$7:$BF$318,38,FALSE)),"",VLOOKUP($B324,'[1]1718  Prog Access'!$F$7:$BF$318,38,FALSE))</f>
        <v>3174.1000000000004</v>
      </c>
      <c r="BF324" s="134">
        <f t="shared" si="424"/>
        <v>426799.77999999991</v>
      </c>
      <c r="BG324" s="133">
        <f t="shared" si="425"/>
        <v>5.5044028506863074E-2</v>
      </c>
      <c r="BH324" s="137">
        <f t="shared" si="426"/>
        <v>1057.6655515079422</v>
      </c>
      <c r="BI324" s="140">
        <f>IF(ISNA(VLOOKUP($B324,'[1]1718  Prog Access'!$F$7:$BF$318,39,FALSE)),"",VLOOKUP($B324,'[1]1718  Prog Access'!$F$7:$BF$318,39,FALSE))</f>
        <v>9022.4800000000014</v>
      </c>
      <c r="BJ324" s="135">
        <f>IF(ISNA(VLOOKUP($B324,'[1]1718  Prog Access'!$F$7:$BF$318,40,FALSE)),"",VLOOKUP($B324,'[1]1718  Prog Access'!$F$7:$BF$318,40,FALSE))</f>
        <v>0</v>
      </c>
      <c r="BK324" s="135">
        <f>IF(ISNA(VLOOKUP($B324,'[1]1718  Prog Access'!$F$7:$BF$318,41,FALSE)),"",VLOOKUP($B324,'[1]1718  Prog Access'!$F$7:$BF$318,41,FALSE))</f>
        <v>3036.23</v>
      </c>
      <c r="BL324" s="135">
        <f>IF(ISNA(VLOOKUP($B324,'[1]1718  Prog Access'!$F$7:$BF$318,42,FALSE)),"",VLOOKUP($B324,'[1]1718  Prog Access'!$F$7:$BF$318,42,FALSE))</f>
        <v>0</v>
      </c>
      <c r="BM324" s="135">
        <f>IF(ISNA(VLOOKUP($B324,'[1]1718  Prog Access'!$F$7:$BF$318,43,FALSE)),"",VLOOKUP($B324,'[1]1718  Prog Access'!$F$7:$BF$318,43,FALSE))</f>
        <v>0</v>
      </c>
      <c r="BN324" s="135">
        <f>IF(ISNA(VLOOKUP($B324,'[1]1718  Prog Access'!$F$7:$BF$318,44,FALSE)),"",VLOOKUP($B324,'[1]1718  Prog Access'!$F$7:$BF$318,44,FALSE))</f>
        <v>0</v>
      </c>
      <c r="BO324" s="135">
        <f>IF(ISNA(VLOOKUP($B324,'[1]1718  Prog Access'!$F$7:$BF$318,45,FALSE)),"",VLOOKUP($B324,'[1]1718  Prog Access'!$F$7:$BF$318,45,FALSE))</f>
        <v>1200995.1200000001</v>
      </c>
      <c r="BP324" s="137">
        <f t="shared" si="427"/>
        <v>1213053.83</v>
      </c>
      <c r="BQ324" s="133">
        <f t="shared" si="428"/>
        <v>0.15644658860620653</v>
      </c>
      <c r="BR324" s="134">
        <f t="shared" si="429"/>
        <v>3006.1056922657549</v>
      </c>
      <c r="BS324" s="140">
        <f>IF(ISNA(VLOOKUP($B324,'[1]1718  Prog Access'!$F$7:$BF$318,46,FALSE)),"",VLOOKUP($B324,'[1]1718  Prog Access'!$F$7:$BF$318,46,FALSE))</f>
        <v>0</v>
      </c>
      <c r="BT324" s="135">
        <f>IF(ISNA(VLOOKUP($B324,'[1]1718  Prog Access'!$F$7:$BF$318,47,FALSE)),"",VLOOKUP($B324,'[1]1718  Prog Access'!$F$7:$BF$318,47,FALSE))</f>
        <v>0</v>
      </c>
      <c r="BU324" s="135">
        <f>IF(ISNA(VLOOKUP($B324,'[1]1718  Prog Access'!$F$7:$BF$318,48,FALSE)),"",VLOOKUP($B324,'[1]1718  Prog Access'!$F$7:$BF$318,48,FALSE))</f>
        <v>0</v>
      </c>
      <c r="BV324" s="135">
        <f>IF(ISNA(VLOOKUP($B324,'[1]1718  Prog Access'!$F$7:$BF$318,49,FALSE)),"",VLOOKUP($B324,'[1]1718  Prog Access'!$F$7:$BF$318,49,FALSE))</f>
        <v>4527.76</v>
      </c>
      <c r="BW324" s="137">
        <f t="shared" si="430"/>
        <v>4527.76</v>
      </c>
      <c r="BX324" s="133">
        <f t="shared" si="431"/>
        <v>5.8394160960494035E-4</v>
      </c>
      <c r="BY324" s="134">
        <f t="shared" si="432"/>
        <v>11.220380145218449</v>
      </c>
      <c r="BZ324" s="135">
        <f>IF(ISNA(VLOOKUP($B324,'[1]1718  Prog Access'!$F$7:$BF$318,50,FALSE)),"",VLOOKUP($B324,'[1]1718  Prog Access'!$F$7:$BF$318,50,FALSE))</f>
        <v>1310495.8299999996</v>
      </c>
      <c r="CA324" s="133">
        <f t="shared" si="433"/>
        <v>0.16901360592230197</v>
      </c>
      <c r="CB324" s="134">
        <f t="shared" si="434"/>
        <v>3247.5796842861737</v>
      </c>
      <c r="CC324" s="135">
        <f>IF(ISNA(VLOOKUP($B324,'[1]1718  Prog Access'!$F$7:$BF$318,51,FALSE)),"",VLOOKUP($B324,'[1]1718  Prog Access'!$F$7:$BF$318,51,FALSE))</f>
        <v>178283.6</v>
      </c>
      <c r="CD324" s="133">
        <f t="shared" si="435"/>
        <v>2.2993094234271105E-2</v>
      </c>
      <c r="CE324" s="134">
        <f t="shared" si="436"/>
        <v>441.81002651599636</v>
      </c>
      <c r="CF324" s="141">
        <f>IF(ISNA(VLOOKUP($B324,'[1]1718  Prog Access'!$F$7:$BF$318,52,FALSE)),"",VLOOKUP($B324,'[1]1718  Prog Access'!$F$7:$BF$318,52,FALSE))</f>
        <v>284935.63999999996</v>
      </c>
      <c r="CG324" s="88">
        <f t="shared" si="437"/>
        <v>3.6747923091200459E-2</v>
      </c>
      <c r="CH324" s="89">
        <f t="shared" si="438"/>
        <v>706.10769955145827</v>
      </c>
      <c r="CI324" s="90">
        <f t="shared" si="477"/>
        <v>7753788.9499999993</v>
      </c>
      <c r="CJ324" s="99">
        <f t="shared" si="478"/>
        <v>0</v>
      </c>
    </row>
    <row r="325" spans="1:88" x14ac:dyDescent="0.3">
      <c r="A325" s="21"/>
      <c r="B325" s="84" t="s">
        <v>530</v>
      </c>
      <c r="C325" s="117" t="s">
        <v>531</v>
      </c>
      <c r="D325" s="85">
        <f>IF(ISNA(VLOOKUP($B325,'[1]1718 enrollment_Rev_Exp by size'!$A$6:$C$339,3,FALSE)),"",VLOOKUP($B325,'[1]1718 enrollment_Rev_Exp by size'!$A$6:$C$339,3,FALSE))</f>
        <v>1995.62</v>
      </c>
      <c r="E325" s="86">
        <f>IF(ISNA(VLOOKUP($B325,'[1]1718 Enroll_Rev_Exp Access'!$A$6:$D$316,4,FALSE)),"",VLOOKUP($B325,'[1]1718 Enroll_Rev_Exp Access'!$A$6:$D$316,4,FALSE))</f>
        <v>26456772.09</v>
      </c>
      <c r="F325" s="87">
        <f>IF(ISNA(VLOOKUP($B325,'[1]1718  Prog Access'!$F$7:$BF$318,2,FALSE)),"",VLOOKUP($B325,'[1]1718  Prog Access'!$F$7:$BF$318,2,FALSE))</f>
        <v>12007364.189999998</v>
      </c>
      <c r="G325" s="87">
        <f>IF(ISNA(VLOOKUP($B325,'[1]1718  Prog Access'!$F$7:$BF$318,3,FALSE)),"",VLOOKUP($B325,'[1]1718  Prog Access'!$F$7:$BF$318,3,FALSE))</f>
        <v>1297146.52</v>
      </c>
      <c r="H325" s="87">
        <f>IF(ISNA(VLOOKUP($B325,'[1]1718  Prog Access'!$F$7:$BF$318,4,FALSE)),"",VLOOKUP($B325,'[1]1718  Prog Access'!$F$7:$BF$318,4,FALSE))</f>
        <v>357865.18999999994</v>
      </c>
      <c r="I325" s="130">
        <f t="shared" si="409"/>
        <v>13662375.899999997</v>
      </c>
      <c r="J325" s="151">
        <f t="shared" si="410"/>
        <v>0.51640373411857121</v>
      </c>
      <c r="K325" s="152">
        <f t="shared" si="411"/>
        <v>6846.1810865796078</v>
      </c>
      <c r="L325" s="135">
        <f>IF(ISNA(VLOOKUP($B325,'[1]1718  Prog Access'!$F$7:$BF$318,5,FALSE)),"",VLOOKUP($B325,'[1]1718  Prog Access'!$F$7:$BF$318,5,FALSE))</f>
        <v>0</v>
      </c>
      <c r="M325" s="135">
        <f>IF(ISNA(VLOOKUP($B325,'[1]1718  Prog Access'!$F$7:$BF$318,6,FALSE)),"",VLOOKUP($B325,'[1]1718  Prog Access'!$F$7:$BF$318,6,FALSE))</f>
        <v>0</v>
      </c>
      <c r="N325" s="135">
        <f>IF(ISNA(VLOOKUP($B325,'[1]1718  Prog Access'!$F$7:$BF$318,7,FALSE)),"",VLOOKUP($B325,'[1]1718  Prog Access'!$F$7:$BF$318,7,FALSE))</f>
        <v>0</v>
      </c>
      <c r="O325" s="135">
        <f>IF(ISNA(VLOOKUP($B325,'[1]1718  Prog Access'!$F$7:$BF$318,8,FALSE)),"",VLOOKUP($B325,'[1]1718  Prog Access'!$F$7:$BF$318,8,FALSE))</f>
        <v>0</v>
      </c>
      <c r="P325" s="135">
        <f>IF(ISNA(VLOOKUP($B325,'[1]1718  Prog Access'!$F$7:$BF$318,9,FALSE)),"",VLOOKUP($B325,'[1]1718  Prog Access'!$F$7:$BF$318,9,FALSE))</f>
        <v>0</v>
      </c>
      <c r="Q325" s="135">
        <f>IF(ISNA(VLOOKUP($B325,'[1]1718  Prog Access'!$F$7:$BF$318,10,FALSE)),"",VLOOKUP($B325,'[1]1718  Prog Access'!$F$7:$BF$318,10,FALSE))</f>
        <v>0</v>
      </c>
      <c r="R325" s="128">
        <f t="shared" si="412"/>
        <v>0</v>
      </c>
      <c r="S325" s="136">
        <f t="shared" si="413"/>
        <v>0</v>
      </c>
      <c r="T325" s="137">
        <f t="shared" si="414"/>
        <v>0</v>
      </c>
      <c r="U325" s="135">
        <f>IF(ISNA(VLOOKUP($B325,'[1]1718  Prog Access'!$F$7:$BF$318,11,FALSE)),"",VLOOKUP($B325,'[1]1718  Prog Access'!$F$7:$BF$318,11,FALSE))</f>
        <v>4389986.38</v>
      </c>
      <c r="V325" s="135">
        <f>IF(ISNA(VLOOKUP($B325,'[1]1718  Prog Access'!$F$7:$BF$318,12,FALSE)),"",VLOOKUP($B325,'[1]1718  Prog Access'!$F$7:$BF$318,12,FALSE))</f>
        <v>108442.44</v>
      </c>
      <c r="W325" s="135">
        <f>IF(ISNA(VLOOKUP($B325,'[1]1718  Prog Access'!$F$7:$BF$318,13,FALSE)),"",VLOOKUP($B325,'[1]1718  Prog Access'!$F$7:$BF$318,13,FALSE))</f>
        <v>539597.73</v>
      </c>
      <c r="X325" s="135">
        <f>IF(ISNA(VLOOKUP($B325,'[1]1718  Prog Access'!$F$7:$BF$318,14,FALSE)),"",VLOOKUP($B325,'[1]1718  Prog Access'!$F$7:$BF$318,14,FALSE))</f>
        <v>0</v>
      </c>
      <c r="Y325" s="135">
        <f>IF(ISNA(VLOOKUP($B325,'[1]1718  Prog Access'!$F$7:$BF$318,15,FALSE)),"",VLOOKUP($B325,'[1]1718  Prog Access'!$F$7:$BF$318,15,FALSE))</f>
        <v>0</v>
      </c>
      <c r="Z325" s="135">
        <f>IF(ISNA(VLOOKUP($B325,'[1]1718  Prog Access'!$F$7:$BF$318,16,FALSE)),"",VLOOKUP($B325,'[1]1718  Prog Access'!$F$7:$BF$318,16,FALSE))</f>
        <v>0</v>
      </c>
      <c r="AA325" s="138">
        <f t="shared" si="415"/>
        <v>5038026.5500000007</v>
      </c>
      <c r="AB325" s="133">
        <f t="shared" si="416"/>
        <v>0.19042483840665692</v>
      </c>
      <c r="AC325" s="134">
        <f t="shared" si="417"/>
        <v>2524.5420220282422</v>
      </c>
      <c r="AD325" s="135">
        <f>IF(ISNA(VLOOKUP($B325,'[1]1718  Prog Access'!$F$7:$BF$318,17,FALSE)),"",VLOOKUP($B325,'[1]1718  Prog Access'!$F$7:$BF$318,17,FALSE))</f>
        <v>697004.01</v>
      </c>
      <c r="AE325" s="135">
        <f>IF(ISNA(VLOOKUP($B325,'[1]1718  Prog Access'!$F$7:$BF$318,18,FALSE)),"",VLOOKUP($B325,'[1]1718  Prog Access'!$F$7:$BF$318,18,FALSE))</f>
        <v>197282.13999999998</v>
      </c>
      <c r="AF325" s="135">
        <f>IF(ISNA(VLOOKUP($B325,'[1]1718  Prog Access'!$F$7:$BF$318,19,FALSE)),"",VLOOKUP($B325,'[1]1718  Prog Access'!$F$7:$BF$318,19,FALSE))</f>
        <v>9685.7000000000007</v>
      </c>
      <c r="AG325" s="135">
        <f>IF(ISNA(VLOOKUP($B325,'[1]1718  Prog Access'!$F$7:$BF$318,20,FALSE)),"",VLOOKUP($B325,'[1]1718  Prog Access'!$F$7:$BF$318,20,FALSE))</f>
        <v>0</v>
      </c>
      <c r="AH325" s="134">
        <f t="shared" si="418"/>
        <v>903971.85</v>
      </c>
      <c r="AI325" s="133">
        <f t="shared" si="419"/>
        <v>3.4167881362279974E-2</v>
      </c>
      <c r="AJ325" s="134">
        <f t="shared" si="420"/>
        <v>452.97794670328022</v>
      </c>
      <c r="AK325" s="135">
        <f>IF(ISNA(VLOOKUP($B325,'[1]1718  Prog Access'!$F$7:$BF$318,21,FALSE)),"",VLOOKUP($B325,'[1]1718  Prog Access'!$F$7:$BF$318,21,FALSE))</f>
        <v>0</v>
      </c>
      <c r="AL325" s="135">
        <f>IF(ISNA(VLOOKUP($B325,'[1]1718  Prog Access'!$F$7:$BF$318,22,FALSE)),"",VLOOKUP($B325,'[1]1718  Prog Access'!$F$7:$BF$318,22,FALSE))</f>
        <v>0</v>
      </c>
      <c r="AM325" s="138">
        <f t="shared" si="421"/>
        <v>0</v>
      </c>
      <c r="AN325" s="133">
        <f t="shared" si="422"/>
        <v>0</v>
      </c>
      <c r="AO325" s="139">
        <f t="shared" si="423"/>
        <v>0</v>
      </c>
      <c r="AP325" s="135">
        <f>IF(ISNA(VLOOKUP($B325,'[1]1718  Prog Access'!$F$7:$BF$318,23,FALSE)),"",VLOOKUP($B325,'[1]1718  Prog Access'!$F$7:$BF$318,23,FALSE))</f>
        <v>204996.4</v>
      </c>
      <c r="AQ325" s="135">
        <f>IF(ISNA(VLOOKUP($B325,'[1]1718  Prog Access'!$F$7:$BF$318,24,FALSE)),"",VLOOKUP($B325,'[1]1718  Prog Access'!$F$7:$BF$318,24,FALSE))</f>
        <v>29992.240000000002</v>
      </c>
      <c r="AR325" s="135">
        <f>IF(ISNA(VLOOKUP($B325,'[1]1718  Prog Access'!$F$7:$BF$318,25,FALSE)),"",VLOOKUP($B325,'[1]1718  Prog Access'!$F$7:$BF$318,25,FALSE))</f>
        <v>0</v>
      </c>
      <c r="AS325" s="135">
        <f>IF(ISNA(VLOOKUP($B325,'[1]1718  Prog Access'!$F$7:$BF$318,26,FALSE)),"",VLOOKUP($B325,'[1]1718  Prog Access'!$F$7:$BF$318,26,FALSE))</f>
        <v>0</v>
      </c>
      <c r="AT325" s="135">
        <f>IF(ISNA(VLOOKUP($B325,'[1]1718  Prog Access'!$F$7:$BF$318,27,FALSE)),"",VLOOKUP($B325,'[1]1718  Prog Access'!$F$7:$BF$318,27,FALSE))</f>
        <v>523989.37000000005</v>
      </c>
      <c r="AU325" s="135">
        <f>IF(ISNA(VLOOKUP($B325,'[1]1718  Prog Access'!$F$7:$BF$318,28,FALSE)),"",VLOOKUP($B325,'[1]1718  Prog Access'!$F$7:$BF$318,28,FALSE))</f>
        <v>4675.95</v>
      </c>
      <c r="AV325" s="135">
        <f>IF(ISNA(VLOOKUP($B325,'[1]1718  Prog Access'!$F$7:$BF$318,29,FALSE)),"",VLOOKUP($B325,'[1]1718  Prog Access'!$F$7:$BF$318,29,FALSE))</f>
        <v>0</v>
      </c>
      <c r="AW325" s="135">
        <f>IF(ISNA(VLOOKUP($B325,'[1]1718  Prog Access'!$F$7:$BF$318,30,FALSE)),"",VLOOKUP($B325,'[1]1718  Prog Access'!$F$7:$BF$318,30,FALSE))</f>
        <v>100586.98999999999</v>
      </c>
      <c r="AX325" s="135">
        <f>IF(ISNA(VLOOKUP($B325,'[1]1718  Prog Access'!$F$7:$BF$318,31,FALSE)),"",VLOOKUP($B325,'[1]1718  Prog Access'!$F$7:$BF$318,31,FALSE))</f>
        <v>0</v>
      </c>
      <c r="AY325" s="135">
        <f>IF(ISNA(VLOOKUP($B325,'[1]1718  Prog Access'!$F$7:$BF$318,32,FALSE)),"",VLOOKUP($B325,'[1]1718  Prog Access'!$F$7:$BF$318,32,FALSE))</f>
        <v>0</v>
      </c>
      <c r="AZ325" s="135">
        <f>IF(ISNA(VLOOKUP($B325,'[1]1718  Prog Access'!$F$7:$BF$318,33,FALSE)),"",VLOOKUP($B325,'[1]1718  Prog Access'!$F$7:$BF$318,33,FALSE))</f>
        <v>0</v>
      </c>
      <c r="BA325" s="135">
        <f>IF(ISNA(VLOOKUP($B325,'[1]1718  Prog Access'!$F$7:$BF$318,34,FALSE)),"",VLOOKUP($B325,'[1]1718  Prog Access'!$F$7:$BF$318,34,FALSE))</f>
        <v>135</v>
      </c>
      <c r="BB325" s="135">
        <f>IF(ISNA(VLOOKUP($B325,'[1]1718  Prog Access'!$F$7:$BF$318,35,FALSE)),"",VLOOKUP($B325,'[1]1718  Prog Access'!$F$7:$BF$318,35,FALSE))</f>
        <v>64995.779999999992</v>
      </c>
      <c r="BC325" s="135">
        <f>IF(ISNA(VLOOKUP($B325,'[1]1718  Prog Access'!$F$7:$BF$318,36,FALSE)),"",VLOOKUP($B325,'[1]1718  Prog Access'!$F$7:$BF$318,36,FALSE))</f>
        <v>0</v>
      </c>
      <c r="BD325" s="135">
        <f>IF(ISNA(VLOOKUP($B325,'[1]1718  Prog Access'!$F$7:$BF$318,37,FALSE)),"",VLOOKUP($B325,'[1]1718  Prog Access'!$F$7:$BF$318,37,FALSE))</f>
        <v>0</v>
      </c>
      <c r="BE325" s="135">
        <f>IF(ISNA(VLOOKUP($B325,'[1]1718  Prog Access'!$F$7:$BF$318,38,FALSE)),"",VLOOKUP($B325,'[1]1718  Prog Access'!$F$7:$BF$318,38,FALSE))</f>
        <v>0</v>
      </c>
      <c r="BF325" s="134">
        <f t="shared" si="424"/>
        <v>929371.73</v>
      </c>
      <c r="BG325" s="133">
        <f t="shared" si="425"/>
        <v>3.5127933477239248E-2</v>
      </c>
      <c r="BH325" s="137">
        <f t="shared" si="426"/>
        <v>465.70576061574849</v>
      </c>
      <c r="BI325" s="140">
        <f>IF(ISNA(VLOOKUP($B325,'[1]1718  Prog Access'!$F$7:$BF$318,39,FALSE)),"",VLOOKUP($B325,'[1]1718  Prog Access'!$F$7:$BF$318,39,FALSE))</f>
        <v>8820</v>
      </c>
      <c r="BJ325" s="135">
        <f>IF(ISNA(VLOOKUP($B325,'[1]1718  Prog Access'!$F$7:$BF$318,40,FALSE)),"",VLOOKUP($B325,'[1]1718  Prog Access'!$F$7:$BF$318,40,FALSE))</f>
        <v>8197.41</v>
      </c>
      <c r="BK325" s="135">
        <f>IF(ISNA(VLOOKUP($B325,'[1]1718  Prog Access'!$F$7:$BF$318,41,FALSE)),"",VLOOKUP($B325,'[1]1718  Prog Access'!$F$7:$BF$318,41,FALSE))</f>
        <v>36935.29</v>
      </c>
      <c r="BL325" s="135">
        <f>IF(ISNA(VLOOKUP($B325,'[1]1718  Prog Access'!$F$7:$BF$318,42,FALSE)),"",VLOOKUP($B325,'[1]1718  Prog Access'!$F$7:$BF$318,42,FALSE))</f>
        <v>78.010000000000005</v>
      </c>
      <c r="BM325" s="135">
        <f>IF(ISNA(VLOOKUP($B325,'[1]1718  Prog Access'!$F$7:$BF$318,43,FALSE)),"",VLOOKUP($B325,'[1]1718  Prog Access'!$F$7:$BF$318,43,FALSE))</f>
        <v>0</v>
      </c>
      <c r="BN325" s="135">
        <f>IF(ISNA(VLOOKUP($B325,'[1]1718  Prog Access'!$F$7:$BF$318,44,FALSE)),"",VLOOKUP($B325,'[1]1718  Prog Access'!$F$7:$BF$318,44,FALSE))</f>
        <v>0</v>
      </c>
      <c r="BO325" s="135">
        <f>IF(ISNA(VLOOKUP($B325,'[1]1718  Prog Access'!$F$7:$BF$318,45,FALSE)),"",VLOOKUP($B325,'[1]1718  Prog Access'!$F$7:$BF$318,45,FALSE))</f>
        <v>608859.01</v>
      </c>
      <c r="BP325" s="137">
        <f t="shared" si="427"/>
        <v>662889.72</v>
      </c>
      <c r="BQ325" s="133">
        <f t="shared" si="428"/>
        <v>2.5055578123627402E-2</v>
      </c>
      <c r="BR325" s="134">
        <f t="shared" si="429"/>
        <v>332.17231737505136</v>
      </c>
      <c r="BS325" s="140">
        <f>IF(ISNA(VLOOKUP($B325,'[1]1718  Prog Access'!$F$7:$BF$318,46,FALSE)),"",VLOOKUP($B325,'[1]1718  Prog Access'!$F$7:$BF$318,46,FALSE))</f>
        <v>0</v>
      </c>
      <c r="BT325" s="135">
        <f>IF(ISNA(VLOOKUP($B325,'[1]1718  Prog Access'!$F$7:$BF$318,47,FALSE)),"",VLOOKUP($B325,'[1]1718  Prog Access'!$F$7:$BF$318,47,FALSE))</f>
        <v>0</v>
      </c>
      <c r="BU325" s="135">
        <f>IF(ISNA(VLOOKUP($B325,'[1]1718  Prog Access'!$F$7:$BF$318,48,FALSE)),"",VLOOKUP($B325,'[1]1718  Prog Access'!$F$7:$BF$318,48,FALSE))</f>
        <v>0</v>
      </c>
      <c r="BV325" s="135">
        <f>IF(ISNA(VLOOKUP($B325,'[1]1718  Prog Access'!$F$7:$BF$318,49,FALSE)),"",VLOOKUP($B325,'[1]1718  Prog Access'!$F$7:$BF$318,49,FALSE))</f>
        <v>4874.04</v>
      </c>
      <c r="BW325" s="137">
        <f t="shared" si="430"/>
        <v>4874.04</v>
      </c>
      <c r="BX325" s="133">
        <f t="shared" si="431"/>
        <v>1.842265558103464E-4</v>
      </c>
      <c r="BY325" s="134">
        <f t="shared" si="432"/>
        <v>2.4423687876449427</v>
      </c>
      <c r="BZ325" s="135">
        <f>IF(ISNA(VLOOKUP($B325,'[1]1718  Prog Access'!$F$7:$BF$318,50,FALSE)),"",VLOOKUP($B325,'[1]1718  Prog Access'!$F$7:$BF$318,50,FALSE))</f>
        <v>3515607.94</v>
      </c>
      <c r="CA325" s="133">
        <f t="shared" si="433"/>
        <v>0.13288121196496272</v>
      </c>
      <c r="CB325" s="134">
        <f t="shared" si="434"/>
        <v>1761.6620098014653</v>
      </c>
      <c r="CC325" s="135">
        <f>IF(ISNA(VLOOKUP($B325,'[1]1718  Prog Access'!$F$7:$BF$318,51,FALSE)),"",VLOOKUP($B325,'[1]1718  Prog Access'!$F$7:$BF$318,51,FALSE))</f>
        <v>680727.39</v>
      </c>
      <c r="CD325" s="133">
        <f t="shared" si="435"/>
        <v>2.572979756125646E-2</v>
      </c>
      <c r="CE325" s="134">
        <f t="shared" si="436"/>
        <v>341.11072749321016</v>
      </c>
      <c r="CF325" s="141">
        <f>IF(ISNA(VLOOKUP($B325,'[1]1718  Prog Access'!$F$7:$BF$318,52,FALSE)),"",VLOOKUP($B325,'[1]1718  Prog Access'!$F$7:$BF$318,52,FALSE))</f>
        <v>1058926.97</v>
      </c>
      <c r="CG325" s="88">
        <f t="shared" si="437"/>
        <v>4.0024798429595575E-2</v>
      </c>
      <c r="CH325" s="89">
        <f t="shared" si="438"/>
        <v>530.62555496537414</v>
      </c>
      <c r="CI325" s="90">
        <f t="shared" si="477"/>
        <v>26456772.089999996</v>
      </c>
      <c r="CJ325" s="99">
        <f t="shared" si="478"/>
        <v>0</v>
      </c>
    </row>
    <row r="326" spans="1:88" x14ac:dyDescent="0.3">
      <c r="A326" s="21"/>
      <c r="B326" s="84" t="s">
        <v>532</v>
      </c>
      <c r="C326" s="117" t="s">
        <v>533</v>
      </c>
      <c r="D326" s="85">
        <f>IF(ISNA(VLOOKUP($B326,'[1]1718 enrollment_Rev_Exp by size'!$A$6:$C$339,3,FALSE)),"",VLOOKUP($B326,'[1]1718 enrollment_Rev_Exp by size'!$A$6:$C$339,3,FALSE))</f>
        <v>4606.26</v>
      </c>
      <c r="E326" s="86">
        <f>IF(ISNA(VLOOKUP($B326,'[1]1718 Enroll_Rev_Exp Access'!$A$6:$D$316,4,FALSE)),"",VLOOKUP($B326,'[1]1718 Enroll_Rev_Exp Access'!$A$6:$D$316,4,FALSE))</f>
        <v>57194213.159999996</v>
      </c>
      <c r="F326" s="87">
        <f>IF(ISNA(VLOOKUP($B326,'[1]1718  Prog Access'!$F$7:$BF$318,2,FALSE)),"",VLOOKUP($B326,'[1]1718  Prog Access'!$F$7:$BF$318,2,FALSE))</f>
        <v>30199027.809999991</v>
      </c>
      <c r="G326" s="87">
        <f>IF(ISNA(VLOOKUP($B326,'[1]1718  Prog Access'!$F$7:$BF$318,3,FALSE)),"",VLOOKUP($B326,'[1]1718  Prog Access'!$F$7:$BF$318,3,FALSE))</f>
        <v>671270.65</v>
      </c>
      <c r="H326" s="87">
        <f>IF(ISNA(VLOOKUP($B326,'[1]1718  Prog Access'!$F$7:$BF$318,4,FALSE)),"",VLOOKUP($B326,'[1]1718  Prog Access'!$F$7:$BF$318,4,FALSE))</f>
        <v>82163.350000000006</v>
      </c>
      <c r="I326" s="130">
        <f t="shared" si="409"/>
        <v>30952461.809999991</v>
      </c>
      <c r="J326" s="151">
        <f t="shared" si="410"/>
        <v>0.54118170527866027</v>
      </c>
      <c r="K326" s="152">
        <f t="shared" si="411"/>
        <v>6719.6514764689773</v>
      </c>
      <c r="L326" s="135">
        <f>IF(ISNA(VLOOKUP($B326,'[1]1718  Prog Access'!$F$7:$BF$318,5,FALSE)),"",VLOOKUP($B326,'[1]1718  Prog Access'!$F$7:$BF$318,5,FALSE))</f>
        <v>0</v>
      </c>
      <c r="M326" s="135">
        <f>IF(ISNA(VLOOKUP($B326,'[1]1718  Prog Access'!$F$7:$BF$318,6,FALSE)),"",VLOOKUP($B326,'[1]1718  Prog Access'!$F$7:$BF$318,6,FALSE))</f>
        <v>0</v>
      </c>
      <c r="N326" s="135">
        <f>IF(ISNA(VLOOKUP($B326,'[1]1718  Prog Access'!$F$7:$BF$318,7,FALSE)),"",VLOOKUP($B326,'[1]1718  Prog Access'!$F$7:$BF$318,7,FALSE))</f>
        <v>0</v>
      </c>
      <c r="O326" s="135">
        <f>IF(ISNA(VLOOKUP($B326,'[1]1718  Prog Access'!$F$7:$BF$318,8,FALSE)),"",VLOOKUP($B326,'[1]1718  Prog Access'!$F$7:$BF$318,8,FALSE))</f>
        <v>0</v>
      </c>
      <c r="P326" s="135">
        <f>IF(ISNA(VLOOKUP($B326,'[1]1718  Prog Access'!$F$7:$BF$318,9,FALSE)),"",VLOOKUP($B326,'[1]1718  Prog Access'!$F$7:$BF$318,9,FALSE))</f>
        <v>0</v>
      </c>
      <c r="Q326" s="135">
        <f>IF(ISNA(VLOOKUP($B326,'[1]1718  Prog Access'!$F$7:$BF$318,10,FALSE)),"",VLOOKUP($B326,'[1]1718  Prog Access'!$F$7:$BF$318,10,FALSE))</f>
        <v>0</v>
      </c>
      <c r="R326" s="128">
        <f t="shared" si="412"/>
        <v>0</v>
      </c>
      <c r="S326" s="136">
        <f t="shared" si="413"/>
        <v>0</v>
      </c>
      <c r="T326" s="137">
        <f t="shared" si="414"/>
        <v>0</v>
      </c>
      <c r="U326" s="135">
        <f>IF(ISNA(VLOOKUP($B326,'[1]1718  Prog Access'!$F$7:$BF$318,11,FALSE)),"",VLOOKUP($B326,'[1]1718  Prog Access'!$F$7:$BF$318,11,FALSE))</f>
        <v>8069540.6299999999</v>
      </c>
      <c r="V326" s="135">
        <f>IF(ISNA(VLOOKUP($B326,'[1]1718  Prog Access'!$F$7:$BF$318,12,FALSE)),"",VLOOKUP($B326,'[1]1718  Prog Access'!$F$7:$BF$318,12,FALSE))</f>
        <v>165520.88</v>
      </c>
      <c r="W326" s="135">
        <f>IF(ISNA(VLOOKUP($B326,'[1]1718  Prog Access'!$F$7:$BF$318,13,FALSE)),"",VLOOKUP($B326,'[1]1718  Prog Access'!$F$7:$BF$318,13,FALSE))</f>
        <v>876849.91999999993</v>
      </c>
      <c r="X326" s="135">
        <f>IF(ISNA(VLOOKUP($B326,'[1]1718  Prog Access'!$F$7:$BF$318,14,FALSE)),"",VLOOKUP($B326,'[1]1718  Prog Access'!$F$7:$BF$318,14,FALSE))</f>
        <v>0</v>
      </c>
      <c r="Y326" s="135">
        <f>IF(ISNA(VLOOKUP($B326,'[1]1718  Prog Access'!$F$7:$BF$318,15,FALSE)),"",VLOOKUP($B326,'[1]1718  Prog Access'!$F$7:$BF$318,15,FALSE))</f>
        <v>0</v>
      </c>
      <c r="Z326" s="135">
        <f>IF(ISNA(VLOOKUP($B326,'[1]1718  Prog Access'!$F$7:$BF$318,16,FALSE)),"",VLOOKUP($B326,'[1]1718  Prog Access'!$F$7:$BF$318,16,FALSE))</f>
        <v>0</v>
      </c>
      <c r="AA326" s="138">
        <f t="shared" si="415"/>
        <v>9111911.4299999997</v>
      </c>
      <c r="AB326" s="133">
        <f t="shared" si="416"/>
        <v>0.15931526856588721</v>
      </c>
      <c r="AC326" s="134">
        <f t="shared" si="417"/>
        <v>1978.1582954501048</v>
      </c>
      <c r="AD326" s="135">
        <f>IF(ISNA(VLOOKUP($B326,'[1]1718  Prog Access'!$F$7:$BF$318,17,FALSE)),"",VLOOKUP($B326,'[1]1718  Prog Access'!$F$7:$BF$318,17,FALSE))</f>
        <v>2684852.5100000002</v>
      </c>
      <c r="AE326" s="135">
        <f>IF(ISNA(VLOOKUP($B326,'[1]1718  Prog Access'!$F$7:$BF$318,18,FALSE)),"",VLOOKUP($B326,'[1]1718  Prog Access'!$F$7:$BF$318,18,FALSE))</f>
        <v>272685.13000000006</v>
      </c>
      <c r="AF326" s="135">
        <f>IF(ISNA(VLOOKUP($B326,'[1]1718  Prog Access'!$F$7:$BF$318,19,FALSE)),"",VLOOKUP($B326,'[1]1718  Prog Access'!$F$7:$BF$318,19,FALSE))</f>
        <v>21398.75</v>
      </c>
      <c r="AG326" s="135">
        <f>IF(ISNA(VLOOKUP($B326,'[1]1718  Prog Access'!$F$7:$BF$318,20,FALSE)),"",VLOOKUP($B326,'[1]1718  Prog Access'!$F$7:$BF$318,20,FALSE))</f>
        <v>0</v>
      </c>
      <c r="AH326" s="134">
        <f t="shared" si="418"/>
        <v>2978936.39</v>
      </c>
      <c r="AI326" s="133">
        <f t="shared" si="419"/>
        <v>5.2084576837633345E-2</v>
      </c>
      <c r="AJ326" s="134">
        <f t="shared" si="420"/>
        <v>646.71477293943462</v>
      </c>
      <c r="AK326" s="135">
        <f>IF(ISNA(VLOOKUP($B326,'[1]1718  Prog Access'!$F$7:$BF$318,21,FALSE)),"",VLOOKUP($B326,'[1]1718  Prog Access'!$F$7:$BF$318,21,FALSE))</f>
        <v>0</v>
      </c>
      <c r="AL326" s="135">
        <f>IF(ISNA(VLOOKUP($B326,'[1]1718  Prog Access'!$F$7:$BF$318,22,FALSE)),"",VLOOKUP($B326,'[1]1718  Prog Access'!$F$7:$BF$318,22,FALSE))</f>
        <v>0</v>
      </c>
      <c r="AM326" s="138">
        <f t="shared" si="421"/>
        <v>0</v>
      </c>
      <c r="AN326" s="133">
        <f t="shared" si="422"/>
        <v>0</v>
      </c>
      <c r="AO326" s="139">
        <f t="shared" si="423"/>
        <v>0</v>
      </c>
      <c r="AP326" s="135">
        <f>IF(ISNA(VLOOKUP($B326,'[1]1718  Prog Access'!$F$7:$BF$318,23,FALSE)),"",VLOOKUP($B326,'[1]1718  Prog Access'!$F$7:$BF$318,23,FALSE))</f>
        <v>428363.35000000009</v>
      </c>
      <c r="AQ326" s="135">
        <f>IF(ISNA(VLOOKUP($B326,'[1]1718  Prog Access'!$F$7:$BF$318,24,FALSE)),"",VLOOKUP($B326,'[1]1718  Prog Access'!$F$7:$BF$318,24,FALSE))</f>
        <v>111107.15000000001</v>
      </c>
      <c r="AR326" s="135">
        <f>IF(ISNA(VLOOKUP($B326,'[1]1718  Prog Access'!$F$7:$BF$318,25,FALSE)),"",VLOOKUP($B326,'[1]1718  Prog Access'!$F$7:$BF$318,25,FALSE))</f>
        <v>801.86999999999989</v>
      </c>
      <c r="AS326" s="135">
        <f>IF(ISNA(VLOOKUP($B326,'[1]1718  Prog Access'!$F$7:$BF$318,26,FALSE)),"",VLOOKUP($B326,'[1]1718  Prog Access'!$F$7:$BF$318,26,FALSE))</f>
        <v>0</v>
      </c>
      <c r="AT326" s="135">
        <f>IF(ISNA(VLOOKUP($B326,'[1]1718  Prog Access'!$F$7:$BF$318,27,FALSE)),"",VLOOKUP($B326,'[1]1718  Prog Access'!$F$7:$BF$318,27,FALSE))</f>
        <v>677180.88</v>
      </c>
      <c r="AU326" s="135">
        <f>IF(ISNA(VLOOKUP($B326,'[1]1718  Prog Access'!$F$7:$BF$318,28,FALSE)),"",VLOOKUP($B326,'[1]1718  Prog Access'!$F$7:$BF$318,28,FALSE))</f>
        <v>2222.92</v>
      </c>
      <c r="AV326" s="135">
        <f>IF(ISNA(VLOOKUP($B326,'[1]1718  Prog Access'!$F$7:$BF$318,29,FALSE)),"",VLOOKUP($B326,'[1]1718  Prog Access'!$F$7:$BF$318,29,FALSE))</f>
        <v>0</v>
      </c>
      <c r="AW326" s="135">
        <f>IF(ISNA(VLOOKUP($B326,'[1]1718  Prog Access'!$F$7:$BF$318,30,FALSE)),"",VLOOKUP($B326,'[1]1718  Prog Access'!$F$7:$BF$318,30,FALSE))</f>
        <v>178308.62</v>
      </c>
      <c r="AX326" s="135">
        <f>IF(ISNA(VLOOKUP($B326,'[1]1718  Prog Access'!$F$7:$BF$318,31,FALSE)),"",VLOOKUP($B326,'[1]1718  Prog Access'!$F$7:$BF$318,31,FALSE))</f>
        <v>0</v>
      </c>
      <c r="AY326" s="135">
        <f>IF(ISNA(VLOOKUP($B326,'[1]1718  Prog Access'!$F$7:$BF$318,32,FALSE)),"",VLOOKUP($B326,'[1]1718  Prog Access'!$F$7:$BF$318,32,FALSE))</f>
        <v>0</v>
      </c>
      <c r="AZ326" s="135">
        <f>IF(ISNA(VLOOKUP($B326,'[1]1718  Prog Access'!$F$7:$BF$318,33,FALSE)),"",VLOOKUP($B326,'[1]1718  Prog Access'!$F$7:$BF$318,33,FALSE))</f>
        <v>0</v>
      </c>
      <c r="BA326" s="135">
        <f>IF(ISNA(VLOOKUP($B326,'[1]1718  Prog Access'!$F$7:$BF$318,34,FALSE)),"",VLOOKUP($B326,'[1]1718  Prog Access'!$F$7:$BF$318,34,FALSE))</f>
        <v>24853.710000000003</v>
      </c>
      <c r="BB326" s="135">
        <f>IF(ISNA(VLOOKUP($B326,'[1]1718  Prog Access'!$F$7:$BF$318,35,FALSE)),"",VLOOKUP($B326,'[1]1718  Prog Access'!$F$7:$BF$318,35,FALSE))</f>
        <v>142968.34</v>
      </c>
      <c r="BC326" s="135">
        <f>IF(ISNA(VLOOKUP($B326,'[1]1718  Prog Access'!$F$7:$BF$318,36,FALSE)),"",VLOOKUP($B326,'[1]1718  Prog Access'!$F$7:$BF$318,36,FALSE))</f>
        <v>0</v>
      </c>
      <c r="BD326" s="135">
        <f>IF(ISNA(VLOOKUP($B326,'[1]1718  Prog Access'!$F$7:$BF$318,37,FALSE)),"",VLOOKUP($B326,'[1]1718  Prog Access'!$F$7:$BF$318,37,FALSE))</f>
        <v>0</v>
      </c>
      <c r="BE326" s="135">
        <f>IF(ISNA(VLOOKUP($B326,'[1]1718  Prog Access'!$F$7:$BF$318,38,FALSE)),"",VLOOKUP($B326,'[1]1718  Prog Access'!$F$7:$BF$318,38,FALSE))</f>
        <v>0</v>
      </c>
      <c r="BF326" s="134">
        <f t="shared" si="424"/>
        <v>1565806.84</v>
      </c>
      <c r="BG326" s="133">
        <f t="shared" si="425"/>
        <v>2.7377015146963869E-2</v>
      </c>
      <c r="BH326" s="137">
        <f t="shared" si="426"/>
        <v>339.9301906535888</v>
      </c>
      <c r="BI326" s="140">
        <f>IF(ISNA(VLOOKUP($B326,'[1]1718  Prog Access'!$F$7:$BF$318,39,FALSE)),"",VLOOKUP($B326,'[1]1718  Prog Access'!$F$7:$BF$318,39,FALSE))</f>
        <v>86260.39</v>
      </c>
      <c r="BJ326" s="135">
        <f>IF(ISNA(VLOOKUP($B326,'[1]1718  Prog Access'!$F$7:$BF$318,40,FALSE)),"",VLOOKUP($B326,'[1]1718  Prog Access'!$F$7:$BF$318,40,FALSE))</f>
        <v>0</v>
      </c>
      <c r="BK326" s="135">
        <f>IF(ISNA(VLOOKUP($B326,'[1]1718  Prog Access'!$F$7:$BF$318,41,FALSE)),"",VLOOKUP($B326,'[1]1718  Prog Access'!$F$7:$BF$318,41,FALSE))</f>
        <v>326535.25</v>
      </c>
      <c r="BL326" s="135">
        <f>IF(ISNA(VLOOKUP($B326,'[1]1718  Prog Access'!$F$7:$BF$318,42,FALSE)),"",VLOOKUP($B326,'[1]1718  Prog Access'!$F$7:$BF$318,42,FALSE))</f>
        <v>0</v>
      </c>
      <c r="BM326" s="135">
        <f>IF(ISNA(VLOOKUP($B326,'[1]1718  Prog Access'!$F$7:$BF$318,43,FALSE)),"",VLOOKUP($B326,'[1]1718  Prog Access'!$F$7:$BF$318,43,FALSE))</f>
        <v>0</v>
      </c>
      <c r="BN326" s="135">
        <f>IF(ISNA(VLOOKUP($B326,'[1]1718  Prog Access'!$F$7:$BF$318,44,FALSE)),"",VLOOKUP($B326,'[1]1718  Prog Access'!$F$7:$BF$318,44,FALSE))</f>
        <v>0</v>
      </c>
      <c r="BO326" s="135">
        <f>IF(ISNA(VLOOKUP($B326,'[1]1718  Prog Access'!$F$7:$BF$318,45,FALSE)),"",VLOOKUP($B326,'[1]1718  Prog Access'!$F$7:$BF$318,45,FALSE))</f>
        <v>303730.40000000002</v>
      </c>
      <c r="BP326" s="137">
        <f t="shared" si="427"/>
        <v>716526.04</v>
      </c>
      <c r="BQ326" s="133">
        <f t="shared" si="428"/>
        <v>1.2527946454924183E-2</v>
      </c>
      <c r="BR326" s="134">
        <f t="shared" si="429"/>
        <v>155.5548405865062</v>
      </c>
      <c r="BS326" s="140">
        <f>IF(ISNA(VLOOKUP($B326,'[1]1718  Prog Access'!$F$7:$BF$318,46,FALSE)),"",VLOOKUP($B326,'[1]1718  Prog Access'!$F$7:$BF$318,46,FALSE))</f>
        <v>0</v>
      </c>
      <c r="BT326" s="135">
        <f>IF(ISNA(VLOOKUP($B326,'[1]1718  Prog Access'!$F$7:$BF$318,47,FALSE)),"",VLOOKUP($B326,'[1]1718  Prog Access'!$F$7:$BF$318,47,FALSE))</f>
        <v>0</v>
      </c>
      <c r="BU326" s="135">
        <f>IF(ISNA(VLOOKUP($B326,'[1]1718  Prog Access'!$F$7:$BF$318,48,FALSE)),"",VLOOKUP($B326,'[1]1718  Prog Access'!$F$7:$BF$318,48,FALSE))</f>
        <v>0</v>
      </c>
      <c r="BV326" s="135">
        <f>IF(ISNA(VLOOKUP($B326,'[1]1718  Prog Access'!$F$7:$BF$318,49,FALSE)),"",VLOOKUP($B326,'[1]1718  Prog Access'!$F$7:$BF$318,49,FALSE))</f>
        <v>86506.140000000014</v>
      </c>
      <c r="BW326" s="137">
        <f t="shared" si="430"/>
        <v>86506.140000000014</v>
      </c>
      <c r="BX326" s="133">
        <f t="shared" si="431"/>
        <v>1.5124981221089678E-3</v>
      </c>
      <c r="BY326" s="134">
        <f t="shared" si="432"/>
        <v>18.780125307733393</v>
      </c>
      <c r="BZ326" s="135">
        <f>IF(ISNA(VLOOKUP($B326,'[1]1718  Prog Access'!$F$7:$BF$318,50,FALSE)),"",VLOOKUP($B326,'[1]1718  Prog Access'!$F$7:$BF$318,50,FALSE))</f>
        <v>6925264.4599999981</v>
      </c>
      <c r="CA326" s="133">
        <f t="shared" si="433"/>
        <v>0.12108330681334263</v>
      </c>
      <c r="CB326" s="134">
        <f t="shared" si="434"/>
        <v>1503.4462796281578</v>
      </c>
      <c r="CC326" s="135">
        <f>IF(ISNA(VLOOKUP($B326,'[1]1718  Prog Access'!$F$7:$BF$318,51,FALSE)),"",VLOOKUP($B326,'[1]1718  Prog Access'!$F$7:$BF$318,51,FALSE))</f>
        <v>1661059.5300000005</v>
      </c>
      <c r="CD326" s="133">
        <f t="shared" si="435"/>
        <v>2.9042440453778254E-2</v>
      </c>
      <c r="CE326" s="134">
        <f t="shared" si="436"/>
        <v>360.60915580101869</v>
      </c>
      <c r="CF326" s="141">
        <f>IF(ISNA(VLOOKUP($B326,'[1]1718  Prog Access'!$F$7:$BF$318,52,FALSE)),"",VLOOKUP($B326,'[1]1718  Prog Access'!$F$7:$BF$318,52,FALSE))</f>
        <v>3195740.52</v>
      </c>
      <c r="CG326" s="88">
        <f t="shared" si="437"/>
        <v>5.5875242326701158E-2</v>
      </c>
      <c r="CH326" s="89">
        <f t="shared" si="438"/>
        <v>693.78205311901627</v>
      </c>
      <c r="CI326" s="90">
        <f t="shared" si="477"/>
        <v>57194213.159999989</v>
      </c>
      <c r="CJ326" s="99">
        <f t="shared" si="478"/>
        <v>0</v>
      </c>
    </row>
    <row r="327" spans="1:88" s="109" customFormat="1" x14ac:dyDescent="0.3">
      <c r="A327" s="91"/>
      <c r="B327" s="92"/>
      <c r="C327" s="119" t="s">
        <v>56</v>
      </c>
      <c r="D327" s="93">
        <f>SUM(D313:D326)</f>
        <v>111081.68999999999</v>
      </c>
      <c r="E327" s="94">
        <f>SUM(E313:E326)</f>
        <v>1439996637.3500001</v>
      </c>
      <c r="F327" s="95">
        <f>SUM(F313:F326)</f>
        <v>783473671.53999996</v>
      </c>
      <c r="G327" s="95">
        <f t="shared" ref="G327:H327" si="479">SUM(G313:G326)</f>
        <v>19744764.560000002</v>
      </c>
      <c r="H327" s="95">
        <f t="shared" si="479"/>
        <v>2419041.9499999997</v>
      </c>
      <c r="I327" s="131">
        <f t="shared" si="409"/>
        <v>805637478.04999995</v>
      </c>
      <c r="J327" s="153">
        <f t="shared" si="410"/>
        <v>0.5594717773317861</v>
      </c>
      <c r="K327" s="132">
        <f t="shared" si="411"/>
        <v>7252.6577336913042</v>
      </c>
      <c r="L327" s="144">
        <f>SUM(L313:L326)</f>
        <v>0</v>
      </c>
      <c r="M327" s="144">
        <f t="shared" ref="M327:Q327" si="480">SUM(M313:M326)</f>
        <v>0</v>
      </c>
      <c r="N327" s="144">
        <f t="shared" si="480"/>
        <v>0</v>
      </c>
      <c r="O327" s="144">
        <f t="shared" si="480"/>
        <v>0</v>
      </c>
      <c r="P327" s="144">
        <f t="shared" si="480"/>
        <v>0</v>
      </c>
      <c r="Q327" s="144">
        <f t="shared" si="480"/>
        <v>0</v>
      </c>
      <c r="R327" s="129">
        <f t="shared" si="412"/>
        <v>0</v>
      </c>
      <c r="S327" s="145">
        <f t="shared" si="413"/>
        <v>0</v>
      </c>
      <c r="T327" s="146">
        <f t="shared" si="414"/>
        <v>0</v>
      </c>
      <c r="U327" s="144">
        <f>SUM(U313:U326)</f>
        <v>179252187.71000004</v>
      </c>
      <c r="V327" s="144">
        <f t="shared" ref="V327:Z327" si="481">SUM(V313:V326)</f>
        <v>7244959.9900000002</v>
      </c>
      <c r="W327" s="144">
        <f t="shared" si="481"/>
        <v>21637434.979999997</v>
      </c>
      <c r="X327" s="144">
        <f t="shared" si="481"/>
        <v>0</v>
      </c>
      <c r="Y327" s="144">
        <f t="shared" si="481"/>
        <v>0</v>
      </c>
      <c r="Z327" s="144">
        <f t="shared" si="481"/>
        <v>149951.32</v>
      </c>
      <c r="AA327" s="147">
        <f t="shared" si="415"/>
        <v>208284534.00000003</v>
      </c>
      <c r="AB327" s="142">
        <f t="shared" si="416"/>
        <v>0.14464237526505777</v>
      </c>
      <c r="AC327" s="143">
        <f t="shared" si="417"/>
        <v>1875.0573024231091</v>
      </c>
      <c r="AD327" s="144">
        <f>SUM(AD313:AD326)</f>
        <v>38590561.240000002</v>
      </c>
      <c r="AE327" s="144">
        <f t="shared" ref="AE327:AG327" si="482">SUM(AE313:AE326)</f>
        <v>8860661.8200000003</v>
      </c>
      <c r="AF327" s="144">
        <f t="shared" si="482"/>
        <v>554274.82999999996</v>
      </c>
      <c r="AG327" s="144">
        <f t="shared" si="482"/>
        <v>0</v>
      </c>
      <c r="AH327" s="143">
        <f t="shared" si="418"/>
        <v>48005497.890000001</v>
      </c>
      <c r="AI327" s="142">
        <f t="shared" si="419"/>
        <v>3.3337229160717803E-2</v>
      </c>
      <c r="AJ327" s="143">
        <f t="shared" si="420"/>
        <v>432.16391369270673</v>
      </c>
      <c r="AK327" s="144">
        <f>SUM(AK313:AK326)</f>
        <v>4058212.47</v>
      </c>
      <c r="AL327" s="144">
        <f>SUM(AL313:AL326)</f>
        <v>55482.06</v>
      </c>
      <c r="AM327" s="147">
        <f t="shared" si="421"/>
        <v>4113694.5300000003</v>
      </c>
      <c r="AN327" s="142">
        <f t="shared" si="422"/>
        <v>2.8567389834814878E-3</v>
      </c>
      <c r="AO327" s="148">
        <f t="shared" si="423"/>
        <v>37.033056753097661</v>
      </c>
      <c r="AP327" s="144">
        <f>SUM(AP313:AP326)</f>
        <v>15165967.939999999</v>
      </c>
      <c r="AQ327" s="144">
        <f t="shared" ref="AQ327:BE327" si="483">SUM(AQ313:AQ326)</f>
        <v>2520216.9099999997</v>
      </c>
      <c r="AR327" s="144">
        <f t="shared" si="483"/>
        <v>21300.99</v>
      </c>
      <c r="AS327" s="144">
        <f t="shared" si="483"/>
        <v>0</v>
      </c>
      <c r="AT327" s="144">
        <f t="shared" si="483"/>
        <v>25113102.819999993</v>
      </c>
      <c r="AU327" s="144">
        <f t="shared" si="483"/>
        <v>134478.65000000002</v>
      </c>
      <c r="AV327" s="144">
        <f t="shared" si="483"/>
        <v>0</v>
      </c>
      <c r="AW327" s="144">
        <f t="shared" si="483"/>
        <v>7459897.8899999997</v>
      </c>
      <c r="AX327" s="144">
        <f t="shared" si="483"/>
        <v>0</v>
      </c>
      <c r="AY327" s="144">
        <f t="shared" si="483"/>
        <v>0</v>
      </c>
      <c r="AZ327" s="144">
        <f t="shared" si="483"/>
        <v>43344.65</v>
      </c>
      <c r="BA327" s="144">
        <f t="shared" si="483"/>
        <v>1362833.7799999998</v>
      </c>
      <c r="BB327" s="144">
        <f t="shared" si="483"/>
        <v>14238752.310000001</v>
      </c>
      <c r="BC327" s="144">
        <f t="shared" si="483"/>
        <v>78423.709999999992</v>
      </c>
      <c r="BD327" s="144">
        <f t="shared" si="483"/>
        <v>310075.77999999997</v>
      </c>
      <c r="BE327" s="144">
        <f t="shared" si="483"/>
        <v>115789.66000000002</v>
      </c>
      <c r="BF327" s="143">
        <f t="shared" si="424"/>
        <v>66564185.089999989</v>
      </c>
      <c r="BG327" s="142">
        <f t="shared" si="425"/>
        <v>4.6225236478674603E-2</v>
      </c>
      <c r="BH327" s="146">
        <f t="shared" si="426"/>
        <v>599.23633759983306</v>
      </c>
      <c r="BI327" s="149">
        <f>SUM(BI313:BI326)</f>
        <v>344426.79</v>
      </c>
      <c r="BJ327" s="149">
        <f t="shared" ref="BJ327:BO327" si="484">SUM(BJ313:BJ326)</f>
        <v>987697.87999999989</v>
      </c>
      <c r="BK327" s="149">
        <f t="shared" si="484"/>
        <v>2607177.4499999997</v>
      </c>
      <c r="BL327" s="149">
        <f t="shared" si="484"/>
        <v>78.010000000000005</v>
      </c>
      <c r="BM327" s="149">
        <f t="shared" si="484"/>
        <v>85867.73</v>
      </c>
      <c r="BN327" s="149">
        <f t="shared" si="484"/>
        <v>42911.829999999994</v>
      </c>
      <c r="BO327" s="149">
        <f t="shared" si="484"/>
        <v>15980628.599999998</v>
      </c>
      <c r="BP327" s="146">
        <f t="shared" si="427"/>
        <v>20048788.289999999</v>
      </c>
      <c r="BQ327" s="142">
        <f t="shared" si="428"/>
        <v>1.3922802157993524E-2</v>
      </c>
      <c r="BR327" s="143">
        <f t="shared" si="429"/>
        <v>180.48688573247313</v>
      </c>
      <c r="BS327" s="149">
        <f>SUM(BS313:BS326)</f>
        <v>0</v>
      </c>
      <c r="BT327" s="149">
        <f t="shared" ref="BT327:BV327" si="485">SUM(BT313:BT326)</f>
        <v>364668.64999999997</v>
      </c>
      <c r="BU327" s="149">
        <f t="shared" si="485"/>
        <v>284763.49</v>
      </c>
      <c r="BV327" s="149">
        <f t="shared" si="485"/>
        <v>5547663</v>
      </c>
      <c r="BW327" s="146">
        <f t="shared" si="430"/>
        <v>6197095.1399999997</v>
      </c>
      <c r="BX327" s="142">
        <f t="shared" si="431"/>
        <v>4.3035483411991869E-3</v>
      </c>
      <c r="BY327" s="143">
        <f t="shared" si="432"/>
        <v>55.788628530948714</v>
      </c>
      <c r="BZ327" s="144">
        <f>SUM(BZ313:BZ326)</f>
        <v>181280767.94000006</v>
      </c>
      <c r="CA327" s="142">
        <f t="shared" si="433"/>
        <v>0.12588971615489866</v>
      </c>
      <c r="CB327" s="143">
        <f t="shared" si="434"/>
        <v>1631.9590378936446</v>
      </c>
      <c r="CC327" s="144">
        <f>SUM(CC313:CC326)</f>
        <v>36081734.43</v>
      </c>
      <c r="CD327" s="142">
        <f t="shared" si="435"/>
        <v>2.5056818532854748E-2</v>
      </c>
      <c r="CE327" s="143">
        <f t="shared" si="436"/>
        <v>324.82161938659743</v>
      </c>
      <c r="CF327" s="150">
        <f>SUM(CF313:CF326)</f>
        <v>63782861.99000001</v>
      </c>
      <c r="CG327" s="96">
        <f t="shared" si="437"/>
        <v>4.4293757593336092E-2</v>
      </c>
      <c r="CH327" s="97">
        <f t="shared" si="438"/>
        <v>574.19779974539472</v>
      </c>
      <c r="CI327" s="98">
        <f t="shared" si="477"/>
        <v>1439996637.3499999</v>
      </c>
      <c r="CJ327" s="99">
        <f t="shared" si="478"/>
        <v>0</v>
      </c>
    </row>
    <row r="328" spans="1:88" x14ac:dyDescent="0.3">
      <c r="A328" s="21"/>
      <c r="B328" s="84"/>
      <c r="C328" s="117"/>
      <c r="D328" s="85"/>
      <c r="E328" s="86"/>
      <c r="F328" s="87"/>
      <c r="G328" s="87"/>
      <c r="H328" s="87"/>
      <c r="I328" s="130"/>
      <c r="J328" s="151"/>
      <c r="K328" s="152"/>
      <c r="L328" s="135"/>
      <c r="M328" s="135"/>
      <c r="N328" s="135"/>
      <c r="O328" s="135"/>
      <c r="P328" s="135"/>
      <c r="Q328" s="135"/>
      <c r="R328" s="128"/>
      <c r="S328" s="136"/>
      <c r="T328" s="137"/>
      <c r="U328" s="135"/>
      <c r="V328" s="135"/>
      <c r="W328" s="135"/>
      <c r="X328" s="135"/>
      <c r="Y328" s="135"/>
      <c r="Z328" s="135"/>
      <c r="AA328" s="138"/>
      <c r="AB328" s="133"/>
      <c r="AC328" s="134"/>
      <c r="AD328" s="135"/>
      <c r="AE328" s="135"/>
      <c r="AF328" s="135"/>
      <c r="AG328" s="135"/>
      <c r="AH328" s="134"/>
      <c r="AI328" s="133"/>
      <c r="AJ328" s="134"/>
      <c r="AK328" s="135"/>
      <c r="AL328" s="135"/>
      <c r="AM328" s="138"/>
      <c r="AN328" s="133"/>
      <c r="AO328" s="139"/>
      <c r="AP328" s="135"/>
      <c r="AQ328" s="135"/>
      <c r="AR328" s="135"/>
      <c r="AS328" s="135"/>
      <c r="AT328" s="135"/>
      <c r="AU328" s="135"/>
      <c r="AV328" s="135"/>
      <c r="AW328" s="135"/>
      <c r="AX328" s="135"/>
      <c r="AY328" s="135"/>
      <c r="AZ328" s="135"/>
      <c r="BA328" s="135"/>
      <c r="BB328" s="135"/>
      <c r="BC328" s="135"/>
      <c r="BD328" s="135"/>
      <c r="BE328" s="135"/>
      <c r="BF328" s="134"/>
      <c r="BG328" s="133"/>
      <c r="BH328" s="137"/>
      <c r="BI328" s="140"/>
      <c r="BJ328" s="135"/>
      <c r="BK328" s="135"/>
      <c r="BL328" s="135"/>
      <c r="BM328" s="135"/>
      <c r="BN328" s="135"/>
      <c r="BO328" s="135"/>
      <c r="BP328" s="137"/>
      <c r="BQ328" s="133"/>
      <c r="BR328" s="134"/>
      <c r="BS328" s="140"/>
      <c r="BT328" s="135"/>
      <c r="BU328" s="135"/>
      <c r="BV328" s="135"/>
      <c r="BW328" s="137"/>
      <c r="BX328" s="133"/>
      <c r="BY328" s="134"/>
      <c r="BZ328" s="135"/>
      <c r="CA328" s="133"/>
      <c r="CB328" s="134"/>
      <c r="CC328" s="135"/>
      <c r="CD328" s="133"/>
      <c r="CE328" s="134"/>
      <c r="CF328" s="141" t="str">
        <f>IF(ISNA(VLOOKUP($B328,'[1]1718  Prog Access'!$F$7:$BF$318,52,FALSE)),"",VLOOKUP($B328,'[1]1718  Prog Access'!$F$7:$BF$318,52,FALSE))</f>
        <v/>
      </c>
      <c r="CG328" s="88"/>
      <c r="CH328" s="89"/>
    </row>
    <row r="329" spans="1:88" x14ac:dyDescent="0.3">
      <c r="A329" s="91" t="s">
        <v>534</v>
      </c>
      <c r="B329" s="84"/>
      <c r="C329" s="117"/>
      <c r="D329" s="85"/>
      <c r="E329" s="86"/>
      <c r="F329" s="87"/>
      <c r="G329" s="87"/>
      <c r="H329" s="87"/>
      <c r="I329" s="130"/>
      <c r="J329" s="151"/>
      <c r="K329" s="152"/>
      <c r="L329" s="135"/>
      <c r="M329" s="135"/>
      <c r="N329" s="135"/>
      <c r="O329" s="135"/>
      <c r="P329" s="135"/>
      <c r="Q329" s="135"/>
      <c r="R329" s="128"/>
      <c r="S329" s="136"/>
      <c r="T329" s="137"/>
      <c r="U329" s="135"/>
      <c r="V329" s="135"/>
      <c r="W329" s="135"/>
      <c r="X329" s="135"/>
      <c r="Y329" s="135"/>
      <c r="Z329" s="135"/>
      <c r="AA329" s="138"/>
      <c r="AB329" s="133"/>
      <c r="AC329" s="134"/>
      <c r="AD329" s="135"/>
      <c r="AE329" s="135"/>
      <c r="AF329" s="135"/>
      <c r="AG329" s="135"/>
      <c r="AH329" s="134"/>
      <c r="AI329" s="133"/>
      <c r="AJ329" s="134"/>
      <c r="AK329" s="135"/>
      <c r="AL329" s="135"/>
      <c r="AM329" s="138"/>
      <c r="AN329" s="133"/>
      <c r="AO329" s="139"/>
      <c r="AP329" s="135"/>
      <c r="AQ329" s="135"/>
      <c r="AR329" s="135"/>
      <c r="AS329" s="135"/>
      <c r="AT329" s="135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4"/>
      <c r="BG329" s="133"/>
      <c r="BH329" s="137"/>
      <c r="BI329" s="140"/>
      <c r="BJ329" s="135"/>
      <c r="BK329" s="135"/>
      <c r="BL329" s="135"/>
      <c r="BM329" s="135"/>
      <c r="BN329" s="135"/>
      <c r="BO329" s="135"/>
      <c r="BP329" s="137"/>
      <c r="BQ329" s="133"/>
      <c r="BR329" s="134"/>
      <c r="BS329" s="140"/>
      <c r="BT329" s="135"/>
      <c r="BU329" s="135"/>
      <c r="BV329" s="135"/>
      <c r="BW329" s="137"/>
      <c r="BX329" s="133"/>
      <c r="BY329" s="134"/>
      <c r="BZ329" s="135"/>
      <c r="CA329" s="133"/>
      <c r="CB329" s="134"/>
      <c r="CC329" s="135"/>
      <c r="CD329" s="133"/>
      <c r="CE329" s="134"/>
      <c r="CF329" s="141" t="str">
        <f>IF(ISNA(VLOOKUP($B329,'[1]1718  Prog Access'!$F$7:$BF$318,52,FALSE)),"",VLOOKUP($B329,'[1]1718  Prog Access'!$F$7:$BF$318,52,FALSE))</f>
        <v/>
      </c>
      <c r="CG329" s="88"/>
      <c r="CH329" s="89"/>
    </row>
    <row r="330" spans="1:88" s="100" customFormat="1" x14ac:dyDescent="0.3">
      <c r="A330" s="91"/>
      <c r="B330" s="110" t="s">
        <v>535</v>
      </c>
      <c r="C330" s="121" t="s">
        <v>536</v>
      </c>
      <c r="D330" s="93">
        <f>IF(ISNA(VLOOKUP($B330,'[1]1718 enrollment_Rev_Exp by size'!$A$6:$C$339,3,FALSE)),"",VLOOKUP($B330,'[1]1718 enrollment_Rev_Exp by size'!$A$6:$C$339,3,FALSE))</f>
        <v>30748.670000000002</v>
      </c>
      <c r="E330" s="94">
        <f>IF(ISNA(VLOOKUP($B330,'[1]1718 Enroll_Rev_Exp Access'!$A$6:$D$316,4,FALSE)),"",VLOOKUP($B330,'[1]1718 Enroll_Rev_Exp Access'!$A$6:$D$316,4,FALSE))</f>
        <v>412815661.91000003</v>
      </c>
      <c r="F330" s="95">
        <f>IF(ISNA(VLOOKUP($B330,'[1]1718  Prog Access'!$F$7:$BF$318,2,FALSE)),"",VLOOKUP($B330,'[1]1718  Prog Access'!$F$7:$BF$318,2,FALSE))</f>
        <v>211043786.56000006</v>
      </c>
      <c r="G330" s="95">
        <f>IF(ISNA(VLOOKUP($B330,'[1]1718  Prog Access'!$F$7:$BF$318,3,FALSE)),"",VLOOKUP($B330,'[1]1718  Prog Access'!$F$7:$BF$318,3,FALSE))</f>
        <v>8736627.2500000019</v>
      </c>
      <c r="H330" s="95">
        <f>IF(ISNA(VLOOKUP($B330,'[1]1718  Prog Access'!$F$7:$BF$318,4,FALSE)),"",VLOOKUP($B330,'[1]1718  Prog Access'!$F$7:$BF$318,4,FALSE))</f>
        <v>853634.22</v>
      </c>
      <c r="I330" s="131">
        <f t="shared" si="409"/>
        <v>220634048.03000006</v>
      </c>
      <c r="J330" s="153">
        <f t="shared" si="410"/>
        <v>0.53446142767253235</v>
      </c>
      <c r="K330" s="132">
        <f t="shared" si="411"/>
        <v>7175.4013435377874</v>
      </c>
      <c r="L330" s="144">
        <f>IF(ISNA(VLOOKUP($B330,'[1]1718  Prog Access'!$F$7:$BF$318,5,FALSE)),"",VLOOKUP($B330,'[1]1718  Prog Access'!$F$7:$BF$318,5,FALSE))</f>
        <v>0</v>
      </c>
      <c r="M330" s="144">
        <f>IF(ISNA(VLOOKUP($B330,'[1]1718  Prog Access'!$F$7:$BF$318,6,FALSE)),"",VLOOKUP($B330,'[1]1718  Prog Access'!$F$7:$BF$318,6,FALSE))</f>
        <v>0</v>
      </c>
      <c r="N330" s="144">
        <f>IF(ISNA(VLOOKUP($B330,'[1]1718  Prog Access'!$F$7:$BF$318,7,FALSE)),"",VLOOKUP($B330,'[1]1718  Prog Access'!$F$7:$BF$318,7,FALSE))</f>
        <v>0</v>
      </c>
      <c r="O330" s="144">
        <f>IF(ISNA(VLOOKUP($B330,'[1]1718  Prog Access'!$F$7:$BF$318,8,FALSE)),"",VLOOKUP($B330,'[1]1718  Prog Access'!$F$7:$BF$318,8,FALSE))</f>
        <v>0</v>
      </c>
      <c r="P330" s="144">
        <f>IF(ISNA(VLOOKUP($B330,'[1]1718  Prog Access'!$F$7:$BF$318,9,FALSE)),"",VLOOKUP($B330,'[1]1718  Prog Access'!$F$7:$BF$318,9,FALSE))</f>
        <v>0</v>
      </c>
      <c r="Q330" s="144">
        <f>IF(ISNA(VLOOKUP($B330,'[1]1718  Prog Access'!$F$7:$BF$318,10,FALSE)),"",VLOOKUP($B330,'[1]1718  Prog Access'!$F$7:$BF$318,10,FALSE))</f>
        <v>0</v>
      </c>
      <c r="R330" s="129">
        <f t="shared" ref="R330:R393" si="486">SUM(L330:Q330)</f>
        <v>0</v>
      </c>
      <c r="S330" s="145">
        <f t="shared" ref="S330:S393" si="487">R330/E330</f>
        <v>0</v>
      </c>
      <c r="T330" s="146">
        <f t="shared" ref="T330:T393" si="488">R330/D330</f>
        <v>0</v>
      </c>
      <c r="U330" s="144">
        <f>IF(ISNA(VLOOKUP($B330,'[1]1718  Prog Access'!$F$7:$BF$318,11,FALSE)),"",VLOOKUP($B330,'[1]1718  Prog Access'!$F$7:$BF$318,11,FALSE))</f>
        <v>47703181.620000012</v>
      </c>
      <c r="V330" s="144">
        <f>IF(ISNA(VLOOKUP($B330,'[1]1718  Prog Access'!$F$7:$BF$318,12,FALSE)),"",VLOOKUP($B330,'[1]1718  Prog Access'!$F$7:$BF$318,12,FALSE))</f>
        <v>3076325.06</v>
      </c>
      <c r="W330" s="144">
        <f>IF(ISNA(VLOOKUP($B330,'[1]1718  Prog Access'!$F$7:$BF$318,13,FALSE)),"",VLOOKUP($B330,'[1]1718  Prog Access'!$F$7:$BF$318,13,FALSE))</f>
        <v>6211600.21</v>
      </c>
      <c r="X330" s="144">
        <f>IF(ISNA(VLOOKUP($B330,'[1]1718  Prog Access'!$F$7:$BF$318,14,FALSE)),"",VLOOKUP($B330,'[1]1718  Prog Access'!$F$7:$BF$318,14,FALSE))</f>
        <v>0</v>
      </c>
      <c r="Y330" s="144">
        <f>IF(ISNA(VLOOKUP($B330,'[1]1718  Prog Access'!$F$7:$BF$318,15,FALSE)),"",VLOOKUP($B330,'[1]1718  Prog Access'!$F$7:$BF$318,15,FALSE))</f>
        <v>0</v>
      </c>
      <c r="Z330" s="144">
        <f>IF(ISNA(VLOOKUP($B330,'[1]1718  Prog Access'!$F$7:$BF$318,16,FALSE)),"",VLOOKUP($B330,'[1]1718  Prog Access'!$F$7:$BF$318,16,FALSE))</f>
        <v>0</v>
      </c>
      <c r="AA330" s="147">
        <f t="shared" ref="AA330:AA393" si="489">SUM(U330:Z330)</f>
        <v>56991106.890000015</v>
      </c>
      <c r="AB330" s="142">
        <f t="shared" ref="AB330:AB393" si="490">AA330/E330</f>
        <v>0.13805461407717842</v>
      </c>
      <c r="AC330" s="143">
        <f t="shared" ref="AC330:AC393" si="491">AA330/D330</f>
        <v>1853.4494952139398</v>
      </c>
      <c r="AD330" s="144">
        <f>IF(ISNA(VLOOKUP($B330,'[1]1718  Prog Access'!$F$7:$BF$318,17,FALSE)),"",VLOOKUP($B330,'[1]1718  Prog Access'!$F$7:$BF$318,17,FALSE))</f>
        <v>8431507.8800000008</v>
      </c>
      <c r="AE330" s="144">
        <f>IF(ISNA(VLOOKUP($B330,'[1]1718  Prog Access'!$F$7:$BF$318,18,FALSE)),"",VLOOKUP($B330,'[1]1718  Prog Access'!$F$7:$BF$318,18,FALSE))</f>
        <v>2595234.9099999997</v>
      </c>
      <c r="AF330" s="144">
        <f>IF(ISNA(VLOOKUP($B330,'[1]1718  Prog Access'!$F$7:$BF$318,19,FALSE)),"",VLOOKUP($B330,'[1]1718  Prog Access'!$F$7:$BF$318,19,FALSE))</f>
        <v>238859.69999999998</v>
      </c>
      <c r="AG330" s="144">
        <f>IF(ISNA(VLOOKUP($B330,'[1]1718  Prog Access'!$F$7:$BF$318,20,FALSE)),"",VLOOKUP($B330,'[1]1718  Prog Access'!$F$7:$BF$318,20,FALSE))</f>
        <v>1803.48</v>
      </c>
      <c r="AH330" s="143">
        <f t="shared" ref="AH330:AH393" si="492">SUM(AD330:AG330)</f>
        <v>11267405.970000001</v>
      </c>
      <c r="AI330" s="142">
        <f t="shared" ref="AI330:AI393" si="493">AH330/E330</f>
        <v>2.729403704759744E-2</v>
      </c>
      <c r="AJ330" s="143">
        <f t="shared" ref="AJ330:AJ393" si="494">AH330/D330</f>
        <v>366.43555542402322</v>
      </c>
      <c r="AK330" s="144">
        <f>IF(ISNA(VLOOKUP($B330,'[1]1718  Prog Access'!$F$7:$BF$318,21,FALSE)),"",VLOOKUP($B330,'[1]1718  Prog Access'!$F$7:$BF$318,21,FALSE))</f>
        <v>3463292.4300000011</v>
      </c>
      <c r="AL330" s="144">
        <f>IF(ISNA(VLOOKUP($B330,'[1]1718  Prog Access'!$F$7:$BF$318,22,FALSE)),"",VLOOKUP($B330,'[1]1718  Prog Access'!$F$7:$BF$318,22,FALSE))</f>
        <v>63593.020000000004</v>
      </c>
      <c r="AM330" s="147">
        <f t="shared" ref="AM330:AM393" si="495">SUM(AK330:AL330)</f>
        <v>3526885.4500000011</v>
      </c>
      <c r="AN330" s="142">
        <f t="shared" ref="AN330:AN393" si="496">AM330/E330</f>
        <v>8.5434875064621819E-3</v>
      </c>
      <c r="AO330" s="148">
        <f t="shared" ref="AO330:AO393" si="497">AM330/D330</f>
        <v>114.70042281503561</v>
      </c>
      <c r="AP330" s="144">
        <f>IF(ISNA(VLOOKUP($B330,'[1]1718  Prog Access'!$F$7:$BF$318,23,FALSE)),"",VLOOKUP($B330,'[1]1718  Prog Access'!$F$7:$BF$318,23,FALSE))</f>
        <v>10019613.849999998</v>
      </c>
      <c r="AQ330" s="144">
        <f>IF(ISNA(VLOOKUP($B330,'[1]1718  Prog Access'!$F$7:$BF$318,24,FALSE)),"",VLOOKUP($B330,'[1]1718  Prog Access'!$F$7:$BF$318,24,FALSE))</f>
        <v>1435605.42</v>
      </c>
      <c r="AR330" s="144">
        <f>IF(ISNA(VLOOKUP($B330,'[1]1718  Prog Access'!$F$7:$BF$318,25,FALSE)),"",VLOOKUP($B330,'[1]1718  Prog Access'!$F$7:$BF$318,25,FALSE))</f>
        <v>0</v>
      </c>
      <c r="AS330" s="144">
        <f>IF(ISNA(VLOOKUP($B330,'[1]1718  Prog Access'!$F$7:$BF$318,26,FALSE)),"",VLOOKUP($B330,'[1]1718  Prog Access'!$F$7:$BF$318,26,FALSE))</f>
        <v>0</v>
      </c>
      <c r="AT330" s="144">
        <f>IF(ISNA(VLOOKUP($B330,'[1]1718  Prog Access'!$F$7:$BF$318,27,FALSE)),"",VLOOKUP($B330,'[1]1718  Prog Access'!$F$7:$BF$318,27,FALSE))</f>
        <v>12022126.33</v>
      </c>
      <c r="AU330" s="144">
        <f>IF(ISNA(VLOOKUP($B330,'[1]1718  Prog Access'!$F$7:$BF$318,28,FALSE)),"",VLOOKUP($B330,'[1]1718  Prog Access'!$F$7:$BF$318,28,FALSE))</f>
        <v>0</v>
      </c>
      <c r="AV330" s="144">
        <f>IF(ISNA(VLOOKUP($B330,'[1]1718  Prog Access'!$F$7:$BF$318,29,FALSE)),"",VLOOKUP($B330,'[1]1718  Prog Access'!$F$7:$BF$318,29,FALSE))</f>
        <v>0</v>
      </c>
      <c r="AW330" s="144">
        <f>IF(ISNA(VLOOKUP($B330,'[1]1718  Prog Access'!$F$7:$BF$318,30,FALSE)),"",VLOOKUP($B330,'[1]1718  Prog Access'!$F$7:$BF$318,30,FALSE))</f>
        <v>4556405.540000001</v>
      </c>
      <c r="AX330" s="144">
        <f>IF(ISNA(VLOOKUP($B330,'[1]1718  Prog Access'!$F$7:$BF$318,31,FALSE)),"",VLOOKUP($B330,'[1]1718  Prog Access'!$F$7:$BF$318,31,FALSE))</f>
        <v>0</v>
      </c>
      <c r="AY330" s="144">
        <f>IF(ISNA(VLOOKUP($B330,'[1]1718  Prog Access'!$F$7:$BF$318,32,FALSE)),"",VLOOKUP($B330,'[1]1718  Prog Access'!$F$7:$BF$318,32,FALSE))</f>
        <v>0</v>
      </c>
      <c r="AZ330" s="144">
        <f>IF(ISNA(VLOOKUP($B330,'[1]1718  Prog Access'!$F$7:$BF$318,33,FALSE)),"",VLOOKUP($B330,'[1]1718  Prog Access'!$F$7:$BF$318,33,FALSE))</f>
        <v>0</v>
      </c>
      <c r="BA330" s="144">
        <f>IF(ISNA(VLOOKUP($B330,'[1]1718  Prog Access'!$F$7:$BF$318,34,FALSE)),"",VLOOKUP($B330,'[1]1718  Prog Access'!$F$7:$BF$318,34,FALSE))</f>
        <v>253405.44999999998</v>
      </c>
      <c r="BB330" s="144">
        <f>IF(ISNA(VLOOKUP($B330,'[1]1718  Prog Access'!$F$7:$BF$318,35,FALSE)),"",VLOOKUP($B330,'[1]1718  Prog Access'!$F$7:$BF$318,35,FALSE))</f>
        <v>4842339.5700000012</v>
      </c>
      <c r="BC330" s="144">
        <f>IF(ISNA(VLOOKUP($B330,'[1]1718  Prog Access'!$F$7:$BF$318,36,FALSE)),"",VLOOKUP($B330,'[1]1718  Prog Access'!$F$7:$BF$318,36,FALSE))</f>
        <v>0</v>
      </c>
      <c r="BD330" s="144">
        <f>IF(ISNA(VLOOKUP($B330,'[1]1718  Prog Access'!$F$7:$BF$318,37,FALSE)),"",VLOOKUP($B330,'[1]1718  Prog Access'!$F$7:$BF$318,37,FALSE))</f>
        <v>209524.65</v>
      </c>
      <c r="BE330" s="144">
        <f>IF(ISNA(VLOOKUP($B330,'[1]1718  Prog Access'!$F$7:$BF$318,38,FALSE)),"",VLOOKUP($B330,'[1]1718  Prog Access'!$F$7:$BF$318,38,FALSE))</f>
        <v>445705.61</v>
      </c>
      <c r="BF330" s="143">
        <f t="shared" ref="BF330:BF393" si="498">SUM(AP330:BE330)</f>
        <v>33784726.420000002</v>
      </c>
      <c r="BG330" s="142">
        <f t="shared" ref="BG330:BG393" si="499">BF330/E330</f>
        <v>8.183973995484109E-2</v>
      </c>
      <c r="BH330" s="146">
        <f t="shared" ref="BH330:BH393" si="500">BF330/D330</f>
        <v>1098.7378127249081</v>
      </c>
      <c r="BI330" s="149">
        <f>IF(ISNA(VLOOKUP($B330,'[1]1718  Prog Access'!$F$7:$BF$318,39,FALSE)),"",VLOOKUP($B330,'[1]1718  Prog Access'!$F$7:$BF$318,39,FALSE))</f>
        <v>0</v>
      </c>
      <c r="BJ330" s="144">
        <f>IF(ISNA(VLOOKUP($B330,'[1]1718  Prog Access'!$F$7:$BF$318,40,FALSE)),"",VLOOKUP($B330,'[1]1718  Prog Access'!$F$7:$BF$318,40,FALSE))</f>
        <v>343356.59</v>
      </c>
      <c r="BK330" s="144">
        <f>IF(ISNA(VLOOKUP($B330,'[1]1718  Prog Access'!$F$7:$BF$318,41,FALSE)),"",VLOOKUP($B330,'[1]1718  Prog Access'!$F$7:$BF$318,41,FALSE))</f>
        <v>1620400.2599999998</v>
      </c>
      <c r="BL330" s="144">
        <f>IF(ISNA(VLOOKUP($B330,'[1]1718  Prog Access'!$F$7:$BF$318,42,FALSE)),"",VLOOKUP($B330,'[1]1718  Prog Access'!$F$7:$BF$318,42,FALSE))</f>
        <v>0</v>
      </c>
      <c r="BM330" s="144">
        <f>IF(ISNA(VLOOKUP($B330,'[1]1718  Prog Access'!$F$7:$BF$318,43,FALSE)),"",VLOOKUP($B330,'[1]1718  Prog Access'!$F$7:$BF$318,43,FALSE))</f>
        <v>0</v>
      </c>
      <c r="BN330" s="144">
        <f>IF(ISNA(VLOOKUP($B330,'[1]1718  Prog Access'!$F$7:$BF$318,44,FALSE)),"",VLOOKUP($B330,'[1]1718  Prog Access'!$F$7:$BF$318,44,FALSE))</f>
        <v>0</v>
      </c>
      <c r="BO330" s="144">
        <f>IF(ISNA(VLOOKUP($B330,'[1]1718  Prog Access'!$F$7:$BF$318,45,FALSE)),"",VLOOKUP($B330,'[1]1718  Prog Access'!$F$7:$BF$318,45,FALSE))</f>
        <v>1821050.3100000003</v>
      </c>
      <c r="BP330" s="146">
        <f t="shared" ref="BP330:BP393" si="501">SUM(BI330:BO330)</f>
        <v>3784807.16</v>
      </c>
      <c r="BQ330" s="142">
        <f t="shared" ref="BQ330:BQ393" si="502">BP330/E330</f>
        <v>9.1682741456285757E-3</v>
      </c>
      <c r="BR330" s="143">
        <f t="shared" ref="BR330:BR393" si="503">BP330/D330</f>
        <v>123.08848350188805</v>
      </c>
      <c r="BS330" s="149">
        <f>IF(ISNA(VLOOKUP($B330,'[1]1718  Prog Access'!$F$7:$BF$318,46,FALSE)),"",VLOOKUP($B330,'[1]1718  Prog Access'!$F$7:$BF$318,46,FALSE))</f>
        <v>0</v>
      </c>
      <c r="BT330" s="144">
        <f>IF(ISNA(VLOOKUP($B330,'[1]1718  Prog Access'!$F$7:$BF$318,47,FALSE)),"",VLOOKUP($B330,'[1]1718  Prog Access'!$F$7:$BF$318,47,FALSE))</f>
        <v>7448.57</v>
      </c>
      <c r="BU330" s="144">
        <f>IF(ISNA(VLOOKUP($B330,'[1]1718  Prog Access'!$F$7:$BF$318,48,FALSE)),"",VLOOKUP($B330,'[1]1718  Prog Access'!$F$7:$BF$318,48,FALSE))</f>
        <v>2698239.82</v>
      </c>
      <c r="BV330" s="144">
        <f>IF(ISNA(VLOOKUP($B330,'[1]1718  Prog Access'!$F$7:$BF$318,49,FALSE)),"",VLOOKUP($B330,'[1]1718  Prog Access'!$F$7:$BF$318,49,FALSE))</f>
        <v>4969612.4100000011</v>
      </c>
      <c r="BW330" s="146">
        <f t="shared" ref="BW330:BW393" si="504">SUM(BS330:BV330)</f>
        <v>7675300.8000000007</v>
      </c>
      <c r="BX330" s="142">
        <f t="shared" ref="BX330:BX393" si="505">BW330/E330</f>
        <v>1.8592562027535987E-2</v>
      </c>
      <c r="BY330" s="143">
        <f t="shared" ref="BY330:BY393" si="506">BW330/D330</f>
        <v>249.61407436484245</v>
      </c>
      <c r="BZ330" s="144">
        <f>IF(ISNA(VLOOKUP($B330,'[1]1718  Prog Access'!$F$7:$BF$318,50,FALSE)),"",VLOOKUP($B330,'[1]1718  Prog Access'!$F$7:$BF$318,50,FALSE))</f>
        <v>48679277.659999982</v>
      </c>
      <c r="CA330" s="142">
        <f t="shared" ref="CA330:CA393" si="507">BZ330/E330</f>
        <v>0.1179201327652457</v>
      </c>
      <c r="CB330" s="143">
        <f t="shared" ref="CB330:CB393" si="508">BZ330/D330</f>
        <v>1583.134413943757</v>
      </c>
      <c r="CC330" s="144">
        <f>IF(ISNA(VLOOKUP($B330,'[1]1718  Prog Access'!$F$7:$BF$318,51,FALSE)),"",VLOOKUP($B330,'[1]1718  Prog Access'!$F$7:$BF$318,51,FALSE))</f>
        <v>15074797.58</v>
      </c>
      <c r="CD330" s="142">
        <f t="shared" ref="CD330:CD393" si="509">CC330/E330</f>
        <v>3.6517019509997493E-2</v>
      </c>
      <c r="CE330" s="143">
        <f t="shared" ref="CE330:CE393" si="510">CC330/D330</f>
        <v>490.25852435243536</v>
      </c>
      <c r="CF330" s="150">
        <f>IF(ISNA(VLOOKUP($B330,'[1]1718  Prog Access'!$F$7:$BF$318,52,FALSE)),"",VLOOKUP($B330,'[1]1718  Prog Access'!$F$7:$BF$318,52,FALSE))</f>
        <v>11397305.949999999</v>
      </c>
      <c r="CG330" s="96">
        <f t="shared" ref="CG330:CG393" si="511">CF330/E330</f>
        <v>2.7608705292980821E-2</v>
      </c>
      <c r="CH330" s="97">
        <f t="shared" ref="CH330:CH393" si="512">CF330/D330</f>
        <v>370.66012773885825</v>
      </c>
      <c r="CI330" s="98">
        <f t="shared" ref="CI330:CI346" si="513">CF330+CC330+BZ330+BW330+BP330+BF330+AM330+AH330+AA330+R330+I330</f>
        <v>412815661.91000009</v>
      </c>
      <c r="CJ330" s="99">
        <f t="shared" ref="CJ330:CJ346" si="514">CI330-E330</f>
        <v>0</v>
      </c>
    </row>
    <row r="331" spans="1:88" x14ac:dyDescent="0.3">
      <c r="A331" s="91"/>
      <c r="B331" s="84" t="s">
        <v>537</v>
      </c>
      <c r="C331" s="117" t="s">
        <v>538</v>
      </c>
      <c r="D331" s="85">
        <f>IF(ISNA(VLOOKUP($B331,'[1]1718 enrollment_Rev_Exp by size'!$A$6:$C$339,3,FALSE)),"",VLOOKUP($B331,'[1]1718 enrollment_Rev_Exp by size'!$A$6:$C$339,3,FALSE))</f>
        <v>71.040000000000006</v>
      </c>
      <c r="E331" s="86">
        <f>IF(ISNA(VLOOKUP($B331,'[1]1718 Enroll_Rev_Exp Access'!$A$6:$D$316,4,FALSE)),"",VLOOKUP($B331,'[1]1718 Enroll_Rev_Exp Access'!$A$6:$D$316,4,FALSE))</f>
        <v>963952.47</v>
      </c>
      <c r="F331" s="87">
        <f>IF(ISNA(VLOOKUP($B331,'[1]1718  Prog Access'!$F$7:$BF$318,2,FALSE)),"",VLOOKUP($B331,'[1]1718  Prog Access'!$F$7:$BF$318,2,FALSE))</f>
        <v>538162.84000000008</v>
      </c>
      <c r="G331" s="87">
        <f>IF(ISNA(VLOOKUP($B331,'[1]1718  Prog Access'!$F$7:$BF$318,3,FALSE)),"",VLOOKUP($B331,'[1]1718  Prog Access'!$F$7:$BF$318,3,FALSE))</f>
        <v>0</v>
      </c>
      <c r="H331" s="87">
        <f>IF(ISNA(VLOOKUP($B331,'[1]1718  Prog Access'!$F$7:$BF$318,4,FALSE)),"",VLOOKUP($B331,'[1]1718  Prog Access'!$F$7:$BF$318,4,FALSE))</f>
        <v>0</v>
      </c>
      <c r="I331" s="130">
        <f t="shared" si="409"/>
        <v>538162.84000000008</v>
      </c>
      <c r="J331" s="151">
        <f t="shared" si="410"/>
        <v>0.55828773383401376</v>
      </c>
      <c r="K331" s="152">
        <f t="shared" si="411"/>
        <v>7575.4904279279281</v>
      </c>
      <c r="L331" s="135">
        <f>IF(ISNA(VLOOKUP($B331,'[1]1718  Prog Access'!$F$7:$BF$318,5,FALSE)),"",VLOOKUP($B331,'[1]1718  Prog Access'!$F$7:$BF$318,5,FALSE))</f>
        <v>0</v>
      </c>
      <c r="M331" s="135">
        <f>IF(ISNA(VLOOKUP($B331,'[1]1718  Prog Access'!$F$7:$BF$318,6,FALSE)),"",VLOOKUP($B331,'[1]1718  Prog Access'!$F$7:$BF$318,6,FALSE))</f>
        <v>0</v>
      </c>
      <c r="N331" s="135">
        <f>IF(ISNA(VLOOKUP($B331,'[1]1718  Prog Access'!$F$7:$BF$318,7,FALSE)),"",VLOOKUP($B331,'[1]1718  Prog Access'!$F$7:$BF$318,7,FALSE))</f>
        <v>0</v>
      </c>
      <c r="O331" s="135">
        <f>IF(ISNA(VLOOKUP($B331,'[1]1718  Prog Access'!$F$7:$BF$318,8,FALSE)),"",VLOOKUP($B331,'[1]1718  Prog Access'!$F$7:$BF$318,8,FALSE))</f>
        <v>0</v>
      </c>
      <c r="P331" s="135">
        <f>IF(ISNA(VLOOKUP($B331,'[1]1718  Prog Access'!$F$7:$BF$318,9,FALSE)),"",VLOOKUP($B331,'[1]1718  Prog Access'!$F$7:$BF$318,9,FALSE))</f>
        <v>0</v>
      </c>
      <c r="Q331" s="135">
        <f>IF(ISNA(VLOOKUP($B331,'[1]1718  Prog Access'!$F$7:$BF$318,10,FALSE)),"",VLOOKUP($B331,'[1]1718  Prog Access'!$F$7:$BF$318,10,FALSE))</f>
        <v>0</v>
      </c>
      <c r="R331" s="128">
        <f t="shared" si="486"/>
        <v>0</v>
      </c>
      <c r="S331" s="136">
        <f t="shared" si="487"/>
        <v>0</v>
      </c>
      <c r="T331" s="137">
        <f t="shared" si="488"/>
        <v>0</v>
      </c>
      <c r="U331" s="135">
        <f>IF(ISNA(VLOOKUP($B331,'[1]1718  Prog Access'!$F$7:$BF$318,11,FALSE)),"",VLOOKUP($B331,'[1]1718  Prog Access'!$F$7:$BF$318,11,FALSE))</f>
        <v>92775.91</v>
      </c>
      <c r="V331" s="135">
        <f>IF(ISNA(VLOOKUP($B331,'[1]1718  Prog Access'!$F$7:$BF$318,12,FALSE)),"",VLOOKUP($B331,'[1]1718  Prog Access'!$F$7:$BF$318,12,FALSE))</f>
        <v>12457.44</v>
      </c>
      <c r="W331" s="135">
        <f>IF(ISNA(VLOOKUP($B331,'[1]1718  Prog Access'!$F$7:$BF$318,13,FALSE)),"",VLOOKUP($B331,'[1]1718  Prog Access'!$F$7:$BF$318,13,FALSE))</f>
        <v>39436.85</v>
      </c>
      <c r="X331" s="135">
        <f>IF(ISNA(VLOOKUP($B331,'[1]1718  Prog Access'!$F$7:$BF$318,14,FALSE)),"",VLOOKUP($B331,'[1]1718  Prog Access'!$F$7:$BF$318,14,FALSE))</f>
        <v>0</v>
      </c>
      <c r="Y331" s="135">
        <f>IF(ISNA(VLOOKUP($B331,'[1]1718  Prog Access'!$F$7:$BF$318,15,FALSE)),"",VLOOKUP($B331,'[1]1718  Prog Access'!$F$7:$BF$318,15,FALSE))</f>
        <v>0</v>
      </c>
      <c r="Z331" s="135">
        <f>IF(ISNA(VLOOKUP($B331,'[1]1718  Prog Access'!$F$7:$BF$318,16,FALSE)),"",VLOOKUP($B331,'[1]1718  Prog Access'!$F$7:$BF$318,16,FALSE))</f>
        <v>0</v>
      </c>
      <c r="AA331" s="138">
        <f t="shared" si="489"/>
        <v>144670.20000000001</v>
      </c>
      <c r="AB331" s="133">
        <f t="shared" si="490"/>
        <v>0.15008022127895995</v>
      </c>
      <c r="AC331" s="134">
        <f t="shared" si="491"/>
        <v>2036.4611486486485</v>
      </c>
      <c r="AD331" s="135">
        <f>IF(ISNA(VLOOKUP($B331,'[1]1718  Prog Access'!$F$7:$BF$318,17,FALSE)),"",VLOOKUP($B331,'[1]1718  Prog Access'!$F$7:$BF$318,17,FALSE))</f>
        <v>0</v>
      </c>
      <c r="AE331" s="135">
        <f>IF(ISNA(VLOOKUP($B331,'[1]1718  Prog Access'!$F$7:$BF$318,18,FALSE)),"",VLOOKUP($B331,'[1]1718  Prog Access'!$F$7:$BF$318,18,FALSE))</f>
        <v>0</v>
      </c>
      <c r="AF331" s="135">
        <f>IF(ISNA(VLOOKUP($B331,'[1]1718  Prog Access'!$F$7:$BF$318,19,FALSE)),"",VLOOKUP($B331,'[1]1718  Prog Access'!$F$7:$BF$318,19,FALSE))</f>
        <v>0</v>
      </c>
      <c r="AG331" s="135">
        <f>IF(ISNA(VLOOKUP($B331,'[1]1718  Prog Access'!$F$7:$BF$318,20,FALSE)),"",VLOOKUP($B331,'[1]1718  Prog Access'!$F$7:$BF$318,20,FALSE))</f>
        <v>0</v>
      </c>
      <c r="AH331" s="134">
        <f t="shared" si="492"/>
        <v>0</v>
      </c>
      <c r="AI331" s="133">
        <f t="shared" si="493"/>
        <v>0</v>
      </c>
      <c r="AJ331" s="134">
        <f t="shared" si="494"/>
        <v>0</v>
      </c>
      <c r="AK331" s="135">
        <f>IF(ISNA(VLOOKUP($B331,'[1]1718  Prog Access'!$F$7:$BF$318,21,FALSE)),"",VLOOKUP($B331,'[1]1718  Prog Access'!$F$7:$BF$318,21,FALSE))</f>
        <v>0</v>
      </c>
      <c r="AL331" s="135">
        <f>IF(ISNA(VLOOKUP($B331,'[1]1718  Prog Access'!$F$7:$BF$318,22,FALSE)),"",VLOOKUP($B331,'[1]1718  Prog Access'!$F$7:$BF$318,22,FALSE))</f>
        <v>0</v>
      </c>
      <c r="AM331" s="138">
        <f t="shared" si="495"/>
        <v>0</v>
      </c>
      <c r="AN331" s="133">
        <f t="shared" si="496"/>
        <v>0</v>
      </c>
      <c r="AO331" s="139">
        <f t="shared" si="497"/>
        <v>0</v>
      </c>
      <c r="AP331" s="135">
        <f>IF(ISNA(VLOOKUP($B331,'[1]1718  Prog Access'!$F$7:$BF$318,23,FALSE)),"",VLOOKUP($B331,'[1]1718  Prog Access'!$F$7:$BF$318,23,FALSE))</f>
        <v>46187.96</v>
      </c>
      <c r="AQ331" s="135">
        <f>IF(ISNA(VLOOKUP($B331,'[1]1718  Prog Access'!$F$7:$BF$318,24,FALSE)),"",VLOOKUP($B331,'[1]1718  Prog Access'!$F$7:$BF$318,24,FALSE))</f>
        <v>36996.39</v>
      </c>
      <c r="AR331" s="135">
        <f>IF(ISNA(VLOOKUP($B331,'[1]1718  Prog Access'!$F$7:$BF$318,25,FALSE)),"",VLOOKUP($B331,'[1]1718  Prog Access'!$F$7:$BF$318,25,FALSE))</f>
        <v>0</v>
      </c>
      <c r="AS331" s="135">
        <f>IF(ISNA(VLOOKUP($B331,'[1]1718  Prog Access'!$F$7:$BF$318,26,FALSE)),"",VLOOKUP($B331,'[1]1718  Prog Access'!$F$7:$BF$318,26,FALSE))</f>
        <v>0</v>
      </c>
      <c r="AT331" s="135">
        <f>IF(ISNA(VLOOKUP($B331,'[1]1718  Prog Access'!$F$7:$BF$318,27,FALSE)),"",VLOOKUP($B331,'[1]1718  Prog Access'!$F$7:$BF$318,27,FALSE))</f>
        <v>5808.47</v>
      </c>
      <c r="AU331" s="135">
        <f>IF(ISNA(VLOOKUP($B331,'[1]1718  Prog Access'!$F$7:$BF$318,28,FALSE)),"",VLOOKUP($B331,'[1]1718  Prog Access'!$F$7:$BF$318,28,FALSE))</f>
        <v>0</v>
      </c>
      <c r="AV331" s="135">
        <f>IF(ISNA(VLOOKUP($B331,'[1]1718  Prog Access'!$F$7:$BF$318,29,FALSE)),"",VLOOKUP($B331,'[1]1718  Prog Access'!$F$7:$BF$318,29,FALSE))</f>
        <v>0</v>
      </c>
      <c r="AW331" s="135">
        <f>IF(ISNA(VLOOKUP($B331,'[1]1718  Prog Access'!$F$7:$BF$318,30,FALSE)),"",VLOOKUP($B331,'[1]1718  Prog Access'!$F$7:$BF$318,30,FALSE))</f>
        <v>0</v>
      </c>
      <c r="AX331" s="135">
        <f>IF(ISNA(VLOOKUP($B331,'[1]1718  Prog Access'!$F$7:$BF$318,31,FALSE)),"",VLOOKUP($B331,'[1]1718  Prog Access'!$F$7:$BF$318,31,FALSE))</f>
        <v>0</v>
      </c>
      <c r="AY331" s="135">
        <f>IF(ISNA(VLOOKUP($B331,'[1]1718  Prog Access'!$F$7:$BF$318,32,FALSE)),"",VLOOKUP($B331,'[1]1718  Prog Access'!$F$7:$BF$318,32,FALSE))</f>
        <v>0</v>
      </c>
      <c r="AZ331" s="135">
        <f>IF(ISNA(VLOOKUP($B331,'[1]1718  Prog Access'!$F$7:$BF$318,33,FALSE)),"",VLOOKUP($B331,'[1]1718  Prog Access'!$F$7:$BF$318,33,FALSE))</f>
        <v>0</v>
      </c>
      <c r="BA331" s="135">
        <f>IF(ISNA(VLOOKUP($B331,'[1]1718  Prog Access'!$F$7:$BF$318,34,FALSE)),"",VLOOKUP($B331,'[1]1718  Prog Access'!$F$7:$BF$318,34,FALSE))</f>
        <v>0</v>
      </c>
      <c r="BB331" s="135">
        <f>IF(ISNA(VLOOKUP($B331,'[1]1718  Prog Access'!$F$7:$BF$318,35,FALSE)),"",VLOOKUP($B331,'[1]1718  Prog Access'!$F$7:$BF$318,35,FALSE))</f>
        <v>0</v>
      </c>
      <c r="BC331" s="135">
        <f>IF(ISNA(VLOOKUP($B331,'[1]1718  Prog Access'!$F$7:$BF$318,36,FALSE)),"",VLOOKUP($B331,'[1]1718  Prog Access'!$F$7:$BF$318,36,FALSE))</f>
        <v>0</v>
      </c>
      <c r="BD331" s="135">
        <f>IF(ISNA(VLOOKUP($B331,'[1]1718  Prog Access'!$F$7:$BF$318,37,FALSE)),"",VLOOKUP($B331,'[1]1718  Prog Access'!$F$7:$BF$318,37,FALSE))</f>
        <v>0</v>
      </c>
      <c r="BE331" s="135">
        <f>IF(ISNA(VLOOKUP($B331,'[1]1718  Prog Access'!$F$7:$BF$318,38,FALSE)),"",VLOOKUP($B331,'[1]1718  Prog Access'!$F$7:$BF$318,38,FALSE))</f>
        <v>0</v>
      </c>
      <c r="BF331" s="134">
        <f t="shared" si="498"/>
        <v>88992.82</v>
      </c>
      <c r="BG331" s="133">
        <f t="shared" si="499"/>
        <v>9.2320755192421472E-2</v>
      </c>
      <c r="BH331" s="137">
        <f t="shared" si="500"/>
        <v>1252.7142454954956</v>
      </c>
      <c r="BI331" s="140">
        <f>IF(ISNA(VLOOKUP($B331,'[1]1718  Prog Access'!$F$7:$BF$318,39,FALSE)),"",VLOOKUP($B331,'[1]1718  Prog Access'!$F$7:$BF$318,39,FALSE))</f>
        <v>0</v>
      </c>
      <c r="BJ331" s="135">
        <f>IF(ISNA(VLOOKUP($B331,'[1]1718  Prog Access'!$F$7:$BF$318,40,FALSE)),"",VLOOKUP($B331,'[1]1718  Prog Access'!$F$7:$BF$318,40,FALSE))</f>
        <v>0</v>
      </c>
      <c r="BK331" s="135">
        <f>IF(ISNA(VLOOKUP($B331,'[1]1718  Prog Access'!$F$7:$BF$318,41,FALSE)),"",VLOOKUP($B331,'[1]1718  Prog Access'!$F$7:$BF$318,41,FALSE))</f>
        <v>0</v>
      </c>
      <c r="BL331" s="135">
        <f>IF(ISNA(VLOOKUP($B331,'[1]1718  Prog Access'!$F$7:$BF$318,42,FALSE)),"",VLOOKUP($B331,'[1]1718  Prog Access'!$F$7:$BF$318,42,FALSE))</f>
        <v>0</v>
      </c>
      <c r="BM331" s="135">
        <f>IF(ISNA(VLOOKUP($B331,'[1]1718  Prog Access'!$F$7:$BF$318,43,FALSE)),"",VLOOKUP($B331,'[1]1718  Prog Access'!$F$7:$BF$318,43,FALSE))</f>
        <v>0</v>
      </c>
      <c r="BN331" s="135">
        <f>IF(ISNA(VLOOKUP($B331,'[1]1718  Prog Access'!$F$7:$BF$318,44,FALSE)),"",VLOOKUP($B331,'[1]1718  Prog Access'!$F$7:$BF$318,44,FALSE))</f>
        <v>0</v>
      </c>
      <c r="BO331" s="135">
        <f>IF(ISNA(VLOOKUP($B331,'[1]1718  Prog Access'!$F$7:$BF$318,45,FALSE)),"",VLOOKUP($B331,'[1]1718  Prog Access'!$F$7:$BF$318,45,FALSE))</f>
        <v>0</v>
      </c>
      <c r="BP331" s="137">
        <f t="shared" si="501"/>
        <v>0</v>
      </c>
      <c r="BQ331" s="133">
        <f t="shared" si="502"/>
        <v>0</v>
      </c>
      <c r="BR331" s="134">
        <f t="shared" si="503"/>
        <v>0</v>
      </c>
      <c r="BS331" s="140">
        <f>IF(ISNA(VLOOKUP($B331,'[1]1718  Prog Access'!$F$7:$BF$318,46,FALSE)),"",VLOOKUP($B331,'[1]1718  Prog Access'!$F$7:$BF$318,46,FALSE))</f>
        <v>0</v>
      </c>
      <c r="BT331" s="135">
        <f>IF(ISNA(VLOOKUP($B331,'[1]1718  Prog Access'!$F$7:$BF$318,47,FALSE)),"",VLOOKUP($B331,'[1]1718  Prog Access'!$F$7:$BF$318,47,FALSE))</f>
        <v>0</v>
      </c>
      <c r="BU331" s="135">
        <f>IF(ISNA(VLOOKUP($B331,'[1]1718  Prog Access'!$F$7:$BF$318,48,FALSE)),"",VLOOKUP($B331,'[1]1718  Prog Access'!$F$7:$BF$318,48,FALSE))</f>
        <v>0</v>
      </c>
      <c r="BV331" s="135">
        <f>IF(ISNA(VLOOKUP($B331,'[1]1718  Prog Access'!$F$7:$BF$318,49,FALSE)),"",VLOOKUP($B331,'[1]1718  Prog Access'!$F$7:$BF$318,49,FALSE))</f>
        <v>0</v>
      </c>
      <c r="BW331" s="137">
        <f t="shared" si="504"/>
        <v>0</v>
      </c>
      <c r="BX331" s="133">
        <f t="shared" si="505"/>
        <v>0</v>
      </c>
      <c r="BY331" s="134">
        <f t="shared" si="506"/>
        <v>0</v>
      </c>
      <c r="BZ331" s="135">
        <f>IF(ISNA(VLOOKUP($B331,'[1]1718  Prog Access'!$F$7:$BF$318,50,FALSE)),"",VLOOKUP($B331,'[1]1718  Prog Access'!$F$7:$BF$318,50,FALSE))</f>
        <v>159234.67000000001</v>
      </c>
      <c r="CA331" s="133">
        <f t="shared" si="507"/>
        <v>0.16518933760292145</v>
      </c>
      <c r="CB331" s="134">
        <f t="shared" si="508"/>
        <v>2241.479025900901</v>
      </c>
      <c r="CC331" s="135">
        <f>IF(ISNA(VLOOKUP($B331,'[1]1718  Prog Access'!$F$7:$BF$318,51,FALSE)),"",VLOOKUP($B331,'[1]1718  Prog Access'!$F$7:$BF$318,51,FALSE))</f>
        <v>1671.08</v>
      </c>
      <c r="CD331" s="133">
        <f t="shared" si="509"/>
        <v>1.7335709508581891E-3</v>
      </c>
      <c r="CE331" s="134">
        <f t="shared" si="510"/>
        <v>23.523085585585584</v>
      </c>
      <c r="CF331" s="141">
        <f>IF(ISNA(VLOOKUP($B331,'[1]1718  Prog Access'!$F$7:$BF$318,52,FALSE)),"",VLOOKUP($B331,'[1]1718  Prog Access'!$F$7:$BF$318,52,FALSE))</f>
        <v>31220.860000000004</v>
      </c>
      <c r="CG331" s="88">
        <f t="shared" si="511"/>
        <v>3.2388381140825338E-2</v>
      </c>
      <c r="CH331" s="89">
        <f t="shared" si="512"/>
        <v>439.4828265765766</v>
      </c>
      <c r="CI331" s="90">
        <f t="shared" si="513"/>
        <v>963952.4700000002</v>
      </c>
      <c r="CJ331" s="99">
        <f t="shared" si="514"/>
        <v>0</v>
      </c>
    </row>
    <row r="332" spans="1:88" x14ac:dyDescent="0.3">
      <c r="A332" s="21"/>
      <c r="B332" s="84" t="s">
        <v>539</v>
      </c>
      <c r="C332" s="117" t="s">
        <v>540</v>
      </c>
      <c r="D332" s="85">
        <f>IF(ISNA(VLOOKUP($B332,'[1]1718 enrollment_Rev_Exp by size'!$A$6:$C$339,3,FALSE)),"",VLOOKUP($B332,'[1]1718 enrollment_Rev_Exp by size'!$A$6:$C$339,3,FALSE))</f>
        <v>54.4</v>
      </c>
      <c r="E332" s="86">
        <f>IF(ISNA(VLOOKUP($B332,'[1]1718 Enroll_Rev_Exp Access'!$A$6:$D$316,4,FALSE)),"",VLOOKUP($B332,'[1]1718 Enroll_Rev_Exp Access'!$A$6:$D$316,4,FALSE))</f>
        <v>748350.7</v>
      </c>
      <c r="F332" s="87">
        <f>IF(ISNA(VLOOKUP($B332,'[1]1718  Prog Access'!$F$7:$BF$318,2,FALSE)),"",VLOOKUP($B332,'[1]1718  Prog Access'!$F$7:$BF$318,2,FALSE))</f>
        <v>335279.61</v>
      </c>
      <c r="G332" s="87">
        <f>IF(ISNA(VLOOKUP($B332,'[1]1718  Prog Access'!$F$7:$BF$318,3,FALSE)),"",VLOOKUP($B332,'[1]1718  Prog Access'!$F$7:$BF$318,3,FALSE))</f>
        <v>0</v>
      </c>
      <c r="H332" s="87">
        <f>IF(ISNA(VLOOKUP($B332,'[1]1718  Prog Access'!$F$7:$BF$318,4,FALSE)),"",VLOOKUP($B332,'[1]1718  Prog Access'!$F$7:$BF$318,4,FALSE))</f>
        <v>0</v>
      </c>
      <c r="I332" s="130">
        <f t="shared" ref="I332:I395" si="515">SUM(F332:H332)</f>
        <v>335279.61</v>
      </c>
      <c r="J332" s="151">
        <f t="shared" ref="J332:J395" si="516">I332/E332</f>
        <v>0.44802471621928064</v>
      </c>
      <c r="K332" s="152">
        <f t="shared" ref="K332:K395" si="517">I332/D332</f>
        <v>6163.2281249999996</v>
      </c>
      <c r="L332" s="135">
        <f>IF(ISNA(VLOOKUP($B332,'[1]1718  Prog Access'!$F$7:$BF$318,5,FALSE)),"",VLOOKUP($B332,'[1]1718  Prog Access'!$F$7:$BF$318,5,FALSE))</f>
        <v>0</v>
      </c>
      <c r="M332" s="135">
        <f>IF(ISNA(VLOOKUP($B332,'[1]1718  Prog Access'!$F$7:$BF$318,6,FALSE)),"",VLOOKUP($B332,'[1]1718  Prog Access'!$F$7:$BF$318,6,FALSE))</f>
        <v>0</v>
      </c>
      <c r="N332" s="135">
        <f>IF(ISNA(VLOOKUP($B332,'[1]1718  Prog Access'!$F$7:$BF$318,7,FALSE)),"",VLOOKUP($B332,'[1]1718  Prog Access'!$F$7:$BF$318,7,FALSE))</f>
        <v>0</v>
      </c>
      <c r="O332" s="135">
        <f>IF(ISNA(VLOOKUP($B332,'[1]1718  Prog Access'!$F$7:$BF$318,8,FALSE)),"",VLOOKUP($B332,'[1]1718  Prog Access'!$F$7:$BF$318,8,FALSE))</f>
        <v>0</v>
      </c>
      <c r="P332" s="135">
        <f>IF(ISNA(VLOOKUP($B332,'[1]1718  Prog Access'!$F$7:$BF$318,9,FALSE)),"",VLOOKUP($B332,'[1]1718  Prog Access'!$F$7:$BF$318,9,FALSE))</f>
        <v>0</v>
      </c>
      <c r="Q332" s="135">
        <f>IF(ISNA(VLOOKUP($B332,'[1]1718  Prog Access'!$F$7:$BF$318,10,FALSE)),"",VLOOKUP($B332,'[1]1718  Prog Access'!$F$7:$BF$318,10,FALSE))</f>
        <v>0</v>
      </c>
      <c r="R332" s="128">
        <f t="shared" si="486"/>
        <v>0</v>
      </c>
      <c r="S332" s="136">
        <f t="shared" si="487"/>
        <v>0</v>
      </c>
      <c r="T332" s="137">
        <f t="shared" si="488"/>
        <v>0</v>
      </c>
      <c r="U332" s="135">
        <f>IF(ISNA(VLOOKUP($B332,'[1]1718  Prog Access'!$F$7:$BF$318,11,FALSE)),"",VLOOKUP($B332,'[1]1718  Prog Access'!$F$7:$BF$318,11,FALSE))</f>
        <v>57031.16</v>
      </c>
      <c r="V332" s="135">
        <f>IF(ISNA(VLOOKUP($B332,'[1]1718  Prog Access'!$F$7:$BF$318,12,FALSE)),"",VLOOKUP($B332,'[1]1718  Prog Access'!$F$7:$BF$318,12,FALSE))</f>
        <v>3726.85</v>
      </c>
      <c r="W332" s="135">
        <f>IF(ISNA(VLOOKUP($B332,'[1]1718  Prog Access'!$F$7:$BF$318,13,FALSE)),"",VLOOKUP($B332,'[1]1718  Prog Access'!$F$7:$BF$318,13,FALSE))</f>
        <v>30779</v>
      </c>
      <c r="X332" s="135">
        <f>IF(ISNA(VLOOKUP($B332,'[1]1718  Prog Access'!$F$7:$BF$318,14,FALSE)),"",VLOOKUP($B332,'[1]1718  Prog Access'!$F$7:$BF$318,14,FALSE))</f>
        <v>0</v>
      </c>
      <c r="Y332" s="135">
        <f>IF(ISNA(VLOOKUP($B332,'[1]1718  Prog Access'!$F$7:$BF$318,15,FALSE)),"",VLOOKUP($B332,'[1]1718  Prog Access'!$F$7:$BF$318,15,FALSE))</f>
        <v>0</v>
      </c>
      <c r="Z332" s="135">
        <f>IF(ISNA(VLOOKUP($B332,'[1]1718  Prog Access'!$F$7:$BF$318,16,FALSE)),"",VLOOKUP($B332,'[1]1718  Prog Access'!$F$7:$BF$318,16,FALSE))</f>
        <v>0</v>
      </c>
      <c r="AA332" s="138">
        <f t="shared" si="489"/>
        <v>91537.010000000009</v>
      </c>
      <c r="AB332" s="133">
        <f t="shared" si="490"/>
        <v>0.12231833283512665</v>
      </c>
      <c r="AC332" s="134">
        <f t="shared" si="491"/>
        <v>1682.6656250000003</v>
      </c>
      <c r="AD332" s="135">
        <f>IF(ISNA(VLOOKUP($B332,'[1]1718  Prog Access'!$F$7:$BF$318,17,FALSE)),"",VLOOKUP($B332,'[1]1718  Prog Access'!$F$7:$BF$318,17,FALSE))</f>
        <v>0</v>
      </c>
      <c r="AE332" s="135">
        <f>IF(ISNA(VLOOKUP($B332,'[1]1718  Prog Access'!$F$7:$BF$318,18,FALSE)),"",VLOOKUP($B332,'[1]1718  Prog Access'!$F$7:$BF$318,18,FALSE))</f>
        <v>0</v>
      </c>
      <c r="AF332" s="135">
        <f>IF(ISNA(VLOOKUP($B332,'[1]1718  Prog Access'!$F$7:$BF$318,19,FALSE)),"",VLOOKUP($B332,'[1]1718  Prog Access'!$F$7:$BF$318,19,FALSE))</f>
        <v>0</v>
      </c>
      <c r="AG332" s="135">
        <f>IF(ISNA(VLOOKUP($B332,'[1]1718  Prog Access'!$F$7:$BF$318,20,FALSE)),"",VLOOKUP($B332,'[1]1718  Prog Access'!$F$7:$BF$318,20,FALSE))</f>
        <v>0</v>
      </c>
      <c r="AH332" s="134">
        <f t="shared" si="492"/>
        <v>0</v>
      </c>
      <c r="AI332" s="133">
        <f t="shared" si="493"/>
        <v>0</v>
      </c>
      <c r="AJ332" s="134">
        <f t="shared" si="494"/>
        <v>0</v>
      </c>
      <c r="AK332" s="135">
        <f>IF(ISNA(VLOOKUP($B332,'[1]1718  Prog Access'!$F$7:$BF$318,21,FALSE)),"",VLOOKUP($B332,'[1]1718  Prog Access'!$F$7:$BF$318,21,FALSE))</f>
        <v>0</v>
      </c>
      <c r="AL332" s="135">
        <f>IF(ISNA(VLOOKUP($B332,'[1]1718  Prog Access'!$F$7:$BF$318,22,FALSE)),"",VLOOKUP($B332,'[1]1718  Prog Access'!$F$7:$BF$318,22,FALSE))</f>
        <v>0</v>
      </c>
      <c r="AM332" s="138">
        <f t="shared" si="495"/>
        <v>0</v>
      </c>
      <c r="AN332" s="133">
        <f t="shared" si="496"/>
        <v>0</v>
      </c>
      <c r="AO332" s="139">
        <f t="shared" si="497"/>
        <v>0</v>
      </c>
      <c r="AP332" s="135">
        <f>IF(ISNA(VLOOKUP($B332,'[1]1718  Prog Access'!$F$7:$BF$318,23,FALSE)),"",VLOOKUP($B332,'[1]1718  Prog Access'!$F$7:$BF$318,23,FALSE))</f>
        <v>22268.09</v>
      </c>
      <c r="AQ332" s="135">
        <f>IF(ISNA(VLOOKUP($B332,'[1]1718  Prog Access'!$F$7:$BF$318,24,FALSE)),"",VLOOKUP($B332,'[1]1718  Prog Access'!$F$7:$BF$318,24,FALSE))</f>
        <v>35981.4</v>
      </c>
      <c r="AR332" s="135">
        <f>IF(ISNA(VLOOKUP($B332,'[1]1718  Prog Access'!$F$7:$BF$318,25,FALSE)),"",VLOOKUP($B332,'[1]1718  Prog Access'!$F$7:$BF$318,25,FALSE))</f>
        <v>0</v>
      </c>
      <c r="AS332" s="135">
        <f>IF(ISNA(VLOOKUP($B332,'[1]1718  Prog Access'!$F$7:$BF$318,26,FALSE)),"",VLOOKUP($B332,'[1]1718  Prog Access'!$F$7:$BF$318,26,FALSE))</f>
        <v>0</v>
      </c>
      <c r="AT332" s="135">
        <f>IF(ISNA(VLOOKUP($B332,'[1]1718  Prog Access'!$F$7:$BF$318,27,FALSE)),"",VLOOKUP($B332,'[1]1718  Prog Access'!$F$7:$BF$318,27,FALSE))</f>
        <v>0</v>
      </c>
      <c r="AU332" s="135">
        <f>IF(ISNA(VLOOKUP($B332,'[1]1718  Prog Access'!$F$7:$BF$318,28,FALSE)),"",VLOOKUP($B332,'[1]1718  Prog Access'!$F$7:$BF$318,28,FALSE))</f>
        <v>0</v>
      </c>
      <c r="AV332" s="135">
        <f>IF(ISNA(VLOOKUP($B332,'[1]1718  Prog Access'!$F$7:$BF$318,29,FALSE)),"",VLOOKUP($B332,'[1]1718  Prog Access'!$F$7:$BF$318,29,FALSE))</f>
        <v>0</v>
      </c>
      <c r="AW332" s="135">
        <f>IF(ISNA(VLOOKUP($B332,'[1]1718  Prog Access'!$F$7:$BF$318,30,FALSE)),"",VLOOKUP($B332,'[1]1718  Prog Access'!$F$7:$BF$318,30,FALSE))</f>
        <v>22.24</v>
      </c>
      <c r="AX332" s="135">
        <f>IF(ISNA(VLOOKUP($B332,'[1]1718  Prog Access'!$F$7:$BF$318,31,FALSE)),"",VLOOKUP($B332,'[1]1718  Prog Access'!$F$7:$BF$318,31,FALSE))</f>
        <v>0</v>
      </c>
      <c r="AY332" s="135">
        <f>IF(ISNA(VLOOKUP($B332,'[1]1718  Prog Access'!$F$7:$BF$318,32,FALSE)),"",VLOOKUP($B332,'[1]1718  Prog Access'!$F$7:$BF$318,32,FALSE))</f>
        <v>0</v>
      </c>
      <c r="AZ332" s="135">
        <f>IF(ISNA(VLOOKUP($B332,'[1]1718  Prog Access'!$F$7:$BF$318,33,FALSE)),"",VLOOKUP($B332,'[1]1718  Prog Access'!$F$7:$BF$318,33,FALSE))</f>
        <v>0</v>
      </c>
      <c r="BA332" s="135">
        <f>IF(ISNA(VLOOKUP($B332,'[1]1718  Prog Access'!$F$7:$BF$318,34,FALSE)),"",VLOOKUP($B332,'[1]1718  Prog Access'!$F$7:$BF$318,34,FALSE))</f>
        <v>0</v>
      </c>
      <c r="BB332" s="135">
        <f>IF(ISNA(VLOOKUP($B332,'[1]1718  Prog Access'!$F$7:$BF$318,35,FALSE)),"",VLOOKUP($B332,'[1]1718  Prog Access'!$F$7:$BF$318,35,FALSE))</f>
        <v>0</v>
      </c>
      <c r="BC332" s="135">
        <f>IF(ISNA(VLOOKUP($B332,'[1]1718  Prog Access'!$F$7:$BF$318,36,FALSE)),"",VLOOKUP($B332,'[1]1718  Prog Access'!$F$7:$BF$318,36,FALSE))</f>
        <v>0</v>
      </c>
      <c r="BD332" s="135">
        <f>IF(ISNA(VLOOKUP($B332,'[1]1718  Prog Access'!$F$7:$BF$318,37,FALSE)),"",VLOOKUP($B332,'[1]1718  Prog Access'!$F$7:$BF$318,37,FALSE))</f>
        <v>0</v>
      </c>
      <c r="BE332" s="135">
        <f>IF(ISNA(VLOOKUP($B332,'[1]1718  Prog Access'!$F$7:$BF$318,38,FALSE)),"",VLOOKUP($B332,'[1]1718  Prog Access'!$F$7:$BF$318,38,FALSE))</f>
        <v>0</v>
      </c>
      <c r="BF332" s="134">
        <f t="shared" si="498"/>
        <v>58271.73</v>
      </c>
      <c r="BG332" s="133">
        <f t="shared" si="499"/>
        <v>7.7866874448036208E-2</v>
      </c>
      <c r="BH332" s="137">
        <f t="shared" si="500"/>
        <v>1071.1715073529413</v>
      </c>
      <c r="BI332" s="140">
        <f>IF(ISNA(VLOOKUP($B332,'[1]1718  Prog Access'!$F$7:$BF$318,39,FALSE)),"",VLOOKUP($B332,'[1]1718  Prog Access'!$F$7:$BF$318,39,FALSE))</f>
        <v>0</v>
      </c>
      <c r="BJ332" s="135">
        <f>IF(ISNA(VLOOKUP($B332,'[1]1718  Prog Access'!$F$7:$BF$318,40,FALSE)),"",VLOOKUP($B332,'[1]1718  Prog Access'!$F$7:$BF$318,40,FALSE))</f>
        <v>0</v>
      </c>
      <c r="BK332" s="135">
        <f>IF(ISNA(VLOOKUP($B332,'[1]1718  Prog Access'!$F$7:$BF$318,41,FALSE)),"",VLOOKUP($B332,'[1]1718  Prog Access'!$F$7:$BF$318,41,FALSE))</f>
        <v>0</v>
      </c>
      <c r="BL332" s="135">
        <f>IF(ISNA(VLOOKUP($B332,'[1]1718  Prog Access'!$F$7:$BF$318,42,FALSE)),"",VLOOKUP($B332,'[1]1718  Prog Access'!$F$7:$BF$318,42,FALSE))</f>
        <v>0</v>
      </c>
      <c r="BM332" s="135">
        <f>IF(ISNA(VLOOKUP($B332,'[1]1718  Prog Access'!$F$7:$BF$318,43,FALSE)),"",VLOOKUP($B332,'[1]1718  Prog Access'!$F$7:$BF$318,43,FALSE))</f>
        <v>0</v>
      </c>
      <c r="BN332" s="135">
        <f>IF(ISNA(VLOOKUP($B332,'[1]1718  Prog Access'!$F$7:$BF$318,44,FALSE)),"",VLOOKUP($B332,'[1]1718  Prog Access'!$F$7:$BF$318,44,FALSE))</f>
        <v>0</v>
      </c>
      <c r="BO332" s="135">
        <f>IF(ISNA(VLOOKUP($B332,'[1]1718  Prog Access'!$F$7:$BF$318,45,FALSE)),"",VLOOKUP($B332,'[1]1718  Prog Access'!$F$7:$BF$318,45,FALSE))</f>
        <v>0</v>
      </c>
      <c r="BP332" s="137">
        <f t="shared" si="501"/>
        <v>0</v>
      </c>
      <c r="BQ332" s="133">
        <f t="shared" si="502"/>
        <v>0</v>
      </c>
      <c r="BR332" s="134">
        <f t="shared" si="503"/>
        <v>0</v>
      </c>
      <c r="BS332" s="140">
        <f>IF(ISNA(VLOOKUP($B332,'[1]1718  Prog Access'!$F$7:$BF$318,46,FALSE)),"",VLOOKUP($B332,'[1]1718  Prog Access'!$F$7:$BF$318,46,FALSE))</f>
        <v>0</v>
      </c>
      <c r="BT332" s="135">
        <f>IF(ISNA(VLOOKUP($B332,'[1]1718  Prog Access'!$F$7:$BF$318,47,FALSE)),"",VLOOKUP($B332,'[1]1718  Prog Access'!$F$7:$BF$318,47,FALSE))</f>
        <v>0</v>
      </c>
      <c r="BU332" s="135">
        <f>IF(ISNA(VLOOKUP($B332,'[1]1718  Prog Access'!$F$7:$BF$318,48,FALSE)),"",VLOOKUP($B332,'[1]1718  Prog Access'!$F$7:$BF$318,48,FALSE))</f>
        <v>0</v>
      </c>
      <c r="BV332" s="135">
        <f>IF(ISNA(VLOOKUP($B332,'[1]1718  Prog Access'!$F$7:$BF$318,49,FALSE)),"",VLOOKUP($B332,'[1]1718  Prog Access'!$F$7:$BF$318,49,FALSE))</f>
        <v>0</v>
      </c>
      <c r="BW332" s="137">
        <f t="shared" si="504"/>
        <v>0</v>
      </c>
      <c r="BX332" s="133">
        <f t="shared" si="505"/>
        <v>0</v>
      </c>
      <c r="BY332" s="134">
        <f t="shared" si="506"/>
        <v>0</v>
      </c>
      <c r="BZ332" s="135">
        <f>IF(ISNA(VLOOKUP($B332,'[1]1718  Prog Access'!$F$7:$BF$318,50,FALSE)),"",VLOOKUP($B332,'[1]1718  Prog Access'!$F$7:$BF$318,50,FALSE))</f>
        <v>140225.89000000001</v>
      </c>
      <c r="CA332" s="133">
        <f t="shared" si="507"/>
        <v>0.1873799142567783</v>
      </c>
      <c r="CB332" s="134">
        <f t="shared" si="508"/>
        <v>2577.6818014705887</v>
      </c>
      <c r="CC332" s="135">
        <f>IF(ISNA(VLOOKUP($B332,'[1]1718  Prog Access'!$F$7:$BF$318,51,FALSE)),"",VLOOKUP($B332,'[1]1718  Prog Access'!$F$7:$BF$318,51,FALSE))</f>
        <v>0</v>
      </c>
      <c r="CD332" s="133">
        <f t="shared" si="509"/>
        <v>0</v>
      </c>
      <c r="CE332" s="134">
        <f t="shared" si="510"/>
        <v>0</v>
      </c>
      <c r="CF332" s="141">
        <f>IF(ISNA(VLOOKUP($B332,'[1]1718  Prog Access'!$F$7:$BF$318,52,FALSE)),"",VLOOKUP($B332,'[1]1718  Prog Access'!$F$7:$BF$318,52,FALSE))</f>
        <v>123036.46</v>
      </c>
      <c r="CG332" s="88">
        <f t="shared" si="511"/>
        <v>0.16441016224077831</v>
      </c>
      <c r="CH332" s="89">
        <f t="shared" si="512"/>
        <v>2261.6996323529415</v>
      </c>
      <c r="CI332" s="90">
        <f t="shared" si="513"/>
        <v>748350.7</v>
      </c>
      <c r="CJ332" s="99">
        <f t="shared" si="514"/>
        <v>0</v>
      </c>
    </row>
    <row r="333" spans="1:88" x14ac:dyDescent="0.3">
      <c r="A333" s="21"/>
      <c r="B333" s="84" t="s">
        <v>541</v>
      </c>
      <c r="C333" s="117" t="s">
        <v>542</v>
      </c>
      <c r="D333" s="85">
        <f>IF(ISNA(VLOOKUP($B333,'[1]1718 enrollment_Rev_Exp by size'!$A$6:$C$339,3,FALSE)),"",VLOOKUP($B333,'[1]1718 enrollment_Rev_Exp by size'!$A$6:$C$339,3,FALSE))</f>
        <v>1427.65</v>
      </c>
      <c r="E333" s="86">
        <f>IF(ISNA(VLOOKUP($B333,'[1]1718 Enroll_Rev_Exp Access'!$A$6:$D$316,4,FALSE)),"",VLOOKUP($B333,'[1]1718 Enroll_Rev_Exp Access'!$A$6:$D$316,4,FALSE))</f>
        <v>17740518.420000002</v>
      </c>
      <c r="F333" s="87">
        <f>IF(ISNA(VLOOKUP($B333,'[1]1718  Prog Access'!$F$7:$BF$318,2,FALSE)),"",VLOOKUP($B333,'[1]1718  Prog Access'!$F$7:$BF$318,2,FALSE))</f>
        <v>9718229.0000000019</v>
      </c>
      <c r="G333" s="87">
        <f>IF(ISNA(VLOOKUP($B333,'[1]1718  Prog Access'!$F$7:$BF$318,3,FALSE)),"",VLOOKUP($B333,'[1]1718  Prog Access'!$F$7:$BF$318,3,FALSE))</f>
        <v>14471.680000000002</v>
      </c>
      <c r="H333" s="87">
        <f>IF(ISNA(VLOOKUP($B333,'[1]1718  Prog Access'!$F$7:$BF$318,4,FALSE)),"",VLOOKUP($B333,'[1]1718  Prog Access'!$F$7:$BF$318,4,FALSE))</f>
        <v>26175.73</v>
      </c>
      <c r="I333" s="130">
        <f t="shared" si="515"/>
        <v>9758876.410000002</v>
      </c>
      <c r="J333" s="151">
        <f t="shared" si="516"/>
        <v>0.55008969743512159</v>
      </c>
      <c r="K333" s="152">
        <f t="shared" si="517"/>
        <v>6835.6224634889513</v>
      </c>
      <c r="L333" s="135">
        <f>IF(ISNA(VLOOKUP($B333,'[1]1718  Prog Access'!$F$7:$BF$318,5,FALSE)),"",VLOOKUP($B333,'[1]1718  Prog Access'!$F$7:$BF$318,5,FALSE))</f>
        <v>0</v>
      </c>
      <c r="M333" s="135">
        <f>IF(ISNA(VLOOKUP($B333,'[1]1718  Prog Access'!$F$7:$BF$318,6,FALSE)),"",VLOOKUP($B333,'[1]1718  Prog Access'!$F$7:$BF$318,6,FALSE))</f>
        <v>0</v>
      </c>
      <c r="N333" s="135">
        <f>IF(ISNA(VLOOKUP($B333,'[1]1718  Prog Access'!$F$7:$BF$318,7,FALSE)),"",VLOOKUP($B333,'[1]1718  Prog Access'!$F$7:$BF$318,7,FALSE))</f>
        <v>0</v>
      </c>
      <c r="O333" s="135">
        <f>IF(ISNA(VLOOKUP($B333,'[1]1718  Prog Access'!$F$7:$BF$318,8,FALSE)),"",VLOOKUP($B333,'[1]1718  Prog Access'!$F$7:$BF$318,8,FALSE))</f>
        <v>0</v>
      </c>
      <c r="P333" s="135">
        <f>IF(ISNA(VLOOKUP($B333,'[1]1718  Prog Access'!$F$7:$BF$318,9,FALSE)),"",VLOOKUP($B333,'[1]1718  Prog Access'!$F$7:$BF$318,9,FALSE))</f>
        <v>0</v>
      </c>
      <c r="Q333" s="135">
        <f>IF(ISNA(VLOOKUP($B333,'[1]1718  Prog Access'!$F$7:$BF$318,10,FALSE)),"",VLOOKUP($B333,'[1]1718  Prog Access'!$F$7:$BF$318,10,FALSE))</f>
        <v>0</v>
      </c>
      <c r="R333" s="128">
        <f t="shared" si="486"/>
        <v>0</v>
      </c>
      <c r="S333" s="136">
        <f t="shared" si="487"/>
        <v>0</v>
      </c>
      <c r="T333" s="137">
        <f t="shared" si="488"/>
        <v>0</v>
      </c>
      <c r="U333" s="135">
        <f>IF(ISNA(VLOOKUP($B333,'[1]1718  Prog Access'!$F$7:$BF$318,11,FALSE)),"",VLOOKUP($B333,'[1]1718  Prog Access'!$F$7:$BF$318,11,FALSE))</f>
        <v>1608365.35</v>
      </c>
      <c r="V333" s="135">
        <f>IF(ISNA(VLOOKUP($B333,'[1]1718  Prog Access'!$F$7:$BF$318,12,FALSE)),"",VLOOKUP($B333,'[1]1718  Prog Access'!$F$7:$BF$318,12,FALSE))</f>
        <v>29135.97</v>
      </c>
      <c r="W333" s="135">
        <f>IF(ISNA(VLOOKUP($B333,'[1]1718  Prog Access'!$F$7:$BF$318,13,FALSE)),"",VLOOKUP($B333,'[1]1718  Prog Access'!$F$7:$BF$318,13,FALSE))</f>
        <v>284263.31</v>
      </c>
      <c r="X333" s="135">
        <f>IF(ISNA(VLOOKUP($B333,'[1]1718  Prog Access'!$F$7:$BF$318,14,FALSE)),"",VLOOKUP($B333,'[1]1718  Prog Access'!$F$7:$BF$318,14,FALSE))</f>
        <v>0</v>
      </c>
      <c r="Y333" s="135">
        <f>IF(ISNA(VLOOKUP($B333,'[1]1718  Prog Access'!$F$7:$BF$318,15,FALSE)),"",VLOOKUP($B333,'[1]1718  Prog Access'!$F$7:$BF$318,15,FALSE))</f>
        <v>0</v>
      </c>
      <c r="Z333" s="135">
        <f>IF(ISNA(VLOOKUP($B333,'[1]1718  Prog Access'!$F$7:$BF$318,16,FALSE)),"",VLOOKUP($B333,'[1]1718  Prog Access'!$F$7:$BF$318,16,FALSE))</f>
        <v>0</v>
      </c>
      <c r="AA333" s="138">
        <f t="shared" si="489"/>
        <v>1921764.6300000001</v>
      </c>
      <c r="AB333" s="133">
        <f t="shared" si="490"/>
        <v>0.10832629489753096</v>
      </c>
      <c r="AC333" s="134">
        <f t="shared" si="491"/>
        <v>1346.1034777431444</v>
      </c>
      <c r="AD333" s="135">
        <f>IF(ISNA(VLOOKUP($B333,'[1]1718  Prog Access'!$F$7:$BF$318,17,FALSE)),"",VLOOKUP($B333,'[1]1718  Prog Access'!$F$7:$BF$318,17,FALSE))</f>
        <v>697959.87000000023</v>
      </c>
      <c r="AE333" s="135">
        <f>IF(ISNA(VLOOKUP($B333,'[1]1718  Prog Access'!$F$7:$BF$318,18,FALSE)),"",VLOOKUP($B333,'[1]1718  Prog Access'!$F$7:$BF$318,18,FALSE))</f>
        <v>0</v>
      </c>
      <c r="AF333" s="135">
        <f>IF(ISNA(VLOOKUP($B333,'[1]1718  Prog Access'!$F$7:$BF$318,19,FALSE)),"",VLOOKUP($B333,'[1]1718  Prog Access'!$F$7:$BF$318,19,FALSE))</f>
        <v>11113.08</v>
      </c>
      <c r="AG333" s="135">
        <f>IF(ISNA(VLOOKUP($B333,'[1]1718  Prog Access'!$F$7:$BF$318,20,FALSE)),"",VLOOKUP($B333,'[1]1718  Prog Access'!$F$7:$BF$318,20,FALSE))</f>
        <v>0</v>
      </c>
      <c r="AH333" s="134">
        <f t="shared" si="492"/>
        <v>709072.95000000019</v>
      </c>
      <c r="AI333" s="133">
        <f t="shared" si="493"/>
        <v>3.9969122277769387E-2</v>
      </c>
      <c r="AJ333" s="134">
        <f t="shared" si="494"/>
        <v>496.67141806465179</v>
      </c>
      <c r="AK333" s="135">
        <f>IF(ISNA(VLOOKUP($B333,'[1]1718  Prog Access'!$F$7:$BF$318,21,FALSE)),"",VLOOKUP($B333,'[1]1718  Prog Access'!$F$7:$BF$318,21,FALSE))</f>
        <v>0</v>
      </c>
      <c r="AL333" s="135">
        <f>IF(ISNA(VLOOKUP($B333,'[1]1718  Prog Access'!$F$7:$BF$318,22,FALSE)),"",VLOOKUP($B333,'[1]1718  Prog Access'!$F$7:$BF$318,22,FALSE))</f>
        <v>0</v>
      </c>
      <c r="AM333" s="138">
        <f t="shared" si="495"/>
        <v>0</v>
      </c>
      <c r="AN333" s="133">
        <f t="shared" si="496"/>
        <v>0</v>
      </c>
      <c r="AO333" s="139">
        <f t="shared" si="497"/>
        <v>0</v>
      </c>
      <c r="AP333" s="135">
        <f>IF(ISNA(VLOOKUP($B333,'[1]1718  Prog Access'!$F$7:$BF$318,23,FALSE)),"",VLOOKUP($B333,'[1]1718  Prog Access'!$F$7:$BF$318,23,FALSE))</f>
        <v>385383.76</v>
      </c>
      <c r="AQ333" s="135">
        <f>IF(ISNA(VLOOKUP($B333,'[1]1718  Prog Access'!$F$7:$BF$318,24,FALSE)),"",VLOOKUP($B333,'[1]1718  Prog Access'!$F$7:$BF$318,24,FALSE))</f>
        <v>70293.399999999994</v>
      </c>
      <c r="AR333" s="135">
        <f>IF(ISNA(VLOOKUP($B333,'[1]1718  Prog Access'!$F$7:$BF$318,25,FALSE)),"",VLOOKUP($B333,'[1]1718  Prog Access'!$F$7:$BF$318,25,FALSE))</f>
        <v>0</v>
      </c>
      <c r="AS333" s="135">
        <f>IF(ISNA(VLOOKUP($B333,'[1]1718  Prog Access'!$F$7:$BF$318,26,FALSE)),"",VLOOKUP($B333,'[1]1718  Prog Access'!$F$7:$BF$318,26,FALSE))</f>
        <v>0</v>
      </c>
      <c r="AT333" s="135">
        <f>IF(ISNA(VLOOKUP($B333,'[1]1718  Prog Access'!$F$7:$BF$318,27,FALSE)),"",VLOOKUP($B333,'[1]1718  Prog Access'!$F$7:$BF$318,27,FALSE))</f>
        <v>219620.37</v>
      </c>
      <c r="AU333" s="135">
        <f>IF(ISNA(VLOOKUP($B333,'[1]1718  Prog Access'!$F$7:$BF$318,28,FALSE)),"",VLOOKUP($B333,'[1]1718  Prog Access'!$F$7:$BF$318,28,FALSE))</f>
        <v>0</v>
      </c>
      <c r="AV333" s="135">
        <f>IF(ISNA(VLOOKUP($B333,'[1]1718  Prog Access'!$F$7:$BF$318,29,FALSE)),"",VLOOKUP($B333,'[1]1718  Prog Access'!$F$7:$BF$318,29,FALSE))</f>
        <v>0</v>
      </c>
      <c r="AW333" s="135">
        <f>IF(ISNA(VLOOKUP($B333,'[1]1718  Prog Access'!$F$7:$BF$318,30,FALSE)),"",VLOOKUP($B333,'[1]1718  Prog Access'!$F$7:$BF$318,30,FALSE))</f>
        <v>79168.909999999989</v>
      </c>
      <c r="AX333" s="135">
        <f>IF(ISNA(VLOOKUP($B333,'[1]1718  Prog Access'!$F$7:$BF$318,31,FALSE)),"",VLOOKUP($B333,'[1]1718  Prog Access'!$F$7:$BF$318,31,FALSE))</f>
        <v>0</v>
      </c>
      <c r="AY333" s="135">
        <f>IF(ISNA(VLOOKUP($B333,'[1]1718  Prog Access'!$F$7:$BF$318,32,FALSE)),"",VLOOKUP($B333,'[1]1718  Prog Access'!$F$7:$BF$318,32,FALSE))</f>
        <v>0</v>
      </c>
      <c r="AZ333" s="135">
        <f>IF(ISNA(VLOOKUP($B333,'[1]1718  Prog Access'!$F$7:$BF$318,33,FALSE)),"",VLOOKUP($B333,'[1]1718  Prog Access'!$F$7:$BF$318,33,FALSE))</f>
        <v>0</v>
      </c>
      <c r="BA333" s="135">
        <f>IF(ISNA(VLOOKUP($B333,'[1]1718  Prog Access'!$F$7:$BF$318,34,FALSE)),"",VLOOKUP($B333,'[1]1718  Prog Access'!$F$7:$BF$318,34,FALSE))</f>
        <v>0</v>
      </c>
      <c r="BB333" s="135">
        <f>IF(ISNA(VLOOKUP($B333,'[1]1718  Prog Access'!$F$7:$BF$318,35,FALSE)),"",VLOOKUP($B333,'[1]1718  Prog Access'!$F$7:$BF$318,35,FALSE))</f>
        <v>0</v>
      </c>
      <c r="BC333" s="135">
        <f>IF(ISNA(VLOOKUP($B333,'[1]1718  Prog Access'!$F$7:$BF$318,36,FALSE)),"",VLOOKUP($B333,'[1]1718  Prog Access'!$F$7:$BF$318,36,FALSE))</f>
        <v>0</v>
      </c>
      <c r="BD333" s="135">
        <f>IF(ISNA(VLOOKUP($B333,'[1]1718  Prog Access'!$F$7:$BF$318,37,FALSE)),"",VLOOKUP($B333,'[1]1718  Prog Access'!$F$7:$BF$318,37,FALSE))</f>
        <v>0</v>
      </c>
      <c r="BE333" s="135">
        <f>IF(ISNA(VLOOKUP($B333,'[1]1718  Prog Access'!$F$7:$BF$318,38,FALSE)),"",VLOOKUP($B333,'[1]1718  Prog Access'!$F$7:$BF$318,38,FALSE))</f>
        <v>0</v>
      </c>
      <c r="BF333" s="134">
        <f t="shared" si="498"/>
        <v>754466.44000000006</v>
      </c>
      <c r="BG333" s="133">
        <f t="shared" si="499"/>
        <v>4.2527868810724415E-2</v>
      </c>
      <c r="BH333" s="137">
        <f t="shared" si="500"/>
        <v>528.46736945329735</v>
      </c>
      <c r="BI333" s="140">
        <f>IF(ISNA(VLOOKUP($B333,'[1]1718  Prog Access'!$F$7:$BF$318,39,FALSE)),"",VLOOKUP($B333,'[1]1718  Prog Access'!$F$7:$BF$318,39,FALSE))</f>
        <v>0</v>
      </c>
      <c r="BJ333" s="135">
        <f>IF(ISNA(VLOOKUP($B333,'[1]1718  Prog Access'!$F$7:$BF$318,40,FALSE)),"",VLOOKUP($B333,'[1]1718  Prog Access'!$F$7:$BF$318,40,FALSE))</f>
        <v>0</v>
      </c>
      <c r="BK333" s="135">
        <f>IF(ISNA(VLOOKUP($B333,'[1]1718  Prog Access'!$F$7:$BF$318,41,FALSE)),"",VLOOKUP($B333,'[1]1718  Prog Access'!$F$7:$BF$318,41,FALSE))</f>
        <v>25711.919999999998</v>
      </c>
      <c r="BL333" s="135">
        <f>IF(ISNA(VLOOKUP($B333,'[1]1718  Prog Access'!$F$7:$BF$318,42,FALSE)),"",VLOOKUP($B333,'[1]1718  Prog Access'!$F$7:$BF$318,42,FALSE))</f>
        <v>0</v>
      </c>
      <c r="BM333" s="135">
        <f>IF(ISNA(VLOOKUP($B333,'[1]1718  Prog Access'!$F$7:$BF$318,43,FALSE)),"",VLOOKUP($B333,'[1]1718  Prog Access'!$F$7:$BF$318,43,FALSE))</f>
        <v>0</v>
      </c>
      <c r="BN333" s="135">
        <f>IF(ISNA(VLOOKUP($B333,'[1]1718  Prog Access'!$F$7:$BF$318,44,FALSE)),"",VLOOKUP($B333,'[1]1718  Prog Access'!$F$7:$BF$318,44,FALSE))</f>
        <v>0</v>
      </c>
      <c r="BO333" s="135">
        <f>IF(ISNA(VLOOKUP($B333,'[1]1718  Prog Access'!$F$7:$BF$318,45,FALSE)),"",VLOOKUP($B333,'[1]1718  Prog Access'!$F$7:$BF$318,45,FALSE))</f>
        <v>29632.870000000003</v>
      </c>
      <c r="BP333" s="137">
        <f t="shared" si="501"/>
        <v>55344.79</v>
      </c>
      <c r="BQ333" s="133">
        <f t="shared" si="502"/>
        <v>3.1196827899688849E-3</v>
      </c>
      <c r="BR333" s="134">
        <f t="shared" si="503"/>
        <v>38.766357300458793</v>
      </c>
      <c r="BS333" s="140">
        <f>IF(ISNA(VLOOKUP($B333,'[1]1718  Prog Access'!$F$7:$BF$318,46,FALSE)),"",VLOOKUP($B333,'[1]1718  Prog Access'!$F$7:$BF$318,46,FALSE))</f>
        <v>0</v>
      </c>
      <c r="BT333" s="135">
        <f>IF(ISNA(VLOOKUP($B333,'[1]1718  Prog Access'!$F$7:$BF$318,47,FALSE)),"",VLOOKUP($B333,'[1]1718  Prog Access'!$F$7:$BF$318,47,FALSE))</f>
        <v>0</v>
      </c>
      <c r="BU333" s="135">
        <f>IF(ISNA(VLOOKUP($B333,'[1]1718  Prog Access'!$F$7:$BF$318,48,FALSE)),"",VLOOKUP($B333,'[1]1718  Prog Access'!$F$7:$BF$318,48,FALSE))</f>
        <v>0</v>
      </c>
      <c r="BV333" s="135">
        <f>IF(ISNA(VLOOKUP($B333,'[1]1718  Prog Access'!$F$7:$BF$318,49,FALSE)),"",VLOOKUP($B333,'[1]1718  Prog Access'!$F$7:$BF$318,49,FALSE))</f>
        <v>0</v>
      </c>
      <c r="BW333" s="137">
        <f t="shared" si="504"/>
        <v>0</v>
      </c>
      <c r="BX333" s="133">
        <f t="shared" si="505"/>
        <v>0</v>
      </c>
      <c r="BY333" s="134">
        <f t="shared" si="506"/>
        <v>0</v>
      </c>
      <c r="BZ333" s="135">
        <f>IF(ISNA(VLOOKUP($B333,'[1]1718  Prog Access'!$F$7:$BF$318,50,FALSE)),"",VLOOKUP($B333,'[1]1718  Prog Access'!$F$7:$BF$318,50,FALSE))</f>
        <v>3055230.1100000003</v>
      </c>
      <c r="CA333" s="133">
        <f t="shared" si="507"/>
        <v>0.17221763410000732</v>
      </c>
      <c r="CB333" s="134">
        <f t="shared" si="508"/>
        <v>2140.0414037053902</v>
      </c>
      <c r="CC333" s="135">
        <f>IF(ISNA(VLOOKUP($B333,'[1]1718  Prog Access'!$F$7:$BF$318,51,FALSE)),"",VLOOKUP($B333,'[1]1718  Prog Access'!$F$7:$BF$318,51,FALSE))</f>
        <v>576857.42000000004</v>
      </c>
      <c r="CD333" s="133">
        <f t="shared" si="509"/>
        <v>3.2516378966111405E-2</v>
      </c>
      <c r="CE333" s="134">
        <f t="shared" si="510"/>
        <v>404.06081322452985</v>
      </c>
      <c r="CF333" s="141">
        <f>IF(ISNA(VLOOKUP($B333,'[1]1718  Prog Access'!$F$7:$BF$318,52,FALSE)),"",VLOOKUP($B333,'[1]1718  Prog Access'!$F$7:$BF$318,52,FALSE))</f>
        <v>908905.67</v>
      </c>
      <c r="CG333" s="88">
        <f t="shared" si="511"/>
        <v>5.1233320722766117E-2</v>
      </c>
      <c r="CH333" s="89">
        <f t="shared" si="512"/>
        <v>636.64460477007674</v>
      </c>
      <c r="CI333" s="90">
        <f t="shared" si="513"/>
        <v>17740518.420000002</v>
      </c>
      <c r="CJ333" s="99">
        <f t="shared" si="514"/>
        <v>0</v>
      </c>
    </row>
    <row r="334" spans="1:88" x14ac:dyDescent="0.3">
      <c r="A334" s="21"/>
      <c r="B334" s="84" t="s">
        <v>543</v>
      </c>
      <c r="C334" s="117" t="s">
        <v>544</v>
      </c>
      <c r="D334" s="85">
        <f>IF(ISNA(VLOOKUP($B334,'[1]1718 enrollment_Rev_Exp by size'!$A$6:$C$339,3,FALSE)),"",VLOOKUP($B334,'[1]1718 enrollment_Rev_Exp by size'!$A$6:$C$339,3,FALSE))</f>
        <v>1887.1799999999998</v>
      </c>
      <c r="E334" s="86">
        <f>IF(ISNA(VLOOKUP($B334,'[1]1718 Enroll_Rev_Exp Access'!$A$6:$D$316,4,FALSE)),"",VLOOKUP($B334,'[1]1718 Enroll_Rev_Exp Access'!$A$6:$D$316,4,FALSE))</f>
        <v>22436206.850000001</v>
      </c>
      <c r="F334" s="87">
        <f>IF(ISNA(VLOOKUP($B334,'[1]1718  Prog Access'!$F$7:$BF$318,2,FALSE)),"",VLOOKUP($B334,'[1]1718  Prog Access'!$F$7:$BF$318,2,FALSE))</f>
        <v>11499808.310000001</v>
      </c>
      <c r="G334" s="87">
        <f>IF(ISNA(VLOOKUP($B334,'[1]1718  Prog Access'!$F$7:$BF$318,3,FALSE)),"",VLOOKUP($B334,'[1]1718  Prog Access'!$F$7:$BF$318,3,FALSE))</f>
        <v>306244.34000000003</v>
      </c>
      <c r="H334" s="87">
        <f>IF(ISNA(VLOOKUP($B334,'[1]1718  Prog Access'!$F$7:$BF$318,4,FALSE)),"",VLOOKUP($B334,'[1]1718  Prog Access'!$F$7:$BF$318,4,FALSE))</f>
        <v>0</v>
      </c>
      <c r="I334" s="130">
        <f t="shared" si="515"/>
        <v>11806052.65</v>
      </c>
      <c r="J334" s="151">
        <f t="shared" si="516"/>
        <v>0.52620537548663215</v>
      </c>
      <c r="K334" s="152">
        <f t="shared" si="517"/>
        <v>6255.9229379285498</v>
      </c>
      <c r="L334" s="135">
        <f>IF(ISNA(VLOOKUP($B334,'[1]1718  Prog Access'!$F$7:$BF$318,5,FALSE)),"",VLOOKUP($B334,'[1]1718  Prog Access'!$F$7:$BF$318,5,FALSE))</f>
        <v>0</v>
      </c>
      <c r="M334" s="135">
        <f>IF(ISNA(VLOOKUP($B334,'[1]1718  Prog Access'!$F$7:$BF$318,6,FALSE)),"",VLOOKUP($B334,'[1]1718  Prog Access'!$F$7:$BF$318,6,FALSE))</f>
        <v>0</v>
      </c>
      <c r="N334" s="135">
        <f>IF(ISNA(VLOOKUP($B334,'[1]1718  Prog Access'!$F$7:$BF$318,7,FALSE)),"",VLOOKUP($B334,'[1]1718  Prog Access'!$F$7:$BF$318,7,FALSE))</f>
        <v>0</v>
      </c>
      <c r="O334" s="135">
        <f>IF(ISNA(VLOOKUP($B334,'[1]1718  Prog Access'!$F$7:$BF$318,8,FALSE)),"",VLOOKUP($B334,'[1]1718  Prog Access'!$F$7:$BF$318,8,FALSE))</f>
        <v>0</v>
      </c>
      <c r="P334" s="135">
        <f>IF(ISNA(VLOOKUP($B334,'[1]1718  Prog Access'!$F$7:$BF$318,9,FALSE)),"",VLOOKUP($B334,'[1]1718  Prog Access'!$F$7:$BF$318,9,FALSE))</f>
        <v>0</v>
      </c>
      <c r="Q334" s="135">
        <f>IF(ISNA(VLOOKUP($B334,'[1]1718  Prog Access'!$F$7:$BF$318,10,FALSE)),"",VLOOKUP($B334,'[1]1718  Prog Access'!$F$7:$BF$318,10,FALSE))</f>
        <v>0</v>
      </c>
      <c r="R334" s="128">
        <f t="shared" si="486"/>
        <v>0</v>
      </c>
      <c r="S334" s="136">
        <f t="shared" si="487"/>
        <v>0</v>
      </c>
      <c r="T334" s="137">
        <f t="shared" si="488"/>
        <v>0</v>
      </c>
      <c r="U334" s="135">
        <f>IF(ISNA(VLOOKUP($B334,'[1]1718  Prog Access'!$F$7:$BF$318,11,FALSE)),"",VLOOKUP($B334,'[1]1718  Prog Access'!$F$7:$BF$318,11,FALSE))</f>
        <v>1956016.27</v>
      </c>
      <c r="V334" s="135">
        <f>IF(ISNA(VLOOKUP($B334,'[1]1718  Prog Access'!$F$7:$BF$318,12,FALSE)),"",VLOOKUP($B334,'[1]1718  Prog Access'!$F$7:$BF$318,12,FALSE))</f>
        <v>134094.24</v>
      </c>
      <c r="W334" s="135">
        <f>IF(ISNA(VLOOKUP($B334,'[1]1718  Prog Access'!$F$7:$BF$318,13,FALSE)),"",VLOOKUP($B334,'[1]1718  Prog Access'!$F$7:$BF$318,13,FALSE))</f>
        <v>392438.89999999997</v>
      </c>
      <c r="X334" s="135">
        <f>IF(ISNA(VLOOKUP($B334,'[1]1718  Prog Access'!$F$7:$BF$318,14,FALSE)),"",VLOOKUP($B334,'[1]1718  Prog Access'!$F$7:$BF$318,14,FALSE))</f>
        <v>0</v>
      </c>
      <c r="Y334" s="135">
        <f>IF(ISNA(VLOOKUP($B334,'[1]1718  Prog Access'!$F$7:$BF$318,15,FALSE)),"",VLOOKUP($B334,'[1]1718  Prog Access'!$F$7:$BF$318,15,FALSE))</f>
        <v>0</v>
      </c>
      <c r="Z334" s="135">
        <f>IF(ISNA(VLOOKUP($B334,'[1]1718  Prog Access'!$F$7:$BF$318,16,FALSE)),"",VLOOKUP($B334,'[1]1718  Prog Access'!$F$7:$BF$318,16,FALSE))</f>
        <v>68609.349999999991</v>
      </c>
      <c r="AA334" s="138">
        <f t="shared" si="489"/>
        <v>2551158.7600000002</v>
      </c>
      <c r="AB334" s="133">
        <f t="shared" si="490"/>
        <v>0.11370722230616269</v>
      </c>
      <c r="AC334" s="134">
        <f t="shared" si="491"/>
        <v>1351.8364755879145</v>
      </c>
      <c r="AD334" s="135">
        <f>IF(ISNA(VLOOKUP($B334,'[1]1718  Prog Access'!$F$7:$BF$318,17,FALSE)),"",VLOOKUP($B334,'[1]1718  Prog Access'!$F$7:$BF$318,17,FALSE))</f>
        <v>1019060.5</v>
      </c>
      <c r="AE334" s="135">
        <f>IF(ISNA(VLOOKUP($B334,'[1]1718  Prog Access'!$F$7:$BF$318,18,FALSE)),"",VLOOKUP($B334,'[1]1718  Prog Access'!$F$7:$BF$318,18,FALSE))</f>
        <v>43297.270000000004</v>
      </c>
      <c r="AF334" s="135">
        <f>IF(ISNA(VLOOKUP($B334,'[1]1718  Prog Access'!$F$7:$BF$318,19,FALSE)),"",VLOOKUP($B334,'[1]1718  Prog Access'!$F$7:$BF$318,19,FALSE))</f>
        <v>13012.86</v>
      </c>
      <c r="AG334" s="135">
        <f>IF(ISNA(VLOOKUP($B334,'[1]1718  Prog Access'!$F$7:$BF$318,20,FALSE)),"",VLOOKUP($B334,'[1]1718  Prog Access'!$F$7:$BF$318,20,FALSE))</f>
        <v>0</v>
      </c>
      <c r="AH334" s="134">
        <f t="shared" si="492"/>
        <v>1075370.6300000001</v>
      </c>
      <c r="AI334" s="133">
        <f t="shared" si="493"/>
        <v>4.7930144216868815E-2</v>
      </c>
      <c r="AJ334" s="134">
        <f t="shared" si="494"/>
        <v>569.82939094310041</v>
      </c>
      <c r="AK334" s="135">
        <f>IF(ISNA(VLOOKUP($B334,'[1]1718  Prog Access'!$F$7:$BF$318,21,FALSE)),"",VLOOKUP($B334,'[1]1718  Prog Access'!$F$7:$BF$318,21,FALSE))</f>
        <v>0</v>
      </c>
      <c r="AL334" s="135">
        <f>IF(ISNA(VLOOKUP($B334,'[1]1718  Prog Access'!$F$7:$BF$318,22,FALSE)),"",VLOOKUP($B334,'[1]1718  Prog Access'!$F$7:$BF$318,22,FALSE))</f>
        <v>0</v>
      </c>
      <c r="AM334" s="138">
        <f t="shared" si="495"/>
        <v>0</v>
      </c>
      <c r="AN334" s="133">
        <f t="shared" si="496"/>
        <v>0</v>
      </c>
      <c r="AO334" s="139">
        <f t="shared" si="497"/>
        <v>0</v>
      </c>
      <c r="AP334" s="135">
        <f>IF(ISNA(VLOOKUP($B334,'[1]1718  Prog Access'!$F$7:$BF$318,23,FALSE)),"",VLOOKUP($B334,'[1]1718  Prog Access'!$F$7:$BF$318,23,FALSE))</f>
        <v>192869.02000000002</v>
      </c>
      <c r="AQ334" s="135">
        <f>IF(ISNA(VLOOKUP($B334,'[1]1718  Prog Access'!$F$7:$BF$318,24,FALSE)),"",VLOOKUP($B334,'[1]1718  Prog Access'!$F$7:$BF$318,24,FALSE))</f>
        <v>50347.839999999997</v>
      </c>
      <c r="AR334" s="135">
        <f>IF(ISNA(VLOOKUP($B334,'[1]1718  Prog Access'!$F$7:$BF$318,25,FALSE)),"",VLOOKUP($B334,'[1]1718  Prog Access'!$F$7:$BF$318,25,FALSE))</f>
        <v>0</v>
      </c>
      <c r="AS334" s="135">
        <f>IF(ISNA(VLOOKUP($B334,'[1]1718  Prog Access'!$F$7:$BF$318,26,FALSE)),"",VLOOKUP($B334,'[1]1718  Prog Access'!$F$7:$BF$318,26,FALSE))</f>
        <v>0</v>
      </c>
      <c r="AT334" s="135">
        <f>IF(ISNA(VLOOKUP($B334,'[1]1718  Prog Access'!$F$7:$BF$318,27,FALSE)),"",VLOOKUP($B334,'[1]1718  Prog Access'!$F$7:$BF$318,27,FALSE))</f>
        <v>440684.53</v>
      </c>
      <c r="AU334" s="135">
        <f>IF(ISNA(VLOOKUP($B334,'[1]1718  Prog Access'!$F$7:$BF$318,28,FALSE)),"",VLOOKUP($B334,'[1]1718  Prog Access'!$F$7:$BF$318,28,FALSE))</f>
        <v>0</v>
      </c>
      <c r="AV334" s="135">
        <f>IF(ISNA(VLOOKUP($B334,'[1]1718  Prog Access'!$F$7:$BF$318,29,FALSE)),"",VLOOKUP($B334,'[1]1718  Prog Access'!$F$7:$BF$318,29,FALSE))</f>
        <v>0</v>
      </c>
      <c r="AW334" s="135">
        <f>IF(ISNA(VLOOKUP($B334,'[1]1718  Prog Access'!$F$7:$BF$318,30,FALSE)),"",VLOOKUP($B334,'[1]1718  Prog Access'!$F$7:$BF$318,30,FALSE))</f>
        <v>132239.97</v>
      </c>
      <c r="AX334" s="135">
        <f>IF(ISNA(VLOOKUP($B334,'[1]1718  Prog Access'!$F$7:$BF$318,31,FALSE)),"",VLOOKUP($B334,'[1]1718  Prog Access'!$F$7:$BF$318,31,FALSE))</f>
        <v>0</v>
      </c>
      <c r="AY334" s="135">
        <f>IF(ISNA(VLOOKUP($B334,'[1]1718  Prog Access'!$F$7:$BF$318,32,FALSE)),"",VLOOKUP($B334,'[1]1718  Prog Access'!$F$7:$BF$318,32,FALSE))</f>
        <v>0</v>
      </c>
      <c r="AZ334" s="135">
        <f>IF(ISNA(VLOOKUP($B334,'[1]1718  Prog Access'!$F$7:$BF$318,33,FALSE)),"",VLOOKUP($B334,'[1]1718  Prog Access'!$F$7:$BF$318,33,FALSE))</f>
        <v>0</v>
      </c>
      <c r="BA334" s="135">
        <f>IF(ISNA(VLOOKUP($B334,'[1]1718  Prog Access'!$F$7:$BF$318,34,FALSE)),"",VLOOKUP($B334,'[1]1718  Prog Access'!$F$7:$BF$318,34,FALSE))</f>
        <v>0</v>
      </c>
      <c r="BB334" s="135">
        <f>IF(ISNA(VLOOKUP($B334,'[1]1718  Prog Access'!$F$7:$BF$318,35,FALSE)),"",VLOOKUP($B334,'[1]1718  Prog Access'!$F$7:$BF$318,35,FALSE))</f>
        <v>12511.42</v>
      </c>
      <c r="BC334" s="135">
        <f>IF(ISNA(VLOOKUP($B334,'[1]1718  Prog Access'!$F$7:$BF$318,36,FALSE)),"",VLOOKUP($B334,'[1]1718  Prog Access'!$F$7:$BF$318,36,FALSE))</f>
        <v>0</v>
      </c>
      <c r="BD334" s="135">
        <f>IF(ISNA(VLOOKUP($B334,'[1]1718  Prog Access'!$F$7:$BF$318,37,FALSE)),"",VLOOKUP($B334,'[1]1718  Prog Access'!$F$7:$BF$318,37,FALSE))</f>
        <v>0</v>
      </c>
      <c r="BE334" s="135">
        <f>IF(ISNA(VLOOKUP($B334,'[1]1718  Prog Access'!$F$7:$BF$318,38,FALSE)),"",VLOOKUP($B334,'[1]1718  Prog Access'!$F$7:$BF$318,38,FALSE))</f>
        <v>0</v>
      </c>
      <c r="BF334" s="134">
        <f t="shared" si="498"/>
        <v>828652.78</v>
      </c>
      <c r="BG334" s="133">
        <f t="shared" si="499"/>
        <v>3.6933728840176032E-2</v>
      </c>
      <c r="BH334" s="137">
        <f t="shared" si="500"/>
        <v>439.09578312614593</v>
      </c>
      <c r="BI334" s="140">
        <f>IF(ISNA(VLOOKUP($B334,'[1]1718  Prog Access'!$F$7:$BF$318,39,FALSE)),"",VLOOKUP($B334,'[1]1718  Prog Access'!$F$7:$BF$318,39,FALSE))</f>
        <v>0</v>
      </c>
      <c r="BJ334" s="135">
        <f>IF(ISNA(VLOOKUP($B334,'[1]1718  Prog Access'!$F$7:$BF$318,40,FALSE)),"",VLOOKUP($B334,'[1]1718  Prog Access'!$F$7:$BF$318,40,FALSE))</f>
        <v>0</v>
      </c>
      <c r="BK334" s="135">
        <f>IF(ISNA(VLOOKUP($B334,'[1]1718  Prog Access'!$F$7:$BF$318,41,FALSE)),"",VLOOKUP($B334,'[1]1718  Prog Access'!$F$7:$BF$318,41,FALSE))</f>
        <v>42220.28</v>
      </c>
      <c r="BL334" s="135">
        <f>IF(ISNA(VLOOKUP($B334,'[1]1718  Prog Access'!$F$7:$BF$318,42,FALSE)),"",VLOOKUP($B334,'[1]1718  Prog Access'!$F$7:$BF$318,42,FALSE))</f>
        <v>0</v>
      </c>
      <c r="BM334" s="135">
        <f>IF(ISNA(VLOOKUP($B334,'[1]1718  Prog Access'!$F$7:$BF$318,43,FALSE)),"",VLOOKUP($B334,'[1]1718  Prog Access'!$F$7:$BF$318,43,FALSE))</f>
        <v>470961.31999999989</v>
      </c>
      <c r="BN334" s="135">
        <f>IF(ISNA(VLOOKUP($B334,'[1]1718  Prog Access'!$F$7:$BF$318,44,FALSE)),"",VLOOKUP($B334,'[1]1718  Prog Access'!$F$7:$BF$318,44,FALSE))</f>
        <v>0</v>
      </c>
      <c r="BO334" s="135">
        <f>IF(ISNA(VLOOKUP($B334,'[1]1718  Prog Access'!$F$7:$BF$318,45,FALSE)),"",VLOOKUP($B334,'[1]1718  Prog Access'!$F$7:$BF$318,45,FALSE))</f>
        <v>0</v>
      </c>
      <c r="BP334" s="137">
        <f t="shared" si="501"/>
        <v>513181.59999999986</v>
      </c>
      <c r="BQ334" s="133">
        <f t="shared" si="502"/>
        <v>2.2872921587456296E-2</v>
      </c>
      <c r="BR334" s="134">
        <f t="shared" si="503"/>
        <v>271.93039349717566</v>
      </c>
      <c r="BS334" s="140">
        <f>IF(ISNA(VLOOKUP($B334,'[1]1718  Prog Access'!$F$7:$BF$318,46,FALSE)),"",VLOOKUP($B334,'[1]1718  Prog Access'!$F$7:$BF$318,46,FALSE))</f>
        <v>0</v>
      </c>
      <c r="BT334" s="135">
        <f>IF(ISNA(VLOOKUP($B334,'[1]1718  Prog Access'!$F$7:$BF$318,47,FALSE)),"",VLOOKUP($B334,'[1]1718  Prog Access'!$F$7:$BF$318,47,FALSE))</f>
        <v>0</v>
      </c>
      <c r="BU334" s="135">
        <f>IF(ISNA(VLOOKUP($B334,'[1]1718  Prog Access'!$F$7:$BF$318,48,FALSE)),"",VLOOKUP($B334,'[1]1718  Prog Access'!$F$7:$BF$318,48,FALSE))</f>
        <v>0</v>
      </c>
      <c r="BV334" s="135">
        <f>IF(ISNA(VLOOKUP($B334,'[1]1718  Prog Access'!$F$7:$BF$318,49,FALSE)),"",VLOOKUP($B334,'[1]1718  Prog Access'!$F$7:$BF$318,49,FALSE))</f>
        <v>172170.72999999998</v>
      </c>
      <c r="BW334" s="137">
        <f t="shared" si="504"/>
        <v>172170.72999999998</v>
      </c>
      <c r="BX334" s="133">
        <f t="shared" si="505"/>
        <v>7.6737895648345735E-3</v>
      </c>
      <c r="BY334" s="134">
        <f t="shared" si="506"/>
        <v>91.231747898981553</v>
      </c>
      <c r="BZ334" s="135">
        <f>IF(ISNA(VLOOKUP($B334,'[1]1718  Prog Access'!$F$7:$BF$318,50,FALSE)),"",VLOOKUP($B334,'[1]1718  Prog Access'!$F$7:$BF$318,50,FALSE))</f>
        <v>3570374.11</v>
      </c>
      <c r="CA334" s="133">
        <f t="shared" si="507"/>
        <v>0.15913447998898261</v>
      </c>
      <c r="CB334" s="134">
        <f t="shared" si="508"/>
        <v>1891.9096800517175</v>
      </c>
      <c r="CC334" s="135">
        <f>IF(ISNA(VLOOKUP($B334,'[1]1718  Prog Access'!$F$7:$BF$318,51,FALSE)),"",VLOOKUP($B334,'[1]1718  Prog Access'!$F$7:$BF$318,51,FALSE))</f>
        <v>804448.60000000021</v>
      </c>
      <c r="CD334" s="133">
        <f t="shared" si="509"/>
        <v>3.5854928837937693E-2</v>
      </c>
      <c r="CE334" s="134">
        <f t="shared" si="510"/>
        <v>426.27020210048869</v>
      </c>
      <c r="CF334" s="141">
        <f>IF(ISNA(VLOOKUP($B334,'[1]1718  Prog Access'!$F$7:$BF$318,52,FALSE)),"",VLOOKUP($B334,'[1]1718  Prog Access'!$F$7:$BF$318,52,FALSE))</f>
        <v>1114796.99</v>
      </c>
      <c r="CG334" s="88">
        <f t="shared" si="511"/>
        <v>4.9687409170949048E-2</v>
      </c>
      <c r="CH334" s="89">
        <f t="shared" si="512"/>
        <v>590.72107059210043</v>
      </c>
      <c r="CI334" s="90">
        <f t="shared" si="513"/>
        <v>22436206.850000001</v>
      </c>
      <c r="CJ334" s="99">
        <f t="shared" si="514"/>
        <v>0</v>
      </c>
    </row>
    <row r="335" spans="1:88" x14ac:dyDescent="0.3">
      <c r="A335" s="21"/>
      <c r="B335" s="84" t="s">
        <v>545</v>
      </c>
      <c r="C335" s="117" t="s">
        <v>546</v>
      </c>
      <c r="D335" s="85">
        <f>IF(ISNA(VLOOKUP($B335,'[1]1718 enrollment_Rev_Exp by size'!$A$6:$C$339,3,FALSE)),"",VLOOKUP($B335,'[1]1718 enrollment_Rev_Exp by size'!$A$6:$C$339,3,FALSE))</f>
        <v>10406</v>
      </c>
      <c r="E335" s="86">
        <f>IF(ISNA(VLOOKUP($B335,'[1]1718 Enroll_Rev_Exp Access'!$A$6:$D$316,4,FALSE)),"",VLOOKUP($B335,'[1]1718 Enroll_Rev_Exp Access'!$A$6:$D$316,4,FALSE))</f>
        <v>126313602.98</v>
      </c>
      <c r="F335" s="87">
        <f>IF(ISNA(VLOOKUP($B335,'[1]1718  Prog Access'!$F$7:$BF$318,2,FALSE)),"",VLOOKUP($B335,'[1]1718  Prog Access'!$F$7:$BF$318,2,FALSE))</f>
        <v>68771201.569999978</v>
      </c>
      <c r="G335" s="87">
        <f>IF(ISNA(VLOOKUP($B335,'[1]1718  Prog Access'!$F$7:$BF$318,3,FALSE)),"",VLOOKUP($B335,'[1]1718  Prog Access'!$F$7:$BF$318,3,FALSE))</f>
        <v>3274643.0500000003</v>
      </c>
      <c r="H335" s="87">
        <f>IF(ISNA(VLOOKUP($B335,'[1]1718  Prog Access'!$F$7:$BF$318,4,FALSE)),"",VLOOKUP($B335,'[1]1718  Prog Access'!$F$7:$BF$318,4,FALSE))</f>
        <v>46814.25</v>
      </c>
      <c r="I335" s="130">
        <f t="shared" si="515"/>
        <v>72092658.869999975</v>
      </c>
      <c r="J335" s="151">
        <f t="shared" si="516"/>
        <v>0.57074342880881046</v>
      </c>
      <c r="K335" s="152">
        <f t="shared" si="517"/>
        <v>6927.9895127810851</v>
      </c>
      <c r="L335" s="135">
        <f>IF(ISNA(VLOOKUP($B335,'[1]1718  Prog Access'!$F$7:$BF$318,5,FALSE)),"",VLOOKUP($B335,'[1]1718  Prog Access'!$F$7:$BF$318,5,FALSE))</f>
        <v>0</v>
      </c>
      <c r="M335" s="135">
        <f>IF(ISNA(VLOOKUP($B335,'[1]1718  Prog Access'!$F$7:$BF$318,6,FALSE)),"",VLOOKUP($B335,'[1]1718  Prog Access'!$F$7:$BF$318,6,FALSE))</f>
        <v>0</v>
      </c>
      <c r="N335" s="135">
        <f>IF(ISNA(VLOOKUP($B335,'[1]1718  Prog Access'!$F$7:$BF$318,7,FALSE)),"",VLOOKUP($B335,'[1]1718  Prog Access'!$F$7:$BF$318,7,FALSE))</f>
        <v>0</v>
      </c>
      <c r="O335" s="135">
        <f>IF(ISNA(VLOOKUP($B335,'[1]1718  Prog Access'!$F$7:$BF$318,8,FALSE)),"",VLOOKUP($B335,'[1]1718  Prog Access'!$F$7:$BF$318,8,FALSE))</f>
        <v>0</v>
      </c>
      <c r="P335" s="135">
        <f>IF(ISNA(VLOOKUP($B335,'[1]1718  Prog Access'!$F$7:$BF$318,9,FALSE)),"",VLOOKUP($B335,'[1]1718  Prog Access'!$F$7:$BF$318,9,FALSE))</f>
        <v>0</v>
      </c>
      <c r="Q335" s="135">
        <f>IF(ISNA(VLOOKUP($B335,'[1]1718  Prog Access'!$F$7:$BF$318,10,FALSE)),"",VLOOKUP($B335,'[1]1718  Prog Access'!$F$7:$BF$318,10,FALSE))</f>
        <v>0</v>
      </c>
      <c r="R335" s="128">
        <f t="shared" si="486"/>
        <v>0</v>
      </c>
      <c r="S335" s="136">
        <f t="shared" si="487"/>
        <v>0</v>
      </c>
      <c r="T335" s="137">
        <f t="shared" si="488"/>
        <v>0</v>
      </c>
      <c r="U335" s="135">
        <f>IF(ISNA(VLOOKUP($B335,'[1]1718  Prog Access'!$F$7:$BF$318,11,FALSE)),"",VLOOKUP($B335,'[1]1718  Prog Access'!$F$7:$BF$318,11,FALSE))</f>
        <v>13310746.219999999</v>
      </c>
      <c r="V335" s="135">
        <f>IF(ISNA(VLOOKUP($B335,'[1]1718  Prog Access'!$F$7:$BF$318,12,FALSE)),"",VLOOKUP($B335,'[1]1718  Prog Access'!$F$7:$BF$318,12,FALSE))</f>
        <v>680192.56</v>
      </c>
      <c r="W335" s="135">
        <f>IF(ISNA(VLOOKUP($B335,'[1]1718  Prog Access'!$F$7:$BF$318,13,FALSE)),"",VLOOKUP($B335,'[1]1718  Prog Access'!$F$7:$BF$318,13,FALSE))</f>
        <v>1664004</v>
      </c>
      <c r="X335" s="135">
        <f>IF(ISNA(VLOOKUP($B335,'[1]1718  Prog Access'!$F$7:$BF$318,14,FALSE)),"",VLOOKUP($B335,'[1]1718  Prog Access'!$F$7:$BF$318,14,FALSE))</f>
        <v>0</v>
      </c>
      <c r="Y335" s="135">
        <f>IF(ISNA(VLOOKUP($B335,'[1]1718  Prog Access'!$F$7:$BF$318,15,FALSE)),"",VLOOKUP($B335,'[1]1718  Prog Access'!$F$7:$BF$318,15,FALSE))</f>
        <v>0</v>
      </c>
      <c r="Z335" s="135">
        <f>IF(ISNA(VLOOKUP($B335,'[1]1718  Prog Access'!$F$7:$BF$318,16,FALSE)),"",VLOOKUP($B335,'[1]1718  Prog Access'!$F$7:$BF$318,16,FALSE))</f>
        <v>0</v>
      </c>
      <c r="AA335" s="138">
        <f t="shared" si="489"/>
        <v>15654942.779999999</v>
      </c>
      <c r="AB335" s="133">
        <f t="shared" si="490"/>
        <v>0.1239371089943396</v>
      </c>
      <c r="AC335" s="134">
        <f t="shared" si="491"/>
        <v>1504.4150278685372</v>
      </c>
      <c r="AD335" s="135">
        <f>IF(ISNA(VLOOKUP($B335,'[1]1718  Prog Access'!$F$7:$BF$318,17,FALSE)),"",VLOOKUP($B335,'[1]1718  Prog Access'!$F$7:$BF$318,17,FALSE))</f>
        <v>2875841.9799999995</v>
      </c>
      <c r="AE335" s="135">
        <f>IF(ISNA(VLOOKUP($B335,'[1]1718  Prog Access'!$F$7:$BF$318,18,FALSE)),"",VLOOKUP($B335,'[1]1718  Prog Access'!$F$7:$BF$318,18,FALSE))</f>
        <v>2451197.4000000004</v>
      </c>
      <c r="AF335" s="135">
        <f>IF(ISNA(VLOOKUP($B335,'[1]1718  Prog Access'!$F$7:$BF$318,19,FALSE)),"",VLOOKUP($B335,'[1]1718  Prog Access'!$F$7:$BF$318,19,FALSE))</f>
        <v>42352</v>
      </c>
      <c r="AG335" s="135">
        <f>IF(ISNA(VLOOKUP($B335,'[1]1718  Prog Access'!$F$7:$BF$318,20,FALSE)),"",VLOOKUP($B335,'[1]1718  Prog Access'!$F$7:$BF$318,20,FALSE))</f>
        <v>0</v>
      </c>
      <c r="AH335" s="134">
        <f t="shared" si="492"/>
        <v>5369391.3799999999</v>
      </c>
      <c r="AI335" s="133">
        <f t="shared" si="493"/>
        <v>4.2508417568060092E-2</v>
      </c>
      <c r="AJ335" s="134">
        <f t="shared" si="494"/>
        <v>515.98994618489337</v>
      </c>
      <c r="AK335" s="135">
        <f>IF(ISNA(VLOOKUP($B335,'[1]1718  Prog Access'!$F$7:$BF$318,21,FALSE)),"",VLOOKUP($B335,'[1]1718  Prog Access'!$F$7:$BF$318,21,FALSE))</f>
        <v>0</v>
      </c>
      <c r="AL335" s="135">
        <f>IF(ISNA(VLOOKUP($B335,'[1]1718  Prog Access'!$F$7:$BF$318,22,FALSE)),"",VLOOKUP($B335,'[1]1718  Prog Access'!$F$7:$BF$318,22,FALSE))</f>
        <v>0</v>
      </c>
      <c r="AM335" s="138">
        <f t="shared" si="495"/>
        <v>0</v>
      </c>
      <c r="AN335" s="133">
        <f t="shared" si="496"/>
        <v>0</v>
      </c>
      <c r="AO335" s="139">
        <f t="shared" si="497"/>
        <v>0</v>
      </c>
      <c r="AP335" s="135">
        <f>IF(ISNA(VLOOKUP($B335,'[1]1718  Prog Access'!$F$7:$BF$318,23,FALSE)),"",VLOOKUP($B335,'[1]1718  Prog Access'!$F$7:$BF$318,23,FALSE))</f>
        <v>1111188.4100000001</v>
      </c>
      <c r="AQ335" s="135">
        <f>IF(ISNA(VLOOKUP($B335,'[1]1718  Prog Access'!$F$7:$BF$318,24,FALSE)),"",VLOOKUP($B335,'[1]1718  Prog Access'!$F$7:$BF$318,24,FALSE))</f>
        <v>215990</v>
      </c>
      <c r="AR335" s="135">
        <f>IF(ISNA(VLOOKUP($B335,'[1]1718  Prog Access'!$F$7:$BF$318,25,FALSE)),"",VLOOKUP($B335,'[1]1718  Prog Access'!$F$7:$BF$318,25,FALSE))</f>
        <v>0</v>
      </c>
      <c r="AS335" s="135">
        <f>IF(ISNA(VLOOKUP($B335,'[1]1718  Prog Access'!$F$7:$BF$318,26,FALSE)),"",VLOOKUP($B335,'[1]1718  Prog Access'!$F$7:$BF$318,26,FALSE))</f>
        <v>0</v>
      </c>
      <c r="AT335" s="135">
        <f>IF(ISNA(VLOOKUP($B335,'[1]1718  Prog Access'!$F$7:$BF$318,27,FALSE)),"",VLOOKUP($B335,'[1]1718  Prog Access'!$F$7:$BF$318,27,FALSE))</f>
        <v>1604216.5899999999</v>
      </c>
      <c r="AU335" s="135">
        <f>IF(ISNA(VLOOKUP($B335,'[1]1718  Prog Access'!$F$7:$BF$318,28,FALSE)),"",VLOOKUP($B335,'[1]1718  Prog Access'!$F$7:$BF$318,28,FALSE))</f>
        <v>0</v>
      </c>
      <c r="AV335" s="135">
        <f>IF(ISNA(VLOOKUP($B335,'[1]1718  Prog Access'!$F$7:$BF$318,29,FALSE)),"",VLOOKUP($B335,'[1]1718  Prog Access'!$F$7:$BF$318,29,FALSE))</f>
        <v>0</v>
      </c>
      <c r="AW335" s="135">
        <f>IF(ISNA(VLOOKUP($B335,'[1]1718  Prog Access'!$F$7:$BF$318,30,FALSE)),"",VLOOKUP($B335,'[1]1718  Prog Access'!$F$7:$BF$318,30,FALSE))</f>
        <v>436442.22</v>
      </c>
      <c r="AX335" s="135">
        <f>IF(ISNA(VLOOKUP($B335,'[1]1718  Prog Access'!$F$7:$BF$318,31,FALSE)),"",VLOOKUP($B335,'[1]1718  Prog Access'!$F$7:$BF$318,31,FALSE))</f>
        <v>0</v>
      </c>
      <c r="AY335" s="135">
        <f>IF(ISNA(VLOOKUP($B335,'[1]1718  Prog Access'!$F$7:$BF$318,32,FALSE)),"",VLOOKUP($B335,'[1]1718  Prog Access'!$F$7:$BF$318,32,FALSE))</f>
        <v>0</v>
      </c>
      <c r="AZ335" s="135">
        <f>IF(ISNA(VLOOKUP($B335,'[1]1718  Prog Access'!$F$7:$BF$318,33,FALSE)),"",VLOOKUP($B335,'[1]1718  Prog Access'!$F$7:$BF$318,33,FALSE))</f>
        <v>0</v>
      </c>
      <c r="BA335" s="135">
        <f>IF(ISNA(VLOOKUP($B335,'[1]1718  Prog Access'!$F$7:$BF$318,34,FALSE)),"",VLOOKUP($B335,'[1]1718  Prog Access'!$F$7:$BF$318,34,FALSE))</f>
        <v>51630.310000000005</v>
      </c>
      <c r="BB335" s="135">
        <f>IF(ISNA(VLOOKUP($B335,'[1]1718  Prog Access'!$F$7:$BF$318,35,FALSE)),"",VLOOKUP($B335,'[1]1718  Prog Access'!$F$7:$BF$318,35,FALSE))</f>
        <v>934131.25</v>
      </c>
      <c r="BC335" s="135">
        <f>IF(ISNA(VLOOKUP($B335,'[1]1718  Prog Access'!$F$7:$BF$318,36,FALSE)),"",VLOOKUP($B335,'[1]1718  Prog Access'!$F$7:$BF$318,36,FALSE))</f>
        <v>0</v>
      </c>
      <c r="BD335" s="135">
        <f>IF(ISNA(VLOOKUP($B335,'[1]1718  Prog Access'!$F$7:$BF$318,37,FALSE)),"",VLOOKUP($B335,'[1]1718  Prog Access'!$F$7:$BF$318,37,FALSE))</f>
        <v>0</v>
      </c>
      <c r="BE335" s="135">
        <f>IF(ISNA(VLOOKUP($B335,'[1]1718  Prog Access'!$F$7:$BF$318,38,FALSE)),"",VLOOKUP($B335,'[1]1718  Prog Access'!$F$7:$BF$318,38,FALSE))</f>
        <v>0</v>
      </c>
      <c r="BF335" s="134">
        <f t="shared" si="498"/>
        <v>4353598.7799999993</v>
      </c>
      <c r="BG335" s="133">
        <f t="shared" si="499"/>
        <v>3.4466586949382885E-2</v>
      </c>
      <c r="BH335" s="137">
        <f t="shared" si="500"/>
        <v>418.37389775129725</v>
      </c>
      <c r="BI335" s="140">
        <f>IF(ISNA(VLOOKUP($B335,'[1]1718  Prog Access'!$F$7:$BF$318,39,FALSE)),"",VLOOKUP($B335,'[1]1718  Prog Access'!$F$7:$BF$318,39,FALSE))</f>
        <v>0</v>
      </c>
      <c r="BJ335" s="135">
        <f>IF(ISNA(VLOOKUP($B335,'[1]1718  Prog Access'!$F$7:$BF$318,40,FALSE)),"",VLOOKUP($B335,'[1]1718  Prog Access'!$F$7:$BF$318,40,FALSE))</f>
        <v>100993.9</v>
      </c>
      <c r="BK335" s="135">
        <f>IF(ISNA(VLOOKUP($B335,'[1]1718  Prog Access'!$F$7:$BF$318,41,FALSE)),"",VLOOKUP($B335,'[1]1718  Prog Access'!$F$7:$BF$318,41,FALSE))</f>
        <v>242564.07999999996</v>
      </c>
      <c r="BL335" s="135">
        <f>IF(ISNA(VLOOKUP($B335,'[1]1718  Prog Access'!$F$7:$BF$318,42,FALSE)),"",VLOOKUP($B335,'[1]1718  Prog Access'!$F$7:$BF$318,42,FALSE))</f>
        <v>0</v>
      </c>
      <c r="BM335" s="135">
        <f>IF(ISNA(VLOOKUP($B335,'[1]1718  Prog Access'!$F$7:$BF$318,43,FALSE)),"",VLOOKUP($B335,'[1]1718  Prog Access'!$F$7:$BF$318,43,FALSE))</f>
        <v>0</v>
      </c>
      <c r="BN335" s="135">
        <f>IF(ISNA(VLOOKUP($B335,'[1]1718  Prog Access'!$F$7:$BF$318,44,FALSE)),"",VLOOKUP($B335,'[1]1718  Prog Access'!$F$7:$BF$318,44,FALSE))</f>
        <v>0</v>
      </c>
      <c r="BO335" s="135">
        <f>IF(ISNA(VLOOKUP($B335,'[1]1718  Prog Access'!$F$7:$BF$318,45,FALSE)),"",VLOOKUP($B335,'[1]1718  Prog Access'!$F$7:$BF$318,45,FALSE))</f>
        <v>9533.75</v>
      </c>
      <c r="BP335" s="137">
        <f t="shared" si="501"/>
        <v>353091.73</v>
      </c>
      <c r="BQ335" s="133">
        <f t="shared" si="502"/>
        <v>2.7953579160900598E-3</v>
      </c>
      <c r="BR335" s="134">
        <f t="shared" si="503"/>
        <v>33.931551989236979</v>
      </c>
      <c r="BS335" s="140">
        <f>IF(ISNA(VLOOKUP($B335,'[1]1718  Prog Access'!$F$7:$BF$318,46,FALSE)),"",VLOOKUP($B335,'[1]1718  Prog Access'!$F$7:$BF$318,46,FALSE))</f>
        <v>0</v>
      </c>
      <c r="BT335" s="135">
        <f>IF(ISNA(VLOOKUP($B335,'[1]1718  Prog Access'!$F$7:$BF$318,47,FALSE)),"",VLOOKUP($B335,'[1]1718  Prog Access'!$F$7:$BF$318,47,FALSE))</f>
        <v>10688.88</v>
      </c>
      <c r="BU335" s="135">
        <f>IF(ISNA(VLOOKUP($B335,'[1]1718  Prog Access'!$F$7:$BF$318,48,FALSE)),"",VLOOKUP($B335,'[1]1718  Prog Access'!$F$7:$BF$318,48,FALSE))</f>
        <v>0</v>
      </c>
      <c r="BV335" s="135">
        <f>IF(ISNA(VLOOKUP($B335,'[1]1718  Prog Access'!$F$7:$BF$318,49,FALSE)),"",VLOOKUP($B335,'[1]1718  Prog Access'!$F$7:$BF$318,49,FALSE))</f>
        <v>201765.79</v>
      </c>
      <c r="BW335" s="137">
        <f t="shared" si="504"/>
        <v>212454.67</v>
      </c>
      <c r="BX335" s="133">
        <f t="shared" si="505"/>
        <v>1.681961918492969E-3</v>
      </c>
      <c r="BY335" s="134">
        <f t="shared" si="506"/>
        <v>20.416554872189124</v>
      </c>
      <c r="BZ335" s="135">
        <f>IF(ISNA(VLOOKUP($B335,'[1]1718  Prog Access'!$F$7:$BF$318,50,FALSE)),"",VLOOKUP($B335,'[1]1718  Prog Access'!$F$7:$BF$318,50,FALSE))</f>
        <v>20072707.149999999</v>
      </c>
      <c r="CA335" s="133">
        <f t="shared" si="507"/>
        <v>0.1589116823243355</v>
      </c>
      <c r="CB335" s="134">
        <f t="shared" si="508"/>
        <v>1928.9551364597346</v>
      </c>
      <c r="CC335" s="135">
        <f>IF(ISNA(VLOOKUP($B335,'[1]1718  Prog Access'!$F$7:$BF$318,51,FALSE)),"",VLOOKUP($B335,'[1]1718  Prog Access'!$F$7:$BF$318,51,FALSE))</f>
        <v>3294748.86</v>
      </c>
      <c r="CD335" s="133">
        <f t="shared" si="509"/>
        <v>2.6083879980224121E-2</v>
      </c>
      <c r="CE335" s="134">
        <f t="shared" si="510"/>
        <v>316.62010955218142</v>
      </c>
      <c r="CF335" s="141">
        <f>IF(ISNA(VLOOKUP($B335,'[1]1718  Prog Access'!$F$7:$BF$318,52,FALSE)),"",VLOOKUP($B335,'[1]1718  Prog Access'!$F$7:$BF$318,52,FALSE))</f>
        <v>4910008.7599999988</v>
      </c>
      <c r="CG335" s="88">
        <f t="shared" si="511"/>
        <v>3.8871575540264103E-2</v>
      </c>
      <c r="CH335" s="89">
        <f t="shared" si="512"/>
        <v>471.84400922544677</v>
      </c>
      <c r="CI335" s="90">
        <f t="shared" si="513"/>
        <v>126313602.97999997</v>
      </c>
      <c r="CJ335" s="99">
        <f t="shared" si="514"/>
        <v>0</v>
      </c>
    </row>
    <row r="336" spans="1:88" x14ac:dyDescent="0.3">
      <c r="A336" s="21"/>
      <c r="B336" s="84" t="s">
        <v>547</v>
      </c>
      <c r="C336" s="117" t="s">
        <v>548</v>
      </c>
      <c r="D336" s="85">
        <f>IF(ISNA(VLOOKUP($B336,'[1]1718 enrollment_Rev_Exp by size'!$A$6:$C$339,3,FALSE)),"",VLOOKUP($B336,'[1]1718 enrollment_Rev_Exp by size'!$A$6:$C$339,3,FALSE))</f>
        <v>14070.039999999999</v>
      </c>
      <c r="E336" s="86">
        <f>IF(ISNA(VLOOKUP($B336,'[1]1718 Enroll_Rev_Exp Access'!$A$6:$D$316,4,FALSE)),"",VLOOKUP($B336,'[1]1718 Enroll_Rev_Exp Access'!$A$6:$D$316,4,FALSE))</f>
        <v>171038197.22</v>
      </c>
      <c r="F336" s="87">
        <f>IF(ISNA(VLOOKUP($B336,'[1]1718  Prog Access'!$F$7:$BF$318,2,FALSE)),"",VLOOKUP($B336,'[1]1718  Prog Access'!$F$7:$BF$318,2,FALSE))</f>
        <v>97289560.880000055</v>
      </c>
      <c r="G336" s="87">
        <f>IF(ISNA(VLOOKUP($B336,'[1]1718  Prog Access'!$F$7:$BF$318,3,FALSE)),"",VLOOKUP($B336,'[1]1718  Prog Access'!$F$7:$BF$318,3,FALSE))</f>
        <v>825871.55000000016</v>
      </c>
      <c r="H336" s="87">
        <f>IF(ISNA(VLOOKUP($B336,'[1]1718  Prog Access'!$F$7:$BF$318,4,FALSE)),"",VLOOKUP($B336,'[1]1718  Prog Access'!$F$7:$BF$318,4,FALSE))</f>
        <v>449687.44</v>
      </c>
      <c r="I336" s="130">
        <f t="shared" si="515"/>
        <v>98565119.870000049</v>
      </c>
      <c r="J336" s="151">
        <f t="shared" si="516"/>
        <v>0.57627548390971084</v>
      </c>
      <c r="K336" s="152">
        <f t="shared" si="517"/>
        <v>7005.3190943309373</v>
      </c>
      <c r="L336" s="135">
        <f>IF(ISNA(VLOOKUP($B336,'[1]1718  Prog Access'!$F$7:$BF$318,5,FALSE)),"",VLOOKUP($B336,'[1]1718  Prog Access'!$F$7:$BF$318,5,FALSE))</f>
        <v>0</v>
      </c>
      <c r="M336" s="135">
        <f>IF(ISNA(VLOOKUP($B336,'[1]1718  Prog Access'!$F$7:$BF$318,6,FALSE)),"",VLOOKUP($B336,'[1]1718  Prog Access'!$F$7:$BF$318,6,FALSE))</f>
        <v>0</v>
      </c>
      <c r="N336" s="135">
        <f>IF(ISNA(VLOOKUP($B336,'[1]1718  Prog Access'!$F$7:$BF$318,7,FALSE)),"",VLOOKUP($B336,'[1]1718  Prog Access'!$F$7:$BF$318,7,FALSE))</f>
        <v>0</v>
      </c>
      <c r="O336" s="135">
        <f>IF(ISNA(VLOOKUP($B336,'[1]1718  Prog Access'!$F$7:$BF$318,8,FALSE)),"",VLOOKUP($B336,'[1]1718  Prog Access'!$F$7:$BF$318,8,FALSE))</f>
        <v>0</v>
      </c>
      <c r="P336" s="135">
        <f>IF(ISNA(VLOOKUP($B336,'[1]1718  Prog Access'!$F$7:$BF$318,9,FALSE)),"",VLOOKUP($B336,'[1]1718  Prog Access'!$F$7:$BF$318,9,FALSE))</f>
        <v>0</v>
      </c>
      <c r="Q336" s="135">
        <f>IF(ISNA(VLOOKUP($B336,'[1]1718  Prog Access'!$F$7:$BF$318,10,FALSE)),"",VLOOKUP($B336,'[1]1718  Prog Access'!$F$7:$BF$318,10,FALSE))</f>
        <v>0</v>
      </c>
      <c r="R336" s="128">
        <f t="shared" si="486"/>
        <v>0</v>
      </c>
      <c r="S336" s="136">
        <f t="shared" si="487"/>
        <v>0</v>
      </c>
      <c r="T336" s="137">
        <f t="shared" si="488"/>
        <v>0</v>
      </c>
      <c r="U336" s="135">
        <f>IF(ISNA(VLOOKUP($B336,'[1]1718  Prog Access'!$F$7:$BF$318,11,FALSE)),"",VLOOKUP($B336,'[1]1718  Prog Access'!$F$7:$BF$318,11,FALSE))</f>
        <v>22015903.670000002</v>
      </c>
      <c r="V336" s="135">
        <f>IF(ISNA(VLOOKUP($B336,'[1]1718  Prog Access'!$F$7:$BF$318,12,FALSE)),"",VLOOKUP($B336,'[1]1718  Prog Access'!$F$7:$BF$318,12,FALSE))</f>
        <v>1374872.33</v>
      </c>
      <c r="W336" s="135">
        <f>IF(ISNA(VLOOKUP($B336,'[1]1718  Prog Access'!$F$7:$BF$318,13,FALSE)),"",VLOOKUP($B336,'[1]1718  Prog Access'!$F$7:$BF$318,13,FALSE))</f>
        <v>2384014.13</v>
      </c>
      <c r="X336" s="135">
        <f>IF(ISNA(VLOOKUP($B336,'[1]1718  Prog Access'!$F$7:$BF$318,14,FALSE)),"",VLOOKUP($B336,'[1]1718  Prog Access'!$F$7:$BF$318,14,FALSE))</f>
        <v>0</v>
      </c>
      <c r="Y336" s="135">
        <f>IF(ISNA(VLOOKUP($B336,'[1]1718  Prog Access'!$F$7:$BF$318,15,FALSE)),"",VLOOKUP($B336,'[1]1718  Prog Access'!$F$7:$BF$318,15,FALSE))</f>
        <v>0</v>
      </c>
      <c r="Z336" s="135">
        <f>IF(ISNA(VLOOKUP($B336,'[1]1718  Prog Access'!$F$7:$BF$318,16,FALSE)),"",VLOOKUP($B336,'[1]1718  Prog Access'!$F$7:$BF$318,16,FALSE))</f>
        <v>0</v>
      </c>
      <c r="AA336" s="138">
        <f t="shared" si="489"/>
        <v>25774790.129999999</v>
      </c>
      <c r="AB336" s="133">
        <f t="shared" si="490"/>
        <v>0.15069610501592726</v>
      </c>
      <c r="AC336" s="134">
        <f t="shared" si="491"/>
        <v>1831.8917451549535</v>
      </c>
      <c r="AD336" s="135">
        <f>IF(ISNA(VLOOKUP($B336,'[1]1718  Prog Access'!$F$7:$BF$318,17,FALSE)),"",VLOOKUP($B336,'[1]1718  Prog Access'!$F$7:$BF$318,17,FALSE))</f>
        <v>3117829.48</v>
      </c>
      <c r="AE336" s="135">
        <f>IF(ISNA(VLOOKUP($B336,'[1]1718  Prog Access'!$F$7:$BF$318,18,FALSE)),"",VLOOKUP($B336,'[1]1718  Prog Access'!$F$7:$BF$318,18,FALSE))</f>
        <v>211169.89</v>
      </c>
      <c r="AF336" s="135">
        <f>IF(ISNA(VLOOKUP($B336,'[1]1718  Prog Access'!$F$7:$BF$318,19,FALSE)),"",VLOOKUP($B336,'[1]1718  Prog Access'!$F$7:$BF$318,19,FALSE))</f>
        <v>75514.28</v>
      </c>
      <c r="AG336" s="135">
        <f>IF(ISNA(VLOOKUP($B336,'[1]1718  Prog Access'!$F$7:$BF$318,20,FALSE)),"",VLOOKUP($B336,'[1]1718  Prog Access'!$F$7:$BF$318,20,FALSE))</f>
        <v>0</v>
      </c>
      <c r="AH336" s="134">
        <f t="shared" si="492"/>
        <v>3404513.65</v>
      </c>
      <c r="AI336" s="133">
        <f t="shared" si="493"/>
        <v>1.9904990261449623E-2</v>
      </c>
      <c r="AJ336" s="134">
        <f t="shared" si="494"/>
        <v>241.969010038351</v>
      </c>
      <c r="AK336" s="135">
        <f>IF(ISNA(VLOOKUP($B336,'[1]1718  Prog Access'!$F$7:$BF$318,21,FALSE)),"",VLOOKUP($B336,'[1]1718  Prog Access'!$F$7:$BF$318,21,FALSE))</f>
        <v>834479.69</v>
      </c>
      <c r="AL336" s="135">
        <f>IF(ISNA(VLOOKUP($B336,'[1]1718  Prog Access'!$F$7:$BF$318,22,FALSE)),"",VLOOKUP($B336,'[1]1718  Prog Access'!$F$7:$BF$318,22,FALSE))</f>
        <v>0</v>
      </c>
      <c r="AM336" s="138">
        <f t="shared" si="495"/>
        <v>834479.69</v>
      </c>
      <c r="AN336" s="133">
        <f t="shared" si="496"/>
        <v>4.8789083582694692E-3</v>
      </c>
      <c r="AO336" s="139">
        <f t="shared" si="497"/>
        <v>59.308977799636672</v>
      </c>
      <c r="AP336" s="135">
        <f>IF(ISNA(VLOOKUP($B336,'[1]1718  Prog Access'!$F$7:$BF$318,23,FALSE)),"",VLOOKUP($B336,'[1]1718  Prog Access'!$F$7:$BF$318,23,FALSE))</f>
        <v>2443375.67</v>
      </c>
      <c r="AQ336" s="135">
        <f>IF(ISNA(VLOOKUP($B336,'[1]1718  Prog Access'!$F$7:$BF$318,24,FALSE)),"",VLOOKUP($B336,'[1]1718  Prog Access'!$F$7:$BF$318,24,FALSE))</f>
        <v>366401.08</v>
      </c>
      <c r="AR336" s="135">
        <f>IF(ISNA(VLOOKUP($B336,'[1]1718  Prog Access'!$F$7:$BF$318,25,FALSE)),"",VLOOKUP($B336,'[1]1718  Prog Access'!$F$7:$BF$318,25,FALSE))</f>
        <v>0</v>
      </c>
      <c r="AS336" s="135">
        <f>IF(ISNA(VLOOKUP($B336,'[1]1718  Prog Access'!$F$7:$BF$318,26,FALSE)),"",VLOOKUP($B336,'[1]1718  Prog Access'!$F$7:$BF$318,26,FALSE))</f>
        <v>0</v>
      </c>
      <c r="AT336" s="135">
        <f>IF(ISNA(VLOOKUP($B336,'[1]1718  Prog Access'!$F$7:$BF$318,27,FALSE)),"",VLOOKUP($B336,'[1]1718  Prog Access'!$F$7:$BF$318,27,FALSE))</f>
        <v>3268076.5200000005</v>
      </c>
      <c r="AU336" s="135">
        <f>IF(ISNA(VLOOKUP($B336,'[1]1718  Prog Access'!$F$7:$BF$318,28,FALSE)),"",VLOOKUP($B336,'[1]1718  Prog Access'!$F$7:$BF$318,28,FALSE))</f>
        <v>0</v>
      </c>
      <c r="AV336" s="135">
        <f>IF(ISNA(VLOOKUP($B336,'[1]1718  Prog Access'!$F$7:$BF$318,29,FALSE)),"",VLOOKUP($B336,'[1]1718  Prog Access'!$F$7:$BF$318,29,FALSE))</f>
        <v>0</v>
      </c>
      <c r="AW336" s="135">
        <f>IF(ISNA(VLOOKUP($B336,'[1]1718  Prog Access'!$F$7:$BF$318,30,FALSE)),"",VLOOKUP($B336,'[1]1718  Prog Access'!$F$7:$BF$318,30,FALSE))</f>
        <v>924221.85</v>
      </c>
      <c r="AX336" s="135">
        <f>IF(ISNA(VLOOKUP($B336,'[1]1718  Prog Access'!$F$7:$BF$318,31,FALSE)),"",VLOOKUP($B336,'[1]1718  Prog Access'!$F$7:$BF$318,31,FALSE))</f>
        <v>0</v>
      </c>
      <c r="AY336" s="135">
        <f>IF(ISNA(VLOOKUP($B336,'[1]1718  Prog Access'!$F$7:$BF$318,32,FALSE)),"",VLOOKUP($B336,'[1]1718  Prog Access'!$F$7:$BF$318,32,FALSE))</f>
        <v>0</v>
      </c>
      <c r="AZ336" s="135">
        <f>IF(ISNA(VLOOKUP($B336,'[1]1718  Prog Access'!$F$7:$BF$318,33,FALSE)),"",VLOOKUP($B336,'[1]1718  Prog Access'!$F$7:$BF$318,33,FALSE))</f>
        <v>0</v>
      </c>
      <c r="BA336" s="135">
        <f>IF(ISNA(VLOOKUP($B336,'[1]1718  Prog Access'!$F$7:$BF$318,34,FALSE)),"",VLOOKUP($B336,'[1]1718  Prog Access'!$F$7:$BF$318,34,FALSE))</f>
        <v>73753.149999999994</v>
      </c>
      <c r="BB336" s="135">
        <f>IF(ISNA(VLOOKUP($B336,'[1]1718  Prog Access'!$F$7:$BF$318,35,FALSE)),"",VLOOKUP($B336,'[1]1718  Prog Access'!$F$7:$BF$318,35,FALSE))</f>
        <v>612738.4</v>
      </c>
      <c r="BC336" s="135">
        <f>IF(ISNA(VLOOKUP($B336,'[1]1718  Prog Access'!$F$7:$BF$318,36,FALSE)),"",VLOOKUP($B336,'[1]1718  Prog Access'!$F$7:$BF$318,36,FALSE))</f>
        <v>0</v>
      </c>
      <c r="BD336" s="135">
        <f>IF(ISNA(VLOOKUP($B336,'[1]1718  Prog Access'!$F$7:$BF$318,37,FALSE)),"",VLOOKUP($B336,'[1]1718  Prog Access'!$F$7:$BF$318,37,FALSE))</f>
        <v>0</v>
      </c>
      <c r="BE336" s="135">
        <f>IF(ISNA(VLOOKUP($B336,'[1]1718  Prog Access'!$F$7:$BF$318,38,FALSE)),"",VLOOKUP($B336,'[1]1718  Prog Access'!$F$7:$BF$318,38,FALSE))</f>
        <v>0</v>
      </c>
      <c r="BF336" s="134">
        <f t="shared" si="498"/>
        <v>7688566.6700000009</v>
      </c>
      <c r="BG336" s="133">
        <f t="shared" si="499"/>
        <v>4.4952336933898378E-2</v>
      </c>
      <c r="BH336" s="137">
        <f t="shared" si="500"/>
        <v>546.44952466375366</v>
      </c>
      <c r="BI336" s="140">
        <f>IF(ISNA(VLOOKUP($B336,'[1]1718  Prog Access'!$F$7:$BF$318,39,FALSE)),"",VLOOKUP($B336,'[1]1718  Prog Access'!$F$7:$BF$318,39,FALSE))</f>
        <v>0</v>
      </c>
      <c r="BJ336" s="135">
        <f>IF(ISNA(VLOOKUP($B336,'[1]1718  Prog Access'!$F$7:$BF$318,40,FALSE)),"",VLOOKUP($B336,'[1]1718  Prog Access'!$F$7:$BF$318,40,FALSE))</f>
        <v>31918.54</v>
      </c>
      <c r="BK336" s="135">
        <f>IF(ISNA(VLOOKUP($B336,'[1]1718  Prog Access'!$F$7:$BF$318,41,FALSE)),"",VLOOKUP($B336,'[1]1718  Prog Access'!$F$7:$BF$318,41,FALSE))</f>
        <v>297848.8</v>
      </c>
      <c r="BL336" s="135">
        <f>IF(ISNA(VLOOKUP($B336,'[1]1718  Prog Access'!$F$7:$BF$318,42,FALSE)),"",VLOOKUP($B336,'[1]1718  Prog Access'!$F$7:$BF$318,42,FALSE))</f>
        <v>0</v>
      </c>
      <c r="BM336" s="135">
        <f>IF(ISNA(VLOOKUP($B336,'[1]1718  Prog Access'!$F$7:$BF$318,43,FALSE)),"",VLOOKUP($B336,'[1]1718  Prog Access'!$F$7:$BF$318,43,FALSE))</f>
        <v>0</v>
      </c>
      <c r="BN336" s="135">
        <f>IF(ISNA(VLOOKUP($B336,'[1]1718  Prog Access'!$F$7:$BF$318,44,FALSE)),"",VLOOKUP($B336,'[1]1718  Prog Access'!$F$7:$BF$318,44,FALSE))</f>
        <v>0</v>
      </c>
      <c r="BO336" s="135">
        <f>IF(ISNA(VLOOKUP($B336,'[1]1718  Prog Access'!$F$7:$BF$318,45,FALSE)),"",VLOOKUP($B336,'[1]1718  Prog Access'!$F$7:$BF$318,45,FALSE))</f>
        <v>45690.139999999992</v>
      </c>
      <c r="BP336" s="137">
        <f t="shared" si="501"/>
        <v>375457.48</v>
      </c>
      <c r="BQ336" s="133">
        <f t="shared" si="502"/>
        <v>2.1951674310333332E-3</v>
      </c>
      <c r="BR336" s="134">
        <f t="shared" si="503"/>
        <v>26.684890732364657</v>
      </c>
      <c r="BS336" s="140">
        <f>IF(ISNA(VLOOKUP($B336,'[1]1718  Prog Access'!$F$7:$BF$318,46,FALSE)),"",VLOOKUP($B336,'[1]1718  Prog Access'!$F$7:$BF$318,46,FALSE))</f>
        <v>0</v>
      </c>
      <c r="BT336" s="135">
        <f>IF(ISNA(VLOOKUP($B336,'[1]1718  Prog Access'!$F$7:$BF$318,47,FALSE)),"",VLOOKUP($B336,'[1]1718  Prog Access'!$F$7:$BF$318,47,FALSE))</f>
        <v>0</v>
      </c>
      <c r="BU336" s="135">
        <f>IF(ISNA(VLOOKUP($B336,'[1]1718  Prog Access'!$F$7:$BF$318,48,FALSE)),"",VLOOKUP($B336,'[1]1718  Prog Access'!$F$7:$BF$318,48,FALSE))</f>
        <v>3159040.2900000005</v>
      </c>
      <c r="BV336" s="135">
        <f>IF(ISNA(VLOOKUP($B336,'[1]1718  Prog Access'!$F$7:$BF$318,49,FALSE)),"",VLOOKUP($B336,'[1]1718  Prog Access'!$F$7:$BF$318,49,FALSE))</f>
        <v>0</v>
      </c>
      <c r="BW336" s="137">
        <f t="shared" si="504"/>
        <v>3159040.2900000005</v>
      </c>
      <c r="BX336" s="133">
        <f t="shared" si="505"/>
        <v>1.8469794124037951E-2</v>
      </c>
      <c r="BY336" s="134">
        <f t="shared" si="506"/>
        <v>224.52248110168847</v>
      </c>
      <c r="BZ336" s="135">
        <f>IF(ISNA(VLOOKUP($B336,'[1]1718  Prog Access'!$F$7:$BF$318,50,FALSE)),"",VLOOKUP($B336,'[1]1718  Prog Access'!$F$7:$BF$318,50,FALSE))</f>
        <v>20583759.810000002</v>
      </c>
      <c r="CA336" s="133">
        <f t="shared" si="507"/>
        <v>0.12034598203536889</v>
      </c>
      <c r="CB336" s="134">
        <f t="shared" si="508"/>
        <v>1462.9496298517988</v>
      </c>
      <c r="CC336" s="135">
        <f>IF(ISNA(VLOOKUP($B336,'[1]1718  Prog Access'!$F$7:$BF$318,51,FALSE)),"",VLOOKUP($B336,'[1]1718  Prog Access'!$F$7:$BF$318,51,FALSE))</f>
        <v>5325266.88</v>
      </c>
      <c r="CD336" s="133">
        <f t="shared" si="509"/>
        <v>3.1134956790677053E-2</v>
      </c>
      <c r="CE336" s="134">
        <f t="shared" si="510"/>
        <v>378.48271078120604</v>
      </c>
      <c r="CF336" s="141">
        <f>IF(ISNA(VLOOKUP($B336,'[1]1718  Prog Access'!$F$7:$BF$318,52,FALSE)),"",VLOOKUP($B336,'[1]1718  Prog Access'!$F$7:$BF$318,52,FALSE))</f>
        <v>5327202.75</v>
      </c>
      <c r="CG336" s="88">
        <f t="shared" si="511"/>
        <v>3.114627513962755E-2</v>
      </c>
      <c r="CH336" s="89">
        <f t="shared" si="512"/>
        <v>378.62029887619371</v>
      </c>
      <c r="CI336" s="90">
        <f t="shared" si="513"/>
        <v>171038197.22000003</v>
      </c>
      <c r="CJ336" s="99">
        <f t="shared" si="514"/>
        <v>0</v>
      </c>
    </row>
    <row r="337" spans="1:88" x14ac:dyDescent="0.3">
      <c r="A337" s="21"/>
      <c r="B337" s="84" t="s">
        <v>549</v>
      </c>
      <c r="C337" s="117" t="s">
        <v>550</v>
      </c>
      <c r="D337" s="85">
        <f>IF(ISNA(VLOOKUP($B337,'[1]1718 enrollment_Rev_Exp by size'!$A$6:$C$339,3,FALSE)),"",VLOOKUP($B337,'[1]1718 enrollment_Rev_Exp by size'!$A$6:$C$339,3,FALSE))</f>
        <v>902.85000000000014</v>
      </c>
      <c r="E337" s="86">
        <f>IF(ISNA(VLOOKUP($B337,'[1]1718 Enroll_Rev_Exp Access'!$A$6:$D$316,4,FALSE)),"",VLOOKUP($B337,'[1]1718 Enroll_Rev_Exp Access'!$A$6:$D$316,4,FALSE))</f>
        <v>10499860.470000001</v>
      </c>
      <c r="F337" s="87">
        <f>IF(ISNA(VLOOKUP($B337,'[1]1718  Prog Access'!$F$7:$BF$318,2,FALSE)),"",VLOOKUP($B337,'[1]1718  Prog Access'!$F$7:$BF$318,2,FALSE))</f>
        <v>5686940.0700000003</v>
      </c>
      <c r="G337" s="87">
        <f>IF(ISNA(VLOOKUP($B337,'[1]1718  Prog Access'!$F$7:$BF$318,3,FALSE)),"",VLOOKUP($B337,'[1]1718  Prog Access'!$F$7:$BF$318,3,FALSE))</f>
        <v>95965.93</v>
      </c>
      <c r="H337" s="87">
        <f>IF(ISNA(VLOOKUP($B337,'[1]1718  Prog Access'!$F$7:$BF$318,4,FALSE)),"",VLOOKUP($B337,'[1]1718  Prog Access'!$F$7:$BF$318,4,FALSE))</f>
        <v>0</v>
      </c>
      <c r="I337" s="130">
        <f t="shared" si="515"/>
        <v>5782906</v>
      </c>
      <c r="J337" s="151">
        <f t="shared" si="516"/>
        <v>0.55076027119815618</v>
      </c>
      <c r="K337" s="152">
        <f t="shared" si="517"/>
        <v>6405.1680788613821</v>
      </c>
      <c r="L337" s="135">
        <f>IF(ISNA(VLOOKUP($B337,'[1]1718  Prog Access'!$F$7:$BF$318,5,FALSE)),"",VLOOKUP($B337,'[1]1718  Prog Access'!$F$7:$BF$318,5,FALSE))</f>
        <v>0</v>
      </c>
      <c r="M337" s="135">
        <f>IF(ISNA(VLOOKUP($B337,'[1]1718  Prog Access'!$F$7:$BF$318,6,FALSE)),"",VLOOKUP($B337,'[1]1718  Prog Access'!$F$7:$BF$318,6,FALSE))</f>
        <v>0</v>
      </c>
      <c r="N337" s="135">
        <f>IF(ISNA(VLOOKUP($B337,'[1]1718  Prog Access'!$F$7:$BF$318,7,FALSE)),"",VLOOKUP($B337,'[1]1718  Prog Access'!$F$7:$BF$318,7,FALSE))</f>
        <v>0</v>
      </c>
      <c r="O337" s="135">
        <f>IF(ISNA(VLOOKUP($B337,'[1]1718  Prog Access'!$F$7:$BF$318,8,FALSE)),"",VLOOKUP($B337,'[1]1718  Prog Access'!$F$7:$BF$318,8,FALSE))</f>
        <v>0</v>
      </c>
      <c r="P337" s="135">
        <f>IF(ISNA(VLOOKUP($B337,'[1]1718  Prog Access'!$F$7:$BF$318,9,FALSE)),"",VLOOKUP($B337,'[1]1718  Prog Access'!$F$7:$BF$318,9,FALSE))</f>
        <v>0</v>
      </c>
      <c r="Q337" s="135">
        <f>IF(ISNA(VLOOKUP($B337,'[1]1718  Prog Access'!$F$7:$BF$318,10,FALSE)),"",VLOOKUP($B337,'[1]1718  Prog Access'!$F$7:$BF$318,10,FALSE))</f>
        <v>0</v>
      </c>
      <c r="R337" s="128">
        <f t="shared" si="486"/>
        <v>0</v>
      </c>
      <c r="S337" s="136">
        <f t="shared" si="487"/>
        <v>0</v>
      </c>
      <c r="T337" s="137">
        <f t="shared" si="488"/>
        <v>0</v>
      </c>
      <c r="U337" s="135">
        <f>IF(ISNA(VLOOKUP($B337,'[1]1718  Prog Access'!$F$7:$BF$318,11,FALSE)),"",VLOOKUP($B337,'[1]1718  Prog Access'!$F$7:$BF$318,11,FALSE))</f>
        <v>896946.64000000013</v>
      </c>
      <c r="V337" s="135">
        <f>IF(ISNA(VLOOKUP($B337,'[1]1718  Prog Access'!$F$7:$BF$318,12,FALSE)),"",VLOOKUP($B337,'[1]1718  Prog Access'!$F$7:$BF$318,12,FALSE))</f>
        <v>0</v>
      </c>
      <c r="W337" s="135">
        <f>IF(ISNA(VLOOKUP($B337,'[1]1718  Prog Access'!$F$7:$BF$318,13,FALSE)),"",VLOOKUP($B337,'[1]1718  Prog Access'!$F$7:$BF$318,13,FALSE))</f>
        <v>174156.63000000003</v>
      </c>
      <c r="X337" s="135">
        <f>IF(ISNA(VLOOKUP($B337,'[1]1718  Prog Access'!$F$7:$BF$318,14,FALSE)),"",VLOOKUP($B337,'[1]1718  Prog Access'!$F$7:$BF$318,14,FALSE))</f>
        <v>0</v>
      </c>
      <c r="Y337" s="135">
        <f>IF(ISNA(VLOOKUP($B337,'[1]1718  Prog Access'!$F$7:$BF$318,15,FALSE)),"",VLOOKUP($B337,'[1]1718  Prog Access'!$F$7:$BF$318,15,FALSE))</f>
        <v>0</v>
      </c>
      <c r="Z337" s="135">
        <f>IF(ISNA(VLOOKUP($B337,'[1]1718  Prog Access'!$F$7:$BF$318,16,FALSE)),"",VLOOKUP($B337,'[1]1718  Prog Access'!$F$7:$BF$318,16,FALSE))</f>
        <v>0</v>
      </c>
      <c r="AA337" s="138">
        <f t="shared" si="489"/>
        <v>1071103.2700000003</v>
      </c>
      <c r="AB337" s="133">
        <f t="shared" si="490"/>
        <v>0.10201119082109099</v>
      </c>
      <c r="AC337" s="134">
        <f t="shared" si="491"/>
        <v>1186.3579442875341</v>
      </c>
      <c r="AD337" s="135">
        <f>IF(ISNA(VLOOKUP($B337,'[1]1718  Prog Access'!$F$7:$BF$318,17,FALSE)),"",VLOOKUP($B337,'[1]1718  Prog Access'!$F$7:$BF$318,17,FALSE))</f>
        <v>370825.18999999994</v>
      </c>
      <c r="AE337" s="135">
        <f>IF(ISNA(VLOOKUP($B337,'[1]1718  Prog Access'!$F$7:$BF$318,18,FALSE)),"",VLOOKUP($B337,'[1]1718  Prog Access'!$F$7:$BF$318,18,FALSE))</f>
        <v>138866.94999999998</v>
      </c>
      <c r="AF337" s="135">
        <f>IF(ISNA(VLOOKUP($B337,'[1]1718  Prog Access'!$F$7:$BF$318,19,FALSE)),"",VLOOKUP($B337,'[1]1718  Prog Access'!$F$7:$BF$318,19,FALSE))</f>
        <v>0</v>
      </c>
      <c r="AG337" s="135">
        <f>IF(ISNA(VLOOKUP($B337,'[1]1718  Prog Access'!$F$7:$BF$318,20,FALSE)),"",VLOOKUP($B337,'[1]1718  Prog Access'!$F$7:$BF$318,20,FALSE))</f>
        <v>0</v>
      </c>
      <c r="AH337" s="134">
        <f t="shared" si="492"/>
        <v>509692.1399999999</v>
      </c>
      <c r="AI337" s="133">
        <f t="shared" si="493"/>
        <v>4.8542753635277582E-2</v>
      </c>
      <c r="AJ337" s="134">
        <f t="shared" si="494"/>
        <v>564.53689981724517</v>
      </c>
      <c r="AK337" s="135">
        <f>IF(ISNA(VLOOKUP($B337,'[1]1718  Prog Access'!$F$7:$BF$318,21,FALSE)),"",VLOOKUP($B337,'[1]1718  Prog Access'!$F$7:$BF$318,21,FALSE))</f>
        <v>0</v>
      </c>
      <c r="AL337" s="135">
        <f>IF(ISNA(VLOOKUP($B337,'[1]1718  Prog Access'!$F$7:$BF$318,22,FALSE)),"",VLOOKUP($B337,'[1]1718  Prog Access'!$F$7:$BF$318,22,FALSE))</f>
        <v>0</v>
      </c>
      <c r="AM337" s="138">
        <f t="shared" si="495"/>
        <v>0</v>
      </c>
      <c r="AN337" s="133">
        <f t="shared" si="496"/>
        <v>0</v>
      </c>
      <c r="AO337" s="139">
        <f t="shared" si="497"/>
        <v>0</v>
      </c>
      <c r="AP337" s="135">
        <f>IF(ISNA(VLOOKUP($B337,'[1]1718  Prog Access'!$F$7:$BF$318,23,FALSE)),"",VLOOKUP($B337,'[1]1718  Prog Access'!$F$7:$BF$318,23,FALSE))</f>
        <v>53007.880000000005</v>
      </c>
      <c r="AQ337" s="135">
        <f>IF(ISNA(VLOOKUP($B337,'[1]1718  Prog Access'!$F$7:$BF$318,24,FALSE)),"",VLOOKUP($B337,'[1]1718  Prog Access'!$F$7:$BF$318,24,FALSE))</f>
        <v>32064.309999999998</v>
      </c>
      <c r="AR337" s="135">
        <f>IF(ISNA(VLOOKUP($B337,'[1]1718  Prog Access'!$F$7:$BF$318,25,FALSE)),"",VLOOKUP($B337,'[1]1718  Prog Access'!$F$7:$BF$318,25,FALSE))</f>
        <v>0</v>
      </c>
      <c r="AS337" s="135">
        <f>IF(ISNA(VLOOKUP($B337,'[1]1718  Prog Access'!$F$7:$BF$318,26,FALSE)),"",VLOOKUP($B337,'[1]1718  Prog Access'!$F$7:$BF$318,26,FALSE))</f>
        <v>0</v>
      </c>
      <c r="AT337" s="135">
        <f>IF(ISNA(VLOOKUP($B337,'[1]1718  Prog Access'!$F$7:$BF$318,27,FALSE)),"",VLOOKUP($B337,'[1]1718  Prog Access'!$F$7:$BF$318,27,FALSE))</f>
        <v>89096.510000000009</v>
      </c>
      <c r="AU337" s="135">
        <f>IF(ISNA(VLOOKUP($B337,'[1]1718  Prog Access'!$F$7:$BF$318,28,FALSE)),"",VLOOKUP($B337,'[1]1718  Prog Access'!$F$7:$BF$318,28,FALSE))</f>
        <v>0</v>
      </c>
      <c r="AV337" s="135">
        <f>IF(ISNA(VLOOKUP($B337,'[1]1718  Prog Access'!$F$7:$BF$318,29,FALSE)),"",VLOOKUP($B337,'[1]1718  Prog Access'!$F$7:$BF$318,29,FALSE))</f>
        <v>0</v>
      </c>
      <c r="AW337" s="135">
        <f>IF(ISNA(VLOOKUP($B337,'[1]1718  Prog Access'!$F$7:$BF$318,30,FALSE)),"",VLOOKUP($B337,'[1]1718  Prog Access'!$F$7:$BF$318,30,FALSE))</f>
        <v>22097.989999999998</v>
      </c>
      <c r="AX337" s="135">
        <f>IF(ISNA(VLOOKUP($B337,'[1]1718  Prog Access'!$F$7:$BF$318,31,FALSE)),"",VLOOKUP($B337,'[1]1718  Prog Access'!$F$7:$BF$318,31,FALSE))</f>
        <v>0</v>
      </c>
      <c r="AY337" s="135">
        <f>IF(ISNA(VLOOKUP($B337,'[1]1718  Prog Access'!$F$7:$BF$318,32,FALSE)),"",VLOOKUP($B337,'[1]1718  Prog Access'!$F$7:$BF$318,32,FALSE))</f>
        <v>0</v>
      </c>
      <c r="AZ337" s="135">
        <f>IF(ISNA(VLOOKUP($B337,'[1]1718  Prog Access'!$F$7:$BF$318,33,FALSE)),"",VLOOKUP($B337,'[1]1718  Prog Access'!$F$7:$BF$318,33,FALSE))</f>
        <v>0</v>
      </c>
      <c r="BA337" s="135">
        <f>IF(ISNA(VLOOKUP($B337,'[1]1718  Prog Access'!$F$7:$BF$318,34,FALSE)),"",VLOOKUP($B337,'[1]1718  Prog Access'!$F$7:$BF$318,34,FALSE))</f>
        <v>0</v>
      </c>
      <c r="BB337" s="135">
        <f>IF(ISNA(VLOOKUP($B337,'[1]1718  Prog Access'!$F$7:$BF$318,35,FALSE)),"",VLOOKUP($B337,'[1]1718  Prog Access'!$F$7:$BF$318,35,FALSE))</f>
        <v>0</v>
      </c>
      <c r="BC337" s="135">
        <f>IF(ISNA(VLOOKUP($B337,'[1]1718  Prog Access'!$F$7:$BF$318,36,FALSE)),"",VLOOKUP($B337,'[1]1718  Prog Access'!$F$7:$BF$318,36,FALSE))</f>
        <v>0</v>
      </c>
      <c r="BD337" s="135">
        <f>IF(ISNA(VLOOKUP($B337,'[1]1718  Prog Access'!$F$7:$BF$318,37,FALSE)),"",VLOOKUP($B337,'[1]1718  Prog Access'!$F$7:$BF$318,37,FALSE))</f>
        <v>0</v>
      </c>
      <c r="BE337" s="135">
        <f>IF(ISNA(VLOOKUP($B337,'[1]1718  Prog Access'!$F$7:$BF$318,38,FALSE)),"",VLOOKUP($B337,'[1]1718  Prog Access'!$F$7:$BF$318,38,FALSE))</f>
        <v>0</v>
      </c>
      <c r="BF337" s="134">
        <f t="shared" si="498"/>
        <v>196266.69</v>
      </c>
      <c r="BG337" s="133">
        <f t="shared" si="499"/>
        <v>1.869231410843691E-2</v>
      </c>
      <c r="BH337" s="137">
        <f t="shared" si="500"/>
        <v>217.38571191227777</v>
      </c>
      <c r="BI337" s="140">
        <f>IF(ISNA(VLOOKUP($B337,'[1]1718  Prog Access'!$F$7:$BF$318,39,FALSE)),"",VLOOKUP($B337,'[1]1718  Prog Access'!$F$7:$BF$318,39,FALSE))</f>
        <v>0</v>
      </c>
      <c r="BJ337" s="135">
        <f>IF(ISNA(VLOOKUP($B337,'[1]1718  Prog Access'!$F$7:$BF$318,40,FALSE)),"",VLOOKUP($B337,'[1]1718  Prog Access'!$F$7:$BF$318,40,FALSE))</f>
        <v>0</v>
      </c>
      <c r="BK337" s="135">
        <f>IF(ISNA(VLOOKUP($B337,'[1]1718  Prog Access'!$F$7:$BF$318,41,FALSE)),"",VLOOKUP($B337,'[1]1718  Prog Access'!$F$7:$BF$318,41,FALSE))</f>
        <v>7303.75</v>
      </c>
      <c r="BL337" s="135">
        <f>IF(ISNA(VLOOKUP($B337,'[1]1718  Prog Access'!$F$7:$BF$318,42,FALSE)),"",VLOOKUP($B337,'[1]1718  Prog Access'!$F$7:$BF$318,42,FALSE))</f>
        <v>0</v>
      </c>
      <c r="BM337" s="135">
        <f>IF(ISNA(VLOOKUP($B337,'[1]1718  Prog Access'!$F$7:$BF$318,43,FALSE)),"",VLOOKUP($B337,'[1]1718  Prog Access'!$F$7:$BF$318,43,FALSE))</f>
        <v>67039.510000000009</v>
      </c>
      <c r="BN337" s="135">
        <f>IF(ISNA(VLOOKUP($B337,'[1]1718  Prog Access'!$F$7:$BF$318,44,FALSE)),"",VLOOKUP($B337,'[1]1718  Prog Access'!$F$7:$BF$318,44,FALSE))</f>
        <v>0</v>
      </c>
      <c r="BO337" s="135">
        <f>IF(ISNA(VLOOKUP($B337,'[1]1718  Prog Access'!$F$7:$BF$318,45,FALSE)),"",VLOOKUP($B337,'[1]1718  Prog Access'!$F$7:$BF$318,45,FALSE))</f>
        <v>1226.3800000000001</v>
      </c>
      <c r="BP337" s="137">
        <f t="shared" si="501"/>
        <v>75569.640000000014</v>
      </c>
      <c r="BQ337" s="133">
        <f t="shared" si="502"/>
        <v>7.197204211990829E-3</v>
      </c>
      <c r="BR337" s="134">
        <f t="shared" si="503"/>
        <v>83.701212826050835</v>
      </c>
      <c r="BS337" s="140">
        <f>IF(ISNA(VLOOKUP($B337,'[1]1718  Prog Access'!$F$7:$BF$318,46,FALSE)),"",VLOOKUP($B337,'[1]1718  Prog Access'!$F$7:$BF$318,46,FALSE))</f>
        <v>0</v>
      </c>
      <c r="BT337" s="135">
        <f>IF(ISNA(VLOOKUP($B337,'[1]1718  Prog Access'!$F$7:$BF$318,47,FALSE)),"",VLOOKUP($B337,'[1]1718  Prog Access'!$F$7:$BF$318,47,FALSE))</f>
        <v>0</v>
      </c>
      <c r="BU337" s="135">
        <f>IF(ISNA(VLOOKUP($B337,'[1]1718  Prog Access'!$F$7:$BF$318,48,FALSE)),"",VLOOKUP($B337,'[1]1718  Prog Access'!$F$7:$BF$318,48,FALSE))</f>
        <v>50640.459999999992</v>
      </c>
      <c r="BV337" s="135">
        <f>IF(ISNA(VLOOKUP($B337,'[1]1718  Prog Access'!$F$7:$BF$318,49,FALSE)),"",VLOOKUP($B337,'[1]1718  Prog Access'!$F$7:$BF$318,49,FALSE))</f>
        <v>0</v>
      </c>
      <c r="BW337" s="137">
        <f t="shared" si="504"/>
        <v>50640.459999999992</v>
      </c>
      <c r="BX337" s="133">
        <f t="shared" si="505"/>
        <v>4.8229650426964187E-3</v>
      </c>
      <c r="BY337" s="134">
        <f t="shared" si="506"/>
        <v>56.08956083513317</v>
      </c>
      <c r="BZ337" s="135">
        <f>IF(ISNA(VLOOKUP($B337,'[1]1718  Prog Access'!$F$7:$BF$318,50,FALSE)),"",VLOOKUP($B337,'[1]1718  Prog Access'!$F$7:$BF$318,50,FALSE))</f>
        <v>1851346.22</v>
      </c>
      <c r="CA337" s="133">
        <f t="shared" si="507"/>
        <v>0.17632103067365806</v>
      </c>
      <c r="CB337" s="134">
        <f t="shared" si="508"/>
        <v>2050.5579221354596</v>
      </c>
      <c r="CC337" s="135">
        <f>IF(ISNA(VLOOKUP($B337,'[1]1718  Prog Access'!$F$7:$BF$318,51,FALSE)),"",VLOOKUP($B337,'[1]1718  Prog Access'!$F$7:$BF$318,51,FALSE))</f>
        <v>316559.55</v>
      </c>
      <c r="CD337" s="133">
        <f t="shared" si="509"/>
        <v>3.014892920762784E-2</v>
      </c>
      <c r="CE337" s="134">
        <f t="shared" si="510"/>
        <v>350.62252865924563</v>
      </c>
      <c r="CF337" s="141">
        <f>IF(ISNA(VLOOKUP($B337,'[1]1718  Prog Access'!$F$7:$BF$318,52,FALSE)),"",VLOOKUP($B337,'[1]1718  Prog Access'!$F$7:$BF$318,52,FALSE))</f>
        <v>645776.5</v>
      </c>
      <c r="CG337" s="88">
        <f t="shared" si="511"/>
        <v>6.1503341101065125E-2</v>
      </c>
      <c r="CH337" s="89">
        <f t="shared" si="512"/>
        <v>715.26444038323075</v>
      </c>
      <c r="CI337" s="90">
        <f t="shared" si="513"/>
        <v>10499860.470000001</v>
      </c>
      <c r="CJ337" s="99">
        <f t="shared" si="514"/>
        <v>0</v>
      </c>
    </row>
    <row r="338" spans="1:88" x14ac:dyDescent="0.3">
      <c r="A338" s="21"/>
      <c r="B338" s="84" t="s">
        <v>551</v>
      </c>
      <c r="C338" s="117" t="s">
        <v>552</v>
      </c>
      <c r="D338" s="85">
        <f>IF(ISNA(VLOOKUP($B338,'[1]1718 enrollment_Rev_Exp by size'!$A$6:$C$339,3,FALSE)),"",VLOOKUP($B338,'[1]1718 enrollment_Rev_Exp by size'!$A$6:$C$339,3,FALSE))</f>
        <v>4825.0399999999991</v>
      </c>
      <c r="E338" s="86">
        <f>IF(ISNA(VLOOKUP($B338,'[1]1718 Enroll_Rev_Exp Access'!$A$6:$D$316,4,FALSE)),"",VLOOKUP($B338,'[1]1718 Enroll_Rev_Exp Access'!$A$6:$D$316,4,FALSE))</f>
        <v>57855551.770000003</v>
      </c>
      <c r="F338" s="87">
        <f>IF(ISNA(VLOOKUP($B338,'[1]1718  Prog Access'!$F$7:$BF$318,2,FALSE)),"",VLOOKUP($B338,'[1]1718  Prog Access'!$F$7:$BF$318,2,FALSE))</f>
        <v>29425848.399999995</v>
      </c>
      <c r="G338" s="87">
        <f>IF(ISNA(VLOOKUP($B338,'[1]1718  Prog Access'!$F$7:$BF$318,3,FALSE)),"",VLOOKUP($B338,'[1]1718  Prog Access'!$F$7:$BF$318,3,FALSE))</f>
        <v>494133.47</v>
      </c>
      <c r="H338" s="87">
        <f>IF(ISNA(VLOOKUP($B338,'[1]1718  Prog Access'!$F$7:$BF$318,4,FALSE)),"",VLOOKUP($B338,'[1]1718  Prog Access'!$F$7:$BF$318,4,FALSE))</f>
        <v>0</v>
      </c>
      <c r="I338" s="130">
        <f t="shared" si="515"/>
        <v>29919981.869999994</v>
      </c>
      <c r="J338" s="151">
        <f t="shared" si="516"/>
        <v>0.51714971086862027</v>
      </c>
      <c r="K338" s="152">
        <f t="shared" si="517"/>
        <v>6200.9811048198562</v>
      </c>
      <c r="L338" s="135">
        <f>IF(ISNA(VLOOKUP($B338,'[1]1718  Prog Access'!$F$7:$BF$318,5,FALSE)),"",VLOOKUP($B338,'[1]1718  Prog Access'!$F$7:$BF$318,5,FALSE))</f>
        <v>0</v>
      </c>
      <c r="M338" s="135">
        <f>IF(ISNA(VLOOKUP($B338,'[1]1718  Prog Access'!$F$7:$BF$318,6,FALSE)),"",VLOOKUP($B338,'[1]1718  Prog Access'!$F$7:$BF$318,6,FALSE))</f>
        <v>0</v>
      </c>
      <c r="N338" s="135">
        <f>IF(ISNA(VLOOKUP($B338,'[1]1718  Prog Access'!$F$7:$BF$318,7,FALSE)),"",VLOOKUP($B338,'[1]1718  Prog Access'!$F$7:$BF$318,7,FALSE))</f>
        <v>0</v>
      </c>
      <c r="O338" s="135">
        <f>IF(ISNA(VLOOKUP($B338,'[1]1718  Prog Access'!$F$7:$BF$318,8,FALSE)),"",VLOOKUP($B338,'[1]1718  Prog Access'!$F$7:$BF$318,8,FALSE))</f>
        <v>0</v>
      </c>
      <c r="P338" s="135">
        <f>IF(ISNA(VLOOKUP($B338,'[1]1718  Prog Access'!$F$7:$BF$318,9,FALSE)),"",VLOOKUP($B338,'[1]1718  Prog Access'!$F$7:$BF$318,9,FALSE))</f>
        <v>0</v>
      </c>
      <c r="Q338" s="135">
        <f>IF(ISNA(VLOOKUP($B338,'[1]1718  Prog Access'!$F$7:$BF$318,10,FALSE)),"",VLOOKUP($B338,'[1]1718  Prog Access'!$F$7:$BF$318,10,FALSE))</f>
        <v>0</v>
      </c>
      <c r="R338" s="128">
        <f t="shared" si="486"/>
        <v>0</v>
      </c>
      <c r="S338" s="136">
        <f t="shared" si="487"/>
        <v>0</v>
      </c>
      <c r="T338" s="137">
        <f t="shared" si="488"/>
        <v>0</v>
      </c>
      <c r="U338" s="135">
        <f>IF(ISNA(VLOOKUP($B338,'[1]1718  Prog Access'!$F$7:$BF$318,11,FALSE)),"",VLOOKUP($B338,'[1]1718  Prog Access'!$F$7:$BF$318,11,FALSE))</f>
        <v>8801262.0800000019</v>
      </c>
      <c r="V338" s="135">
        <f>IF(ISNA(VLOOKUP($B338,'[1]1718  Prog Access'!$F$7:$BF$318,12,FALSE)),"",VLOOKUP($B338,'[1]1718  Prog Access'!$F$7:$BF$318,12,FALSE))</f>
        <v>486826.2900000001</v>
      </c>
      <c r="W338" s="135">
        <f>IF(ISNA(VLOOKUP($B338,'[1]1718  Prog Access'!$F$7:$BF$318,13,FALSE)),"",VLOOKUP($B338,'[1]1718  Prog Access'!$F$7:$BF$318,13,FALSE))</f>
        <v>760113.09</v>
      </c>
      <c r="X338" s="135">
        <f>IF(ISNA(VLOOKUP($B338,'[1]1718  Prog Access'!$F$7:$BF$318,14,FALSE)),"",VLOOKUP($B338,'[1]1718  Prog Access'!$F$7:$BF$318,14,FALSE))</f>
        <v>0</v>
      </c>
      <c r="Y338" s="135">
        <f>IF(ISNA(VLOOKUP($B338,'[1]1718  Prog Access'!$F$7:$BF$318,15,FALSE)),"",VLOOKUP($B338,'[1]1718  Prog Access'!$F$7:$BF$318,15,FALSE))</f>
        <v>0</v>
      </c>
      <c r="Z338" s="135">
        <f>IF(ISNA(VLOOKUP($B338,'[1]1718  Prog Access'!$F$7:$BF$318,16,FALSE)),"",VLOOKUP($B338,'[1]1718  Prog Access'!$F$7:$BF$318,16,FALSE))</f>
        <v>0</v>
      </c>
      <c r="AA338" s="138">
        <f t="shared" si="489"/>
        <v>10048201.460000003</v>
      </c>
      <c r="AB338" s="133">
        <f t="shared" si="490"/>
        <v>0.17367739400266724</v>
      </c>
      <c r="AC338" s="134">
        <f t="shared" si="491"/>
        <v>2082.5115356556639</v>
      </c>
      <c r="AD338" s="135">
        <f>IF(ISNA(VLOOKUP($B338,'[1]1718  Prog Access'!$F$7:$BF$318,17,FALSE)),"",VLOOKUP($B338,'[1]1718  Prog Access'!$F$7:$BF$318,17,FALSE))</f>
        <v>1280768.1399999999</v>
      </c>
      <c r="AE338" s="135">
        <f>IF(ISNA(VLOOKUP($B338,'[1]1718  Prog Access'!$F$7:$BF$318,18,FALSE)),"",VLOOKUP($B338,'[1]1718  Prog Access'!$F$7:$BF$318,18,FALSE))</f>
        <v>127288.25000000001</v>
      </c>
      <c r="AF338" s="135">
        <f>IF(ISNA(VLOOKUP($B338,'[1]1718  Prog Access'!$F$7:$BF$318,19,FALSE)),"",VLOOKUP($B338,'[1]1718  Prog Access'!$F$7:$BF$318,19,FALSE))</f>
        <v>41126.07</v>
      </c>
      <c r="AG338" s="135">
        <f>IF(ISNA(VLOOKUP($B338,'[1]1718  Prog Access'!$F$7:$BF$318,20,FALSE)),"",VLOOKUP($B338,'[1]1718  Prog Access'!$F$7:$BF$318,20,FALSE))</f>
        <v>0</v>
      </c>
      <c r="AH338" s="134">
        <f t="shared" si="492"/>
        <v>1449182.46</v>
      </c>
      <c r="AI338" s="133">
        <f t="shared" si="493"/>
        <v>2.50482869087673E-2</v>
      </c>
      <c r="AJ338" s="134">
        <f t="shared" si="494"/>
        <v>300.34620645631958</v>
      </c>
      <c r="AK338" s="135">
        <f>IF(ISNA(VLOOKUP($B338,'[1]1718  Prog Access'!$F$7:$BF$318,21,FALSE)),"",VLOOKUP($B338,'[1]1718  Prog Access'!$F$7:$BF$318,21,FALSE))</f>
        <v>0</v>
      </c>
      <c r="AL338" s="135">
        <f>IF(ISNA(VLOOKUP($B338,'[1]1718  Prog Access'!$F$7:$BF$318,22,FALSE)),"",VLOOKUP($B338,'[1]1718  Prog Access'!$F$7:$BF$318,22,FALSE))</f>
        <v>0</v>
      </c>
      <c r="AM338" s="138">
        <f t="shared" si="495"/>
        <v>0</v>
      </c>
      <c r="AN338" s="133">
        <f t="shared" si="496"/>
        <v>0</v>
      </c>
      <c r="AO338" s="139">
        <f t="shared" si="497"/>
        <v>0</v>
      </c>
      <c r="AP338" s="135">
        <f>IF(ISNA(VLOOKUP($B338,'[1]1718  Prog Access'!$F$7:$BF$318,23,FALSE)),"",VLOOKUP($B338,'[1]1718  Prog Access'!$F$7:$BF$318,23,FALSE))</f>
        <v>935480.04999999993</v>
      </c>
      <c r="AQ338" s="135">
        <f>IF(ISNA(VLOOKUP($B338,'[1]1718  Prog Access'!$F$7:$BF$318,24,FALSE)),"",VLOOKUP($B338,'[1]1718  Prog Access'!$F$7:$BF$318,24,FALSE))</f>
        <v>499640.54</v>
      </c>
      <c r="AR338" s="135">
        <f>IF(ISNA(VLOOKUP($B338,'[1]1718  Prog Access'!$F$7:$BF$318,25,FALSE)),"",VLOOKUP($B338,'[1]1718  Prog Access'!$F$7:$BF$318,25,FALSE))</f>
        <v>0</v>
      </c>
      <c r="AS338" s="135">
        <f>IF(ISNA(VLOOKUP($B338,'[1]1718  Prog Access'!$F$7:$BF$318,26,FALSE)),"",VLOOKUP($B338,'[1]1718  Prog Access'!$F$7:$BF$318,26,FALSE))</f>
        <v>0</v>
      </c>
      <c r="AT338" s="135">
        <f>IF(ISNA(VLOOKUP($B338,'[1]1718  Prog Access'!$F$7:$BF$318,27,FALSE)),"",VLOOKUP($B338,'[1]1718  Prog Access'!$F$7:$BF$318,27,FALSE))</f>
        <v>1394088.4199999997</v>
      </c>
      <c r="AU338" s="135">
        <f>IF(ISNA(VLOOKUP($B338,'[1]1718  Prog Access'!$F$7:$BF$318,28,FALSE)),"",VLOOKUP($B338,'[1]1718  Prog Access'!$F$7:$BF$318,28,FALSE))</f>
        <v>0</v>
      </c>
      <c r="AV338" s="135">
        <f>IF(ISNA(VLOOKUP($B338,'[1]1718  Prog Access'!$F$7:$BF$318,29,FALSE)),"",VLOOKUP($B338,'[1]1718  Prog Access'!$F$7:$BF$318,29,FALSE))</f>
        <v>0</v>
      </c>
      <c r="AW338" s="135">
        <f>IF(ISNA(VLOOKUP($B338,'[1]1718  Prog Access'!$F$7:$BF$318,30,FALSE)),"",VLOOKUP($B338,'[1]1718  Prog Access'!$F$7:$BF$318,30,FALSE))</f>
        <v>310396.09999999998</v>
      </c>
      <c r="AX338" s="135">
        <f>IF(ISNA(VLOOKUP($B338,'[1]1718  Prog Access'!$F$7:$BF$318,31,FALSE)),"",VLOOKUP($B338,'[1]1718  Prog Access'!$F$7:$BF$318,31,FALSE))</f>
        <v>0</v>
      </c>
      <c r="AY338" s="135">
        <f>IF(ISNA(VLOOKUP($B338,'[1]1718  Prog Access'!$F$7:$BF$318,32,FALSE)),"",VLOOKUP($B338,'[1]1718  Prog Access'!$F$7:$BF$318,32,FALSE))</f>
        <v>0</v>
      </c>
      <c r="AZ338" s="135">
        <f>IF(ISNA(VLOOKUP($B338,'[1]1718  Prog Access'!$F$7:$BF$318,33,FALSE)),"",VLOOKUP($B338,'[1]1718  Prog Access'!$F$7:$BF$318,33,FALSE))</f>
        <v>0</v>
      </c>
      <c r="BA338" s="135">
        <f>IF(ISNA(VLOOKUP($B338,'[1]1718  Prog Access'!$F$7:$BF$318,34,FALSE)),"",VLOOKUP($B338,'[1]1718  Prog Access'!$F$7:$BF$318,34,FALSE))</f>
        <v>0</v>
      </c>
      <c r="BB338" s="135">
        <f>IF(ISNA(VLOOKUP($B338,'[1]1718  Prog Access'!$F$7:$BF$318,35,FALSE)),"",VLOOKUP($B338,'[1]1718  Prog Access'!$F$7:$BF$318,35,FALSE))</f>
        <v>157356.94</v>
      </c>
      <c r="BC338" s="135">
        <f>IF(ISNA(VLOOKUP($B338,'[1]1718  Prog Access'!$F$7:$BF$318,36,FALSE)),"",VLOOKUP($B338,'[1]1718  Prog Access'!$F$7:$BF$318,36,FALSE))</f>
        <v>0</v>
      </c>
      <c r="BD338" s="135">
        <f>IF(ISNA(VLOOKUP($B338,'[1]1718  Prog Access'!$F$7:$BF$318,37,FALSE)),"",VLOOKUP($B338,'[1]1718  Prog Access'!$F$7:$BF$318,37,FALSE))</f>
        <v>0</v>
      </c>
      <c r="BE338" s="135">
        <f>IF(ISNA(VLOOKUP($B338,'[1]1718  Prog Access'!$F$7:$BF$318,38,FALSE)),"",VLOOKUP($B338,'[1]1718  Prog Access'!$F$7:$BF$318,38,FALSE))</f>
        <v>0</v>
      </c>
      <c r="BF338" s="134">
        <f t="shared" si="498"/>
        <v>3296962.05</v>
      </c>
      <c r="BG338" s="133">
        <f t="shared" si="499"/>
        <v>5.6986096392387747E-2</v>
      </c>
      <c r="BH338" s="137">
        <f t="shared" si="500"/>
        <v>683.30253220698694</v>
      </c>
      <c r="BI338" s="140">
        <f>IF(ISNA(VLOOKUP($B338,'[1]1718  Prog Access'!$F$7:$BF$318,39,FALSE)),"",VLOOKUP($B338,'[1]1718  Prog Access'!$F$7:$BF$318,39,FALSE))</f>
        <v>0</v>
      </c>
      <c r="BJ338" s="135">
        <f>IF(ISNA(VLOOKUP($B338,'[1]1718  Prog Access'!$F$7:$BF$318,40,FALSE)),"",VLOOKUP($B338,'[1]1718  Prog Access'!$F$7:$BF$318,40,FALSE))</f>
        <v>0</v>
      </c>
      <c r="BK338" s="135">
        <f>IF(ISNA(VLOOKUP($B338,'[1]1718  Prog Access'!$F$7:$BF$318,41,FALSE)),"",VLOOKUP($B338,'[1]1718  Prog Access'!$F$7:$BF$318,41,FALSE))</f>
        <v>128849.18</v>
      </c>
      <c r="BL338" s="135">
        <f>IF(ISNA(VLOOKUP($B338,'[1]1718  Prog Access'!$F$7:$BF$318,42,FALSE)),"",VLOOKUP($B338,'[1]1718  Prog Access'!$F$7:$BF$318,42,FALSE))</f>
        <v>0</v>
      </c>
      <c r="BM338" s="135">
        <f>IF(ISNA(VLOOKUP($B338,'[1]1718  Prog Access'!$F$7:$BF$318,43,FALSE)),"",VLOOKUP($B338,'[1]1718  Prog Access'!$F$7:$BF$318,43,FALSE))</f>
        <v>0</v>
      </c>
      <c r="BN338" s="135">
        <f>IF(ISNA(VLOOKUP($B338,'[1]1718  Prog Access'!$F$7:$BF$318,44,FALSE)),"",VLOOKUP($B338,'[1]1718  Prog Access'!$F$7:$BF$318,44,FALSE))</f>
        <v>0</v>
      </c>
      <c r="BO338" s="135">
        <f>IF(ISNA(VLOOKUP($B338,'[1]1718  Prog Access'!$F$7:$BF$318,45,FALSE)),"",VLOOKUP($B338,'[1]1718  Prog Access'!$F$7:$BF$318,45,FALSE))</f>
        <v>416931.7300000001</v>
      </c>
      <c r="BP338" s="137">
        <f t="shared" si="501"/>
        <v>545780.91000000015</v>
      </c>
      <c r="BQ338" s="133">
        <f t="shared" si="502"/>
        <v>9.4335097203757969E-3</v>
      </c>
      <c r="BR338" s="134">
        <f t="shared" si="503"/>
        <v>113.1142767728351</v>
      </c>
      <c r="BS338" s="140">
        <f>IF(ISNA(VLOOKUP($B338,'[1]1718  Prog Access'!$F$7:$BF$318,46,FALSE)),"",VLOOKUP($B338,'[1]1718  Prog Access'!$F$7:$BF$318,46,FALSE))</f>
        <v>0</v>
      </c>
      <c r="BT338" s="135">
        <f>IF(ISNA(VLOOKUP($B338,'[1]1718  Prog Access'!$F$7:$BF$318,47,FALSE)),"",VLOOKUP($B338,'[1]1718  Prog Access'!$F$7:$BF$318,47,FALSE))</f>
        <v>0</v>
      </c>
      <c r="BU338" s="135">
        <f>IF(ISNA(VLOOKUP($B338,'[1]1718  Prog Access'!$F$7:$BF$318,48,FALSE)),"",VLOOKUP($B338,'[1]1718  Prog Access'!$F$7:$BF$318,48,FALSE))</f>
        <v>0</v>
      </c>
      <c r="BV338" s="135">
        <f>IF(ISNA(VLOOKUP($B338,'[1]1718  Prog Access'!$F$7:$BF$318,49,FALSE)),"",VLOOKUP($B338,'[1]1718  Prog Access'!$F$7:$BF$318,49,FALSE))</f>
        <v>61126.149999999994</v>
      </c>
      <c r="BW338" s="137">
        <f t="shared" si="504"/>
        <v>61126.149999999994</v>
      </c>
      <c r="BX338" s="133">
        <f t="shared" si="505"/>
        <v>1.0565304128980048E-3</v>
      </c>
      <c r="BY338" s="134">
        <f t="shared" si="506"/>
        <v>12.668527100293471</v>
      </c>
      <c r="BZ338" s="135">
        <f>IF(ISNA(VLOOKUP($B338,'[1]1718  Prog Access'!$F$7:$BF$318,50,FALSE)),"",VLOOKUP($B338,'[1]1718  Prog Access'!$F$7:$BF$318,50,FALSE))</f>
        <v>8229423.7899999991</v>
      </c>
      <c r="CA338" s="133">
        <f t="shared" si="507"/>
        <v>0.1422408660575116</v>
      </c>
      <c r="CB338" s="134">
        <f t="shared" si="508"/>
        <v>1705.5659206970306</v>
      </c>
      <c r="CC338" s="135">
        <f>IF(ISNA(VLOOKUP($B338,'[1]1718  Prog Access'!$F$7:$BF$318,51,FALSE)),"",VLOOKUP($B338,'[1]1718  Prog Access'!$F$7:$BF$318,51,FALSE))</f>
        <v>1913286.4100000001</v>
      </c>
      <c r="CD338" s="133">
        <f t="shared" si="509"/>
        <v>3.3070057262717209E-2</v>
      </c>
      <c r="CE338" s="134">
        <f t="shared" si="510"/>
        <v>396.53275620513</v>
      </c>
      <c r="CF338" s="141">
        <f>IF(ISNA(VLOOKUP($B338,'[1]1718  Prog Access'!$F$7:$BF$318,52,FALSE)),"",VLOOKUP($B338,'[1]1718  Prog Access'!$F$7:$BF$318,52,FALSE))</f>
        <v>2391606.67</v>
      </c>
      <c r="CG338" s="88">
        <f t="shared" si="511"/>
        <v>4.1337548374054678E-2</v>
      </c>
      <c r="CH338" s="89">
        <f t="shared" si="512"/>
        <v>495.6656670203771</v>
      </c>
      <c r="CI338" s="90">
        <f t="shared" si="513"/>
        <v>57855551.769999996</v>
      </c>
      <c r="CJ338" s="99">
        <f t="shared" si="514"/>
        <v>0</v>
      </c>
    </row>
    <row r="339" spans="1:88" x14ac:dyDescent="0.3">
      <c r="A339" s="21"/>
      <c r="B339" s="84" t="s">
        <v>553</v>
      </c>
      <c r="C339" s="117" t="s">
        <v>554</v>
      </c>
      <c r="D339" s="85">
        <f>IF(ISNA(VLOOKUP($B339,'[1]1718 enrollment_Rev_Exp by size'!$A$6:$C$339,3,FALSE)),"",VLOOKUP($B339,'[1]1718 enrollment_Rev_Exp by size'!$A$6:$C$339,3,FALSE))</f>
        <v>4225.29</v>
      </c>
      <c r="E339" s="86">
        <f>IF(ISNA(VLOOKUP($B339,'[1]1718 Enroll_Rev_Exp Access'!$A$6:$D$316,4,FALSE)),"",VLOOKUP($B339,'[1]1718 Enroll_Rev_Exp Access'!$A$6:$D$316,4,FALSE))</f>
        <v>56107967.469999999</v>
      </c>
      <c r="F339" s="87">
        <f>IF(ISNA(VLOOKUP($B339,'[1]1718  Prog Access'!$F$7:$BF$318,2,FALSE)),"",VLOOKUP($B339,'[1]1718  Prog Access'!$F$7:$BF$318,2,FALSE))</f>
        <v>26845769.070000004</v>
      </c>
      <c r="G339" s="87">
        <f>IF(ISNA(VLOOKUP($B339,'[1]1718  Prog Access'!$F$7:$BF$318,3,FALSE)),"",VLOOKUP($B339,'[1]1718  Prog Access'!$F$7:$BF$318,3,FALSE))</f>
        <v>1698472.8399999996</v>
      </c>
      <c r="H339" s="87">
        <f>IF(ISNA(VLOOKUP($B339,'[1]1718  Prog Access'!$F$7:$BF$318,4,FALSE)),"",VLOOKUP($B339,'[1]1718  Prog Access'!$F$7:$BF$318,4,FALSE))</f>
        <v>72293.8</v>
      </c>
      <c r="I339" s="130">
        <f t="shared" si="515"/>
        <v>28616535.710000005</v>
      </c>
      <c r="J339" s="151">
        <f t="shared" si="516"/>
        <v>0.51002624048537837</v>
      </c>
      <c r="K339" s="152">
        <f t="shared" si="517"/>
        <v>6772.6796764245782</v>
      </c>
      <c r="L339" s="135">
        <f>IF(ISNA(VLOOKUP($B339,'[1]1718  Prog Access'!$F$7:$BF$318,5,FALSE)),"",VLOOKUP($B339,'[1]1718  Prog Access'!$F$7:$BF$318,5,FALSE))</f>
        <v>0</v>
      </c>
      <c r="M339" s="135">
        <f>IF(ISNA(VLOOKUP($B339,'[1]1718  Prog Access'!$F$7:$BF$318,6,FALSE)),"",VLOOKUP($B339,'[1]1718  Prog Access'!$F$7:$BF$318,6,FALSE))</f>
        <v>0</v>
      </c>
      <c r="N339" s="135">
        <f>IF(ISNA(VLOOKUP($B339,'[1]1718  Prog Access'!$F$7:$BF$318,7,FALSE)),"",VLOOKUP($B339,'[1]1718  Prog Access'!$F$7:$BF$318,7,FALSE))</f>
        <v>0</v>
      </c>
      <c r="O339" s="135">
        <f>IF(ISNA(VLOOKUP($B339,'[1]1718  Prog Access'!$F$7:$BF$318,8,FALSE)),"",VLOOKUP($B339,'[1]1718  Prog Access'!$F$7:$BF$318,8,FALSE))</f>
        <v>0</v>
      </c>
      <c r="P339" s="135">
        <f>IF(ISNA(VLOOKUP($B339,'[1]1718  Prog Access'!$F$7:$BF$318,9,FALSE)),"",VLOOKUP($B339,'[1]1718  Prog Access'!$F$7:$BF$318,9,FALSE))</f>
        <v>0</v>
      </c>
      <c r="Q339" s="135">
        <f>IF(ISNA(VLOOKUP($B339,'[1]1718  Prog Access'!$F$7:$BF$318,10,FALSE)),"",VLOOKUP($B339,'[1]1718  Prog Access'!$F$7:$BF$318,10,FALSE))</f>
        <v>0</v>
      </c>
      <c r="R339" s="128">
        <f t="shared" si="486"/>
        <v>0</v>
      </c>
      <c r="S339" s="136">
        <f t="shared" si="487"/>
        <v>0</v>
      </c>
      <c r="T339" s="137">
        <f t="shared" si="488"/>
        <v>0</v>
      </c>
      <c r="U339" s="135">
        <f>IF(ISNA(VLOOKUP($B339,'[1]1718  Prog Access'!$F$7:$BF$318,11,FALSE)),"",VLOOKUP($B339,'[1]1718  Prog Access'!$F$7:$BF$318,11,FALSE))</f>
        <v>6118540.3300000001</v>
      </c>
      <c r="V339" s="135">
        <f>IF(ISNA(VLOOKUP($B339,'[1]1718  Prog Access'!$F$7:$BF$318,12,FALSE)),"",VLOOKUP($B339,'[1]1718  Prog Access'!$F$7:$BF$318,12,FALSE))</f>
        <v>286263.67999999999</v>
      </c>
      <c r="W339" s="135">
        <f>IF(ISNA(VLOOKUP($B339,'[1]1718  Prog Access'!$F$7:$BF$318,13,FALSE)),"",VLOOKUP($B339,'[1]1718  Prog Access'!$F$7:$BF$318,13,FALSE))</f>
        <v>827690.53</v>
      </c>
      <c r="X339" s="135">
        <f>IF(ISNA(VLOOKUP($B339,'[1]1718  Prog Access'!$F$7:$BF$318,14,FALSE)),"",VLOOKUP($B339,'[1]1718  Prog Access'!$F$7:$BF$318,14,FALSE))</f>
        <v>0</v>
      </c>
      <c r="Y339" s="135">
        <f>IF(ISNA(VLOOKUP($B339,'[1]1718  Prog Access'!$F$7:$BF$318,15,FALSE)),"",VLOOKUP($B339,'[1]1718  Prog Access'!$F$7:$BF$318,15,FALSE))</f>
        <v>0</v>
      </c>
      <c r="Z339" s="135">
        <f>IF(ISNA(VLOOKUP($B339,'[1]1718  Prog Access'!$F$7:$BF$318,16,FALSE)),"",VLOOKUP($B339,'[1]1718  Prog Access'!$F$7:$BF$318,16,FALSE))</f>
        <v>0</v>
      </c>
      <c r="AA339" s="138">
        <f t="shared" si="489"/>
        <v>7232494.54</v>
      </c>
      <c r="AB339" s="133">
        <f t="shared" si="490"/>
        <v>0.12890316413381211</v>
      </c>
      <c r="AC339" s="134">
        <f t="shared" si="491"/>
        <v>1711.7155366850559</v>
      </c>
      <c r="AD339" s="135">
        <f>IF(ISNA(VLOOKUP($B339,'[1]1718  Prog Access'!$F$7:$BF$318,17,FALSE)),"",VLOOKUP($B339,'[1]1718  Prog Access'!$F$7:$BF$318,17,FALSE))</f>
        <v>2147460.1400000006</v>
      </c>
      <c r="AE339" s="135">
        <f>IF(ISNA(VLOOKUP($B339,'[1]1718  Prog Access'!$F$7:$BF$318,18,FALSE)),"",VLOOKUP($B339,'[1]1718  Prog Access'!$F$7:$BF$318,18,FALSE))</f>
        <v>378580.54</v>
      </c>
      <c r="AF339" s="135">
        <f>IF(ISNA(VLOOKUP($B339,'[1]1718  Prog Access'!$F$7:$BF$318,19,FALSE)),"",VLOOKUP($B339,'[1]1718  Prog Access'!$F$7:$BF$318,19,FALSE))</f>
        <v>31656</v>
      </c>
      <c r="AG339" s="135">
        <f>IF(ISNA(VLOOKUP($B339,'[1]1718  Prog Access'!$F$7:$BF$318,20,FALSE)),"",VLOOKUP($B339,'[1]1718  Prog Access'!$F$7:$BF$318,20,FALSE))</f>
        <v>0</v>
      </c>
      <c r="AH339" s="134">
        <f t="shared" si="492"/>
        <v>2557696.6800000006</v>
      </c>
      <c r="AI339" s="133">
        <f t="shared" si="493"/>
        <v>4.558526703658547E-2</v>
      </c>
      <c r="AJ339" s="134">
        <f t="shared" si="494"/>
        <v>605.33044595755575</v>
      </c>
      <c r="AK339" s="135">
        <f>IF(ISNA(VLOOKUP($B339,'[1]1718  Prog Access'!$F$7:$BF$318,21,FALSE)),"",VLOOKUP($B339,'[1]1718  Prog Access'!$F$7:$BF$318,21,FALSE))</f>
        <v>0</v>
      </c>
      <c r="AL339" s="135">
        <f>IF(ISNA(VLOOKUP($B339,'[1]1718  Prog Access'!$F$7:$BF$318,22,FALSE)),"",VLOOKUP($B339,'[1]1718  Prog Access'!$F$7:$BF$318,22,FALSE))</f>
        <v>0</v>
      </c>
      <c r="AM339" s="138">
        <f t="shared" si="495"/>
        <v>0</v>
      </c>
      <c r="AN339" s="133">
        <f t="shared" si="496"/>
        <v>0</v>
      </c>
      <c r="AO339" s="139">
        <f t="shared" si="497"/>
        <v>0</v>
      </c>
      <c r="AP339" s="135">
        <f>IF(ISNA(VLOOKUP($B339,'[1]1718  Prog Access'!$F$7:$BF$318,23,FALSE)),"",VLOOKUP($B339,'[1]1718  Prog Access'!$F$7:$BF$318,23,FALSE))</f>
        <v>1280207.92</v>
      </c>
      <c r="AQ339" s="135">
        <f>IF(ISNA(VLOOKUP($B339,'[1]1718  Prog Access'!$F$7:$BF$318,24,FALSE)),"",VLOOKUP($B339,'[1]1718  Prog Access'!$F$7:$BF$318,24,FALSE))</f>
        <v>236729.05</v>
      </c>
      <c r="AR339" s="135">
        <f>IF(ISNA(VLOOKUP($B339,'[1]1718  Prog Access'!$F$7:$BF$318,25,FALSE)),"",VLOOKUP($B339,'[1]1718  Prog Access'!$F$7:$BF$318,25,FALSE))</f>
        <v>0</v>
      </c>
      <c r="AS339" s="135">
        <f>IF(ISNA(VLOOKUP($B339,'[1]1718  Prog Access'!$F$7:$BF$318,26,FALSE)),"",VLOOKUP($B339,'[1]1718  Prog Access'!$F$7:$BF$318,26,FALSE))</f>
        <v>0</v>
      </c>
      <c r="AT339" s="135">
        <f>IF(ISNA(VLOOKUP($B339,'[1]1718  Prog Access'!$F$7:$BF$318,27,FALSE)),"",VLOOKUP($B339,'[1]1718  Prog Access'!$F$7:$BF$318,27,FALSE))</f>
        <v>1526729.48</v>
      </c>
      <c r="AU339" s="135">
        <f>IF(ISNA(VLOOKUP($B339,'[1]1718  Prog Access'!$F$7:$BF$318,28,FALSE)),"",VLOOKUP($B339,'[1]1718  Prog Access'!$F$7:$BF$318,28,FALSE))</f>
        <v>0</v>
      </c>
      <c r="AV339" s="135">
        <f>IF(ISNA(VLOOKUP($B339,'[1]1718  Prog Access'!$F$7:$BF$318,29,FALSE)),"",VLOOKUP($B339,'[1]1718  Prog Access'!$F$7:$BF$318,29,FALSE))</f>
        <v>0</v>
      </c>
      <c r="AW339" s="135">
        <f>IF(ISNA(VLOOKUP($B339,'[1]1718  Prog Access'!$F$7:$BF$318,30,FALSE)),"",VLOOKUP($B339,'[1]1718  Prog Access'!$F$7:$BF$318,30,FALSE))</f>
        <v>340253.13</v>
      </c>
      <c r="AX339" s="135">
        <f>IF(ISNA(VLOOKUP($B339,'[1]1718  Prog Access'!$F$7:$BF$318,31,FALSE)),"",VLOOKUP($B339,'[1]1718  Prog Access'!$F$7:$BF$318,31,FALSE))</f>
        <v>0</v>
      </c>
      <c r="AY339" s="135">
        <f>IF(ISNA(VLOOKUP($B339,'[1]1718  Prog Access'!$F$7:$BF$318,32,FALSE)),"",VLOOKUP($B339,'[1]1718  Prog Access'!$F$7:$BF$318,32,FALSE))</f>
        <v>0</v>
      </c>
      <c r="AZ339" s="135">
        <f>IF(ISNA(VLOOKUP($B339,'[1]1718  Prog Access'!$F$7:$BF$318,33,FALSE)),"",VLOOKUP($B339,'[1]1718  Prog Access'!$F$7:$BF$318,33,FALSE))</f>
        <v>0</v>
      </c>
      <c r="BA339" s="135">
        <f>IF(ISNA(VLOOKUP($B339,'[1]1718  Prog Access'!$F$7:$BF$318,34,FALSE)),"",VLOOKUP($B339,'[1]1718  Prog Access'!$F$7:$BF$318,34,FALSE))</f>
        <v>7721.87</v>
      </c>
      <c r="BB339" s="135">
        <f>IF(ISNA(VLOOKUP($B339,'[1]1718  Prog Access'!$F$7:$BF$318,35,FALSE)),"",VLOOKUP($B339,'[1]1718  Prog Access'!$F$7:$BF$318,35,FALSE))</f>
        <v>197603.92</v>
      </c>
      <c r="BC339" s="135">
        <f>IF(ISNA(VLOOKUP($B339,'[1]1718  Prog Access'!$F$7:$BF$318,36,FALSE)),"",VLOOKUP($B339,'[1]1718  Prog Access'!$F$7:$BF$318,36,FALSE))</f>
        <v>0</v>
      </c>
      <c r="BD339" s="135">
        <f>IF(ISNA(VLOOKUP($B339,'[1]1718  Prog Access'!$F$7:$BF$318,37,FALSE)),"",VLOOKUP($B339,'[1]1718  Prog Access'!$F$7:$BF$318,37,FALSE))</f>
        <v>0</v>
      </c>
      <c r="BE339" s="135">
        <f>IF(ISNA(VLOOKUP($B339,'[1]1718  Prog Access'!$F$7:$BF$318,38,FALSE)),"",VLOOKUP($B339,'[1]1718  Prog Access'!$F$7:$BF$318,38,FALSE))</f>
        <v>1240807.8700000001</v>
      </c>
      <c r="BF339" s="134">
        <f t="shared" si="498"/>
        <v>4830053.24</v>
      </c>
      <c r="BG339" s="133">
        <f t="shared" si="499"/>
        <v>8.6084979688179755E-2</v>
      </c>
      <c r="BH339" s="137">
        <f t="shared" si="500"/>
        <v>1143.1294041355741</v>
      </c>
      <c r="BI339" s="140">
        <f>IF(ISNA(VLOOKUP($B339,'[1]1718  Prog Access'!$F$7:$BF$318,39,FALSE)),"",VLOOKUP($B339,'[1]1718  Prog Access'!$F$7:$BF$318,39,FALSE))</f>
        <v>0</v>
      </c>
      <c r="BJ339" s="135">
        <f>IF(ISNA(VLOOKUP($B339,'[1]1718  Prog Access'!$F$7:$BF$318,40,FALSE)),"",VLOOKUP($B339,'[1]1718  Prog Access'!$F$7:$BF$318,40,FALSE))</f>
        <v>12702.95</v>
      </c>
      <c r="BK339" s="135">
        <f>IF(ISNA(VLOOKUP($B339,'[1]1718  Prog Access'!$F$7:$BF$318,41,FALSE)),"",VLOOKUP($B339,'[1]1718  Prog Access'!$F$7:$BF$318,41,FALSE))</f>
        <v>233475.55</v>
      </c>
      <c r="BL339" s="135">
        <f>IF(ISNA(VLOOKUP($B339,'[1]1718  Prog Access'!$F$7:$BF$318,42,FALSE)),"",VLOOKUP($B339,'[1]1718  Prog Access'!$F$7:$BF$318,42,FALSE))</f>
        <v>0</v>
      </c>
      <c r="BM339" s="135">
        <f>IF(ISNA(VLOOKUP($B339,'[1]1718  Prog Access'!$F$7:$BF$318,43,FALSE)),"",VLOOKUP($B339,'[1]1718  Prog Access'!$F$7:$BF$318,43,FALSE))</f>
        <v>0</v>
      </c>
      <c r="BN339" s="135">
        <f>IF(ISNA(VLOOKUP($B339,'[1]1718  Prog Access'!$F$7:$BF$318,44,FALSE)),"",VLOOKUP($B339,'[1]1718  Prog Access'!$F$7:$BF$318,44,FALSE))</f>
        <v>0</v>
      </c>
      <c r="BO339" s="135">
        <f>IF(ISNA(VLOOKUP($B339,'[1]1718  Prog Access'!$F$7:$BF$318,45,FALSE)),"",VLOOKUP($B339,'[1]1718  Prog Access'!$F$7:$BF$318,45,FALSE))</f>
        <v>160238.15</v>
      </c>
      <c r="BP339" s="137">
        <f t="shared" si="501"/>
        <v>406416.65</v>
      </c>
      <c r="BQ339" s="133">
        <f t="shared" si="502"/>
        <v>7.24347482765802E-3</v>
      </c>
      <c r="BR339" s="134">
        <f t="shared" si="503"/>
        <v>96.18668777764367</v>
      </c>
      <c r="BS339" s="140">
        <f>IF(ISNA(VLOOKUP($B339,'[1]1718  Prog Access'!$F$7:$BF$318,46,FALSE)),"",VLOOKUP($B339,'[1]1718  Prog Access'!$F$7:$BF$318,46,FALSE))</f>
        <v>0</v>
      </c>
      <c r="BT339" s="135">
        <f>IF(ISNA(VLOOKUP($B339,'[1]1718  Prog Access'!$F$7:$BF$318,47,FALSE)),"",VLOOKUP($B339,'[1]1718  Prog Access'!$F$7:$BF$318,47,FALSE))</f>
        <v>0</v>
      </c>
      <c r="BU339" s="135">
        <f>IF(ISNA(VLOOKUP($B339,'[1]1718  Prog Access'!$F$7:$BF$318,48,FALSE)),"",VLOOKUP($B339,'[1]1718  Prog Access'!$F$7:$BF$318,48,FALSE))</f>
        <v>0</v>
      </c>
      <c r="BV339" s="135">
        <f>IF(ISNA(VLOOKUP($B339,'[1]1718  Prog Access'!$F$7:$BF$318,49,FALSE)),"",VLOOKUP($B339,'[1]1718  Prog Access'!$F$7:$BF$318,49,FALSE))</f>
        <v>42353.31</v>
      </c>
      <c r="BW339" s="137">
        <f t="shared" si="504"/>
        <v>42353.31</v>
      </c>
      <c r="BX339" s="133">
        <f t="shared" si="505"/>
        <v>7.5485375624496844E-4</v>
      </c>
      <c r="BY339" s="134">
        <f t="shared" si="506"/>
        <v>10.023764049331525</v>
      </c>
      <c r="BZ339" s="135">
        <f>IF(ISNA(VLOOKUP($B339,'[1]1718  Prog Access'!$F$7:$BF$318,50,FALSE)),"",VLOOKUP($B339,'[1]1718  Prog Access'!$F$7:$BF$318,50,FALSE))</f>
        <v>8195086.3099999996</v>
      </c>
      <c r="CA339" s="133">
        <f t="shared" si="507"/>
        <v>0.14605922615859818</v>
      </c>
      <c r="CB339" s="134">
        <f t="shared" si="508"/>
        <v>1939.5322711577194</v>
      </c>
      <c r="CC339" s="135">
        <f>IF(ISNA(VLOOKUP($B339,'[1]1718  Prog Access'!$F$7:$BF$318,51,FALSE)),"",VLOOKUP($B339,'[1]1718  Prog Access'!$F$7:$BF$318,51,FALSE))</f>
        <v>1944552.15</v>
      </c>
      <c r="CD339" s="133">
        <f t="shared" si="509"/>
        <v>3.4657326538155564E-2</v>
      </c>
      <c r="CE339" s="134">
        <f t="shared" si="510"/>
        <v>460.21744069637822</v>
      </c>
      <c r="CF339" s="141">
        <f>IF(ISNA(VLOOKUP($B339,'[1]1718  Prog Access'!$F$7:$BF$318,52,FALSE)),"",VLOOKUP($B339,'[1]1718  Prog Access'!$F$7:$BF$318,52,FALSE))</f>
        <v>2282778.8800000004</v>
      </c>
      <c r="CG339" s="88">
        <f t="shared" si="511"/>
        <v>4.0685467375387717E-2</v>
      </c>
      <c r="CH339" s="89">
        <f t="shared" si="512"/>
        <v>540.26561017113625</v>
      </c>
      <c r="CI339" s="90">
        <f t="shared" si="513"/>
        <v>56107967.469999999</v>
      </c>
      <c r="CJ339" s="99">
        <f t="shared" si="514"/>
        <v>0</v>
      </c>
    </row>
    <row r="340" spans="1:88" x14ac:dyDescent="0.3">
      <c r="A340" s="21"/>
      <c r="B340" s="84" t="s">
        <v>555</v>
      </c>
      <c r="C340" s="117" t="s">
        <v>556</v>
      </c>
      <c r="D340" s="85">
        <f>IF(ISNA(VLOOKUP($B340,'[1]1718 enrollment_Rev_Exp by size'!$A$6:$C$339,3,FALSE)),"",VLOOKUP($B340,'[1]1718 enrollment_Rev_Exp by size'!$A$6:$C$339,3,FALSE))</f>
        <v>516.04999999999995</v>
      </c>
      <c r="E340" s="86">
        <f>IF(ISNA(VLOOKUP($B340,'[1]1718 Enroll_Rev_Exp Access'!$A$6:$D$316,4,FALSE)),"",VLOOKUP($B340,'[1]1718 Enroll_Rev_Exp Access'!$A$6:$D$316,4,FALSE))</f>
        <v>6895564.0999999996</v>
      </c>
      <c r="F340" s="87">
        <f>IF(ISNA(VLOOKUP($B340,'[1]1718  Prog Access'!$F$7:$BF$318,2,FALSE)),"",VLOOKUP($B340,'[1]1718  Prog Access'!$F$7:$BF$318,2,FALSE))</f>
        <v>3471227.8199999994</v>
      </c>
      <c r="G340" s="87">
        <f>IF(ISNA(VLOOKUP($B340,'[1]1718  Prog Access'!$F$7:$BF$318,3,FALSE)),"",VLOOKUP($B340,'[1]1718  Prog Access'!$F$7:$BF$318,3,FALSE))</f>
        <v>51870</v>
      </c>
      <c r="H340" s="87">
        <f>IF(ISNA(VLOOKUP($B340,'[1]1718  Prog Access'!$F$7:$BF$318,4,FALSE)),"",VLOOKUP($B340,'[1]1718  Prog Access'!$F$7:$BF$318,4,FALSE))</f>
        <v>0</v>
      </c>
      <c r="I340" s="130">
        <f t="shared" si="515"/>
        <v>3523097.8199999994</v>
      </c>
      <c r="J340" s="151">
        <f t="shared" si="516"/>
        <v>0.51092235079070614</v>
      </c>
      <c r="K340" s="152">
        <f t="shared" si="517"/>
        <v>6827.0474178858631</v>
      </c>
      <c r="L340" s="135">
        <f>IF(ISNA(VLOOKUP($B340,'[1]1718  Prog Access'!$F$7:$BF$318,5,FALSE)),"",VLOOKUP($B340,'[1]1718  Prog Access'!$F$7:$BF$318,5,FALSE))</f>
        <v>0</v>
      </c>
      <c r="M340" s="135">
        <f>IF(ISNA(VLOOKUP($B340,'[1]1718  Prog Access'!$F$7:$BF$318,6,FALSE)),"",VLOOKUP($B340,'[1]1718  Prog Access'!$F$7:$BF$318,6,FALSE))</f>
        <v>0</v>
      </c>
      <c r="N340" s="135">
        <f>IF(ISNA(VLOOKUP($B340,'[1]1718  Prog Access'!$F$7:$BF$318,7,FALSE)),"",VLOOKUP($B340,'[1]1718  Prog Access'!$F$7:$BF$318,7,FALSE))</f>
        <v>0</v>
      </c>
      <c r="O340" s="135">
        <f>IF(ISNA(VLOOKUP($B340,'[1]1718  Prog Access'!$F$7:$BF$318,8,FALSE)),"",VLOOKUP($B340,'[1]1718  Prog Access'!$F$7:$BF$318,8,FALSE))</f>
        <v>0</v>
      </c>
      <c r="P340" s="135">
        <f>IF(ISNA(VLOOKUP($B340,'[1]1718  Prog Access'!$F$7:$BF$318,9,FALSE)),"",VLOOKUP($B340,'[1]1718  Prog Access'!$F$7:$BF$318,9,FALSE))</f>
        <v>0</v>
      </c>
      <c r="Q340" s="135">
        <f>IF(ISNA(VLOOKUP($B340,'[1]1718  Prog Access'!$F$7:$BF$318,10,FALSE)),"",VLOOKUP($B340,'[1]1718  Prog Access'!$F$7:$BF$318,10,FALSE))</f>
        <v>0</v>
      </c>
      <c r="R340" s="128">
        <f t="shared" si="486"/>
        <v>0</v>
      </c>
      <c r="S340" s="136">
        <f t="shared" si="487"/>
        <v>0</v>
      </c>
      <c r="T340" s="137">
        <f t="shared" si="488"/>
        <v>0</v>
      </c>
      <c r="U340" s="135">
        <f>IF(ISNA(VLOOKUP($B340,'[1]1718  Prog Access'!$F$7:$BF$318,11,FALSE)),"",VLOOKUP($B340,'[1]1718  Prog Access'!$F$7:$BF$318,11,FALSE))</f>
        <v>488698.2</v>
      </c>
      <c r="V340" s="135">
        <f>IF(ISNA(VLOOKUP($B340,'[1]1718  Prog Access'!$F$7:$BF$318,12,FALSE)),"",VLOOKUP($B340,'[1]1718  Prog Access'!$F$7:$BF$318,12,FALSE))</f>
        <v>60420.78</v>
      </c>
      <c r="W340" s="135">
        <f>IF(ISNA(VLOOKUP($B340,'[1]1718  Prog Access'!$F$7:$BF$318,13,FALSE)),"",VLOOKUP($B340,'[1]1718  Prog Access'!$F$7:$BF$318,13,FALSE))</f>
        <v>127415.55</v>
      </c>
      <c r="X340" s="135">
        <f>IF(ISNA(VLOOKUP($B340,'[1]1718  Prog Access'!$F$7:$BF$318,14,FALSE)),"",VLOOKUP($B340,'[1]1718  Prog Access'!$F$7:$BF$318,14,FALSE))</f>
        <v>0</v>
      </c>
      <c r="Y340" s="135">
        <f>IF(ISNA(VLOOKUP($B340,'[1]1718  Prog Access'!$F$7:$BF$318,15,FALSE)),"",VLOOKUP($B340,'[1]1718  Prog Access'!$F$7:$BF$318,15,FALSE))</f>
        <v>0</v>
      </c>
      <c r="Z340" s="135">
        <f>IF(ISNA(VLOOKUP($B340,'[1]1718  Prog Access'!$F$7:$BF$318,16,FALSE)),"",VLOOKUP($B340,'[1]1718  Prog Access'!$F$7:$BF$318,16,FALSE))</f>
        <v>0</v>
      </c>
      <c r="AA340" s="138">
        <f t="shared" si="489"/>
        <v>676534.53</v>
      </c>
      <c r="AB340" s="133">
        <f t="shared" si="490"/>
        <v>9.8111556964570898E-2</v>
      </c>
      <c r="AC340" s="134">
        <f t="shared" si="491"/>
        <v>1310.9863966669898</v>
      </c>
      <c r="AD340" s="135">
        <f>IF(ISNA(VLOOKUP($B340,'[1]1718  Prog Access'!$F$7:$BF$318,17,FALSE)),"",VLOOKUP($B340,'[1]1718  Prog Access'!$F$7:$BF$318,17,FALSE))</f>
        <v>281276.71999999997</v>
      </c>
      <c r="AE340" s="135">
        <f>IF(ISNA(VLOOKUP($B340,'[1]1718  Prog Access'!$F$7:$BF$318,18,FALSE)),"",VLOOKUP($B340,'[1]1718  Prog Access'!$F$7:$BF$318,18,FALSE))</f>
        <v>0</v>
      </c>
      <c r="AF340" s="135">
        <f>IF(ISNA(VLOOKUP($B340,'[1]1718  Prog Access'!$F$7:$BF$318,19,FALSE)),"",VLOOKUP($B340,'[1]1718  Prog Access'!$F$7:$BF$318,19,FALSE))</f>
        <v>3508</v>
      </c>
      <c r="AG340" s="135">
        <f>IF(ISNA(VLOOKUP($B340,'[1]1718  Prog Access'!$F$7:$BF$318,20,FALSE)),"",VLOOKUP($B340,'[1]1718  Prog Access'!$F$7:$BF$318,20,FALSE))</f>
        <v>0</v>
      </c>
      <c r="AH340" s="134">
        <f t="shared" si="492"/>
        <v>284784.71999999997</v>
      </c>
      <c r="AI340" s="133">
        <f t="shared" si="493"/>
        <v>4.1299698744008483E-2</v>
      </c>
      <c r="AJ340" s="134">
        <f t="shared" si="494"/>
        <v>551.85489778122269</v>
      </c>
      <c r="AK340" s="135">
        <f>IF(ISNA(VLOOKUP($B340,'[1]1718  Prog Access'!$F$7:$BF$318,21,FALSE)),"",VLOOKUP($B340,'[1]1718  Prog Access'!$F$7:$BF$318,21,FALSE))</f>
        <v>0</v>
      </c>
      <c r="AL340" s="135">
        <f>IF(ISNA(VLOOKUP($B340,'[1]1718  Prog Access'!$F$7:$BF$318,22,FALSE)),"",VLOOKUP($B340,'[1]1718  Prog Access'!$F$7:$BF$318,22,FALSE))</f>
        <v>0</v>
      </c>
      <c r="AM340" s="138">
        <f t="shared" si="495"/>
        <v>0</v>
      </c>
      <c r="AN340" s="133">
        <f t="shared" si="496"/>
        <v>0</v>
      </c>
      <c r="AO340" s="139">
        <f t="shared" si="497"/>
        <v>0</v>
      </c>
      <c r="AP340" s="135">
        <f>IF(ISNA(VLOOKUP($B340,'[1]1718  Prog Access'!$F$7:$BF$318,23,FALSE)),"",VLOOKUP($B340,'[1]1718  Prog Access'!$F$7:$BF$318,23,FALSE))</f>
        <v>65749.19</v>
      </c>
      <c r="AQ340" s="135">
        <f>IF(ISNA(VLOOKUP($B340,'[1]1718  Prog Access'!$F$7:$BF$318,24,FALSE)),"",VLOOKUP($B340,'[1]1718  Prog Access'!$F$7:$BF$318,24,FALSE))</f>
        <v>52141.450000000004</v>
      </c>
      <c r="AR340" s="135">
        <f>IF(ISNA(VLOOKUP($B340,'[1]1718  Prog Access'!$F$7:$BF$318,25,FALSE)),"",VLOOKUP($B340,'[1]1718  Prog Access'!$F$7:$BF$318,25,FALSE))</f>
        <v>0</v>
      </c>
      <c r="AS340" s="135">
        <f>IF(ISNA(VLOOKUP($B340,'[1]1718  Prog Access'!$F$7:$BF$318,26,FALSE)),"",VLOOKUP($B340,'[1]1718  Prog Access'!$F$7:$BF$318,26,FALSE))</f>
        <v>0</v>
      </c>
      <c r="AT340" s="135">
        <f>IF(ISNA(VLOOKUP($B340,'[1]1718  Prog Access'!$F$7:$BF$318,27,FALSE)),"",VLOOKUP($B340,'[1]1718  Prog Access'!$F$7:$BF$318,27,FALSE))</f>
        <v>85359.05</v>
      </c>
      <c r="AU340" s="135">
        <f>IF(ISNA(VLOOKUP($B340,'[1]1718  Prog Access'!$F$7:$BF$318,28,FALSE)),"",VLOOKUP($B340,'[1]1718  Prog Access'!$F$7:$BF$318,28,FALSE))</f>
        <v>0</v>
      </c>
      <c r="AV340" s="135">
        <f>IF(ISNA(VLOOKUP($B340,'[1]1718  Prog Access'!$F$7:$BF$318,29,FALSE)),"",VLOOKUP($B340,'[1]1718  Prog Access'!$F$7:$BF$318,29,FALSE))</f>
        <v>0</v>
      </c>
      <c r="AW340" s="135">
        <f>IF(ISNA(VLOOKUP($B340,'[1]1718  Prog Access'!$F$7:$BF$318,30,FALSE)),"",VLOOKUP($B340,'[1]1718  Prog Access'!$F$7:$BF$318,30,FALSE))</f>
        <v>22186.699999999997</v>
      </c>
      <c r="AX340" s="135">
        <f>IF(ISNA(VLOOKUP($B340,'[1]1718  Prog Access'!$F$7:$BF$318,31,FALSE)),"",VLOOKUP($B340,'[1]1718  Prog Access'!$F$7:$BF$318,31,FALSE))</f>
        <v>0</v>
      </c>
      <c r="AY340" s="135">
        <f>IF(ISNA(VLOOKUP($B340,'[1]1718  Prog Access'!$F$7:$BF$318,32,FALSE)),"",VLOOKUP($B340,'[1]1718  Prog Access'!$F$7:$BF$318,32,FALSE))</f>
        <v>0</v>
      </c>
      <c r="AZ340" s="135">
        <f>IF(ISNA(VLOOKUP($B340,'[1]1718  Prog Access'!$F$7:$BF$318,33,FALSE)),"",VLOOKUP($B340,'[1]1718  Prog Access'!$F$7:$BF$318,33,FALSE))</f>
        <v>0</v>
      </c>
      <c r="BA340" s="135">
        <f>IF(ISNA(VLOOKUP($B340,'[1]1718  Prog Access'!$F$7:$BF$318,34,FALSE)),"",VLOOKUP($B340,'[1]1718  Prog Access'!$F$7:$BF$318,34,FALSE))</f>
        <v>0</v>
      </c>
      <c r="BB340" s="135">
        <f>IF(ISNA(VLOOKUP($B340,'[1]1718  Prog Access'!$F$7:$BF$318,35,FALSE)),"",VLOOKUP($B340,'[1]1718  Prog Access'!$F$7:$BF$318,35,FALSE))</f>
        <v>4761.4400000000005</v>
      </c>
      <c r="BC340" s="135">
        <f>IF(ISNA(VLOOKUP($B340,'[1]1718  Prog Access'!$F$7:$BF$318,36,FALSE)),"",VLOOKUP($B340,'[1]1718  Prog Access'!$F$7:$BF$318,36,FALSE))</f>
        <v>0</v>
      </c>
      <c r="BD340" s="135">
        <f>IF(ISNA(VLOOKUP($B340,'[1]1718  Prog Access'!$F$7:$BF$318,37,FALSE)),"",VLOOKUP($B340,'[1]1718  Prog Access'!$F$7:$BF$318,37,FALSE))</f>
        <v>0</v>
      </c>
      <c r="BE340" s="135">
        <f>IF(ISNA(VLOOKUP($B340,'[1]1718  Prog Access'!$F$7:$BF$318,38,FALSE)),"",VLOOKUP($B340,'[1]1718  Prog Access'!$F$7:$BF$318,38,FALSE))</f>
        <v>0</v>
      </c>
      <c r="BF340" s="134">
        <f t="shared" si="498"/>
        <v>230197.83000000002</v>
      </c>
      <c r="BG340" s="133">
        <f t="shared" si="499"/>
        <v>3.3383466045946844E-2</v>
      </c>
      <c r="BH340" s="137">
        <f t="shared" si="500"/>
        <v>446.07660110454418</v>
      </c>
      <c r="BI340" s="140">
        <f>IF(ISNA(VLOOKUP($B340,'[1]1718  Prog Access'!$F$7:$BF$318,39,FALSE)),"",VLOOKUP($B340,'[1]1718  Prog Access'!$F$7:$BF$318,39,FALSE))</f>
        <v>0</v>
      </c>
      <c r="BJ340" s="135">
        <f>IF(ISNA(VLOOKUP($B340,'[1]1718  Prog Access'!$F$7:$BF$318,40,FALSE)),"",VLOOKUP($B340,'[1]1718  Prog Access'!$F$7:$BF$318,40,FALSE))</f>
        <v>0</v>
      </c>
      <c r="BK340" s="135">
        <f>IF(ISNA(VLOOKUP($B340,'[1]1718  Prog Access'!$F$7:$BF$318,41,FALSE)),"",VLOOKUP($B340,'[1]1718  Prog Access'!$F$7:$BF$318,41,FALSE))</f>
        <v>11316.679999999998</v>
      </c>
      <c r="BL340" s="135">
        <f>IF(ISNA(VLOOKUP($B340,'[1]1718  Prog Access'!$F$7:$BF$318,42,FALSE)),"",VLOOKUP($B340,'[1]1718  Prog Access'!$F$7:$BF$318,42,FALSE))</f>
        <v>0</v>
      </c>
      <c r="BM340" s="135">
        <f>IF(ISNA(VLOOKUP($B340,'[1]1718  Prog Access'!$F$7:$BF$318,43,FALSE)),"",VLOOKUP($B340,'[1]1718  Prog Access'!$F$7:$BF$318,43,FALSE))</f>
        <v>0</v>
      </c>
      <c r="BN340" s="135">
        <f>IF(ISNA(VLOOKUP($B340,'[1]1718  Prog Access'!$F$7:$BF$318,44,FALSE)),"",VLOOKUP($B340,'[1]1718  Prog Access'!$F$7:$BF$318,44,FALSE))</f>
        <v>0</v>
      </c>
      <c r="BO340" s="135">
        <f>IF(ISNA(VLOOKUP($B340,'[1]1718  Prog Access'!$F$7:$BF$318,45,FALSE)),"",VLOOKUP($B340,'[1]1718  Prog Access'!$F$7:$BF$318,45,FALSE))</f>
        <v>0</v>
      </c>
      <c r="BP340" s="137">
        <f t="shared" si="501"/>
        <v>11316.679999999998</v>
      </c>
      <c r="BQ340" s="133">
        <f t="shared" si="502"/>
        <v>1.6411536222250473E-3</v>
      </c>
      <c r="BR340" s="134">
        <f t="shared" si="503"/>
        <v>21.929425443271001</v>
      </c>
      <c r="BS340" s="140">
        <f>IF(ISNA(VLOOKUP($B340,'[1]1718  Prog Access'!$F$7:$BF$318,46,FALSE)),"",VLOOKUP($B340,'[1]1718  Prog Access'!$F$7:$BF$318,46,FALSE))</f>
        <v>0</v>
      </c>
      <c r="BT340" s="135">
        <f>IF(ISNA(VLOOKUP($B340,'[1]1718  Prog Access'!$F$7:$BF$318,47,FALSE)),"",VLOOKUP($B340,'[1]1718  Prog Access'!$F$7:$BF$318,47,FALSE))</f>
        <v>0</v>
      </c>
      <c r="BU340" s="135">
        <f>IF(ISNA(VLOOKUP($B340,'[1]1718  Prog Access'!$F$7:$BF$318,48,FALSE)),"",VLOOKUP($B340,'[1]1718  Prog Access'!$F$7:$BF$318,48,FALSE))</f>
        <v>0</v>
      </c>
      <c r="BV340" s="135">
        <f>IF(ISNA(VLOOKUP($B340,'[1]1718  Prog Access'!$F$7:$BF$318,49,FALSE)),"",VLOOKUP($B340,'[1]1718  Prog Access'!$F$7:$BF$318,49,FALSE))</f>
        <v>0</v>
      </c>
      <c r="BW340" s="137">
        <f t="shared" si="504"/>
        <v>0</v>
      </c>
      <c r="BX340" s="133">
        <f t="shared" si="505"/>
        <v>0</v>
      </c>
      <c r="BY340" s="134">
        <f t="shared" si="506"/>
        <v>0</v>
      </c>
      <c r="BZ340" s="135">
        <f>IF(ISNA(VLOOKUP($B340,'[1]1718  Prog Access'!$F$7:$BF$318,50,FALSE)),"",VLOOKUP($B340,'[1]1718  Prog Access'!$F$7:$BF$318,50,FALSE))</f>
        <v>1369550.1500000001</v>
      </c>
      <c r="CA340" s="133">
        <f t="shared" si="507"/>
        <v>0.19861321425465397</v>
      </c>
      <c r="CB340" s="134">
        <f t="shared" si="508"/>
        <v>2653.9097955624461</v>
      </c>
      <c r="CC340" s="135">
        <f>IF(ISNA(VLOOKUP($B340,'[1]1718  Prog Access'!$F$7:$BF$318,51,FALSE)),"",VLOOKUP($B340,'[1]1718  Prog Access'!$F$7:$BF$318,51,FALSE))</f>
        <v>271027.05</v>
      </c>
      <c r="CD340" s="133">
        <f t="shared" si="509"/>
        <v>3.9304550877860743E-2</v>
      </c>
      <c r="CE340" s="134">
        <f t="shared" si="510"/>
        <v>525.19532990989251</v>
      </c>
      <c r="CF340" s="141">
        <f>IF(ISNA(VLOOKUP($B340,'[1]1718  Prog Access'!$F$7:$BF$318,52,FALSE)),"",VLOOKUP($B340,'[1]1718  Prog Access'!$F$7:$BF$318,52,FALSE))</f>
        <v>529055.32000000007</v>
      </c>
      <c r="CG340" s="88">
        <f t="shared" si="511"/>
        <v>7.6724008700027907E-2</v>
      </c>
      <c r="CH340" s="89">
        <f t="shared" si="512"/>
        <v>1025.2016665051838</v>
      </c>
      <c r="CI340" s="90">
        <f t="shared" si="513"/>
        <v>6895564.1000000006</v>
      </c>
      <c r="CJ340" s="99">
        <f t="shared" si="514"/>
        <v>0</v>
      </c>
    </row>
    <row r="341" spans="1:88" x14ac:dyDescent="0.3">
      <c r="A341" s="21"/>
      <c r="B341" s="84" t="s">
        <v>557</v>
      </c>
      <c r="C341" s="117" t="s">
        <v>558</v>
      </c>
      <c r="D341" s="85">
        <f>IF(ISNA(VLOOKUP($B341,'[1]1718 enrollment_Rev_Exp by size'!$A$6:$C$339,3,FALSE)),"",VLOOKUP($B341,'[1]1718 enrollment_Rev_Exp by size'!$A$6:$C$339,3,FALSE))</f>
        <v>3818.2700000000004</v>
      </c>
      <c r="E341" s="86">
        <f>IF(ISNA(VLOOKUP($B341,'[1]1718 Enroll_Rev_Exp Access'!$A$6:$D$316,4,FALSE)),"",VLOOKUP($B341,'[1]1718 Enroll_Rev_Exp Access'!$A$6:$D$316,4,FALSE))</f>
        <v>46745358.82</v>
      </c>
      <c r="F341" s="87">
        <f>IF(ISNA(VLOOKUP($B341,'[1]1718  Prog Access'!$F$7:$BF$318,2,FALSE)),"",VLOOKUP($B341,'[1]1718  Prog Access'!$F$7:$BF$318,2,FALSE))</f>
        <v>21766538.779999997</v>
      </c>
      <c r="G341" s="87">
        <f>IF(ISNA(VLOOKUP($B341,'[1]1718  Prog Access'!$F$7:$BF$318,3,FALSE)),"",VLOOKUP($B341,'[1]1718  Prog Access'!$F$7:$BF$318,3,FALSE))</f>
        <v>2140129.7300000004</v>
      </c>
      <c r="H341" s="87">
        <f>IF(ISNA(VLOOKUP($B341,'[1]1718  Prog Access'!$F$7:$BF$318,4,FALSE)),"",VLOOKUP($B341,'[1]1718  Prog Access'!$F$7:$BF$318,4,FALSE))</f>
        <v>21846.65</v>
      </c>
      <c r="I341" s="130">
        <f t="shared" si="515"/>
        <v>23928515.159999996</v>
      </c>
      <c r="J341" s="151">
        <f t="shared" si="516"/>
        <v>0.51189071522887064</v>
      </c>
      <c r="K341" s="152">
        <f t="shared" si="517"/>
        <v>6266.8473313830591</v>
      </c>
      <c r="L341" s="135">
        <f>IF(ISNA(VLOOKUP($B341,'[1]1718  Prog Access'!$F$7:$BF$318,5,FALSE)),"",VLOOKUP($B341,'[1]1718  Prog Access'!$F$7:$BF$318,5,FALSE))</f>
        <v>0</v>
      </c>
      <c r="M341" s="135">
        <f>IF(ISNA(VLOOKUP($B341,'[1]1718  Prog Access'!$F$7:$BF$318,6,FALSE)),"",VLOOKUP($B341,'[1]1718  Prog Access'!$F$7:$BF$318,6,FALSE))</f>
        <v>0</v>
      </c>
      <c r="N341" s="135">
        <f>IF(ISNA(VLOOKUP($B341,'[1]1718  Prog Access'!$F$7:$BF$318,7,FALSE)),"",VLOOKUP($B341,'[1]1718  Prog Access'!$F$7:$BF$318,7,FALSE))</f>
        <v>0</v>
      </c>
      <c r="O341" s="135">
        <f>IF(ISNA(VLOOKUP($B341,'[1]1718  Prog Access'!$F$7:$BF$318,8,FALSE)),"",VLOOKUP($B341,'[1]1718  Prog Access'!$F$7:$BF$318,8,FALSE))</f>
        <v>0</v>
      </c>
      <c r="P341" s="135">
        <f>IF(ISNA(VLOOKUP($B341,'[1]1718  Prog Access'!$F$7:$BF$318,9,FALSE)),"",VLOOKUP($B341,'[1]1718  Prog Access'!$F$7:$BF$318,9,FALSE))</f>
        <v>0</v>
      </c>
      <c r="Q341" s="135">
        <f>IF(ISNA(VLOOKUP($B341,'[1]1718  Prog Access'!$F$7:$BF$318,10,FALSE)),"",VLOOKUP($B341,'[1]1718  Prog Access'!$F$7:$BF$318,10,FALSE))</f>
        <v>0</v>
      </c>
      <c r="R341" s="128">
        <f t="shared" si="486"/>
        <v>0</v>
      </c>
      <c r="S341" s="136">
        <f t="shared" si="487"/>
        <v>0</v>
      </c>
      <c r="T341" s="137">
        <f t="shared" si="488"/>
        <v>0</v>
      </c>
      <c r="U341" s="135">
        <f>IF(ISNA(VLOOKUP($B341,'[1]1718  Prog Access'!$F$7:$BF$318,11,FALSE)),"",VLOOKUP($B341,'[1]1718  Prog Access'!$F$7:$BF$318,11,FALSE))</f>
        <v>4745655.38</v>
      </c>
      <c r="V341" s="135">
        <f>IF(ISNA(VLOOKUP($B341,'[1]1718  Prog Access'!$F$7:$BF$318,12,FALSE)),"",VLOOKUP($B341,'[1]1718  Prog Access'!$F$7:$BF$318,12,FALSE))</f>
        <v>339851.19</v>
      </c>
      <c r="W341" s="135">
        <f>IF(ISNA(VLOOKUP($B341,'[1]1718  Prog Access'!$F$7:$BF$318,13,FALSE)),"",VLOOKUP($B341,'[1]1718  Prog Access'!$F$7:$BF$318,13,FALSE))</f>
        <v>882374.8</v>
      </c>
      <c r="X341" s="135">
        <f>IF(ISNA(VLOOKUP($B341,'[1]1718  Prog Access'!$F$7:$BF$318,14,FALSE)),"",VLOOKUP($B341,'[1]1718  Prog Access'!$F$7:$BF$318,14,FALSE))</f>
        <v>0</v>
      </c>
      <c r="Y341" s="135">
        <f>IF(ISNA(VLOOKUP($B341,'[1]1718  Prog Access'!$F$7:$BF$318,15,FALSE)),"",VLOOKUP($B341,'[1]1718  Prog Access'!$F$7:$BF$318,15,FALSE))</f>
        <v>0</v>
      </c>
      <c r="Z341" s="135">
        <f>IF(ISNA(VLOOKUP($B341,'[1]1718  Prog Access'!$F$7:$BF$318,16,FALSE)),"",VLOOKUP($B341,'[1]1718  Prog Access'!$F$7:$BF$318,16,FALSE))</f>
        <v>0</v>
      </c>
      <c r="AA341" s="138">
        <f t="shared" si="489"/>
        <v>5967881.3700000001</v>
      </c>
      <c r="AB341" s="133">
        <f t="shared" si="490"/>
        <v>0.12766789090185873</v>
      </c>
      <c r="AC341" s="134">
        <f t="shared" si="491"/>
        <v>1562.9804518800397</v>
      </c>
      <c r="AD341" s="135">
        <f>IF(ISNA(VLOOKUP($B341,'[1]1718  Prog Access'!$F$7:$BF$318,17,FALSE)),"",VLOOKUP($B341,'[1]1718  Prog Access'!$F$7:$BF$318,17,FALSE))</f>
        <v>1645224.33</v>
      </c>
      <c r="AE341" s="135">
        <f>IF(ISNA(VLOOKUP($B341,'[1]1718  Prog Access'!$F$7:$BF$318,18,FALSE)),"",VLOOKUP($B341,'[1]1718  Prog Access'!$F$7:$BF$318,18,FALSE))</f>
        <v>808040.71</v>
      </c>
      <c r="AF341" s="135">
        <f>IF(ISNA(VLOOKUP($B341,'[1]1718  Prog Access'!$F$7:$BF$318,19,FALSE)),"",VLOOKUP($B341,'[1]1718  Prog Access'!$F$7:$BF$318,19,FALSE))</f>
        <v>21881.64</v>
      </c>
      <c r="AG341" s="135">
        <f>IF(ISNA(VLOOKUP($B341,'[1]1718  Prog Access'!$F$7:$BF$318,20,FALSE)),"",VLOOKUP($B341,'[1]1718  Prog Access'!$F$7:$BF$318,20,FALSE))</f>
        <v>0</v>
      </c>
      <c r="AH341" s="134">
        <f t="shared" si="492"/>
        <v>2475146.6800000002</v>
      </c>
      <c r="AI341" s="133">
        <f t="shared" si="493"/>
        <v>5.2949570662852816E-2</v>
      </c>
      <c r="AJ341" s="134">
        <f t="shared" si="494"/>
        <v>648.23773070002903</v>
      </c>
      <c r="AK341" s="135">
        <f>IF(ISNA(VLOOKUP($B341,'[1]1718  Prog Access'!$F$7:$BF$318,21,FALSE)),"",VLOOKUP($B341,'[1]1718  Prog Access'!$F$7:$BF$318,21,FALSE))</f>
        <v>0</v>
      </c>
      <c r="AL341" s="135">
        <f>IF(ISNA(VLOOKUP($B341,'[1]1718  Prog Access'!$F$7:$BF$318,22,FALSE)),"",VLOOKUP($B341,'[1]1718  Prog Access'!$F$7:$BF$318,22,FALSE))</f>
        <v>0</v>
      </c>
      <c r="AM341" s="138">
        <f t="shared" si="495"/>
        <v>0</v>
      </c>
      <c r="AN341" s="133">
        <f t="shared" si="496"/>
        <v>0</v>
      </c>
      <c r="AO341" s="139">
        <f t="shared" si="497"/>
        <v>0</v>
      </c>
      <c r="AP341" s="135">
        <f>IF(ISNA(VLOOKUP($B341,'[1]1718  Prog Access'!$F$7:$BF$318,23,FALSE)),"",VLOOKUP($B341,'[1]1718  Prog Access'!$F$7:$BF$318,23,FALSE))</f>
        <v>594034.56000000006</v>
      </c>
      <c r="AQ341" s="135">
        <f>IF(ISNA(VLOOKUP($B341,'[1]1718  Prog Access'!$F$7:$BF$318,24,FALSE)),"",VLOOKUP($B341,'[1]1718  Prog Access'!$F$7:$BF$318,24,FALSE))</f>
        <v>116212.3</v>
      </c>
      <c r="AR341" s="135">
        <f>IF(ISNA(VLOOKUP($B341,'[1]1718  Prog Access'!$F$7:$BF$318,25,FALSE)),"",VLOOKUP($B341,'[1]1718  Prog Access'!$F$7:$BF$318,25,FALSE))</f>
        <v>0</v>
      </c>
      <c r="AS341" s="135">
        <f>IF(ISNA(VLOOKUP($B341,'[1]1718  Prog Access'!$F$7:$BF$318,26,FALSE)),"",VLOOKUP($B341,'[1]1718  Prog Access'!$F$7:$BF$318,26,FALSE))</f>
        <v>0</v>
      </c>
      <c r="AT341" s="135">
        <f>IF(ISNA(VLOOKUP($B341,'[1]1718  Prog Access'!$F$7:$BF$318,27,FALSE)),"",VLOOKUP($B341,'[1]1718  Prog Access'!$F$7:$BF$318,27,FALSE))</f>
        <v>1473559.44</v>
      </c>
      <c r="AU341" s="135">
        <f>IF(ISNA(VLOOKUP($B341,'[1]1718  Prog Access'!$F$7:$BF$318,28,FALSE)),"",VLOOKUP($B341,'[1]1718  Prog Access'!$F$7:$BF$318,28,FALSE))</f>
        <v>0</v>
      </c>
      <c r="AV341" s="135">
        <f>IF(ISNA(VLOOKUP($B341,'[1]1718  Prog Access'!$F$7:$BF$318,29,FALSE)),"",VLOOKUP($B341,'[1]1718  Prog Access'!$F$7:$BF$318,29,FALSE))</f>
        <v>0</v>
      </c>
      <c r="AW341" s="135">
        <f>IF(ISNA(VLOOKUP($B341,'[1]1718  Prog Access'!$F$7:$BF$318,30,FALSE)),"",VLOOKUP($B341,'[1]1718  Prog Access'!$F$7:$BF$318,30,FALSE))</f>
        <v>689197.97000000009</v>
      </c>
      <c r="AX341" s="135">
        <f>IF(ISNA(VLOOKUP($B341,'[1]1718  Prog Access'!$F$7:$BF$318,31,FALSE)),"",VLOOKUP($B341,'[1]1718  Prog Access'!$F$7:$BF$318,31,FALSE))</f>
        <v>0</v>
      </c>
      <c r="AY341" s="135">
        <f>IF(ISNA(VLOOKUP($B341,'[1]1718  Prog Access'!$F$7:$BF$318,32,FALSE)),"",VLOOKUP($B341,'[1]1718  Prog Access'!$F$7:$BF$318,32,FALSE))</f>
        <v>0</v>
      </c>
      <c r="AZ341" s="135">
        <f>IF(ISNA(VLOOKUP($B341,'[1]1718  Prog Access'!$F$7:$BF$318,33,FALSE)),"",VLOOKUP($B341,'[1]1718  Prog Access'!$F$7:$BF$318,33,FALSE))</f>
        <v>0</v>
      </c>
      <c r="BA341" s="135">
        <f>IF(ISNA(VLOOKUP($B341,'[1]1718  Prog Access'!$F$7:$BF$318,34,FALSE)),"",VLOOKUP($B341,'[1]1718  Prog Access'!$F$7:$BF$318,34,FALSE))</f>
        <v>9469.2999999999993</v>
      </c>
      <c r="BB341" s="135">
        <f>IF(ISNA(VLOOKUP($B341,'[1]1718  Prog Access'!$F$7:$BF$318,35,FALSE)),"",VLOOKUP($B341,'[1]1718  Prog Access'!$F$7:$BF$318,35,FALSE))</f>
        <v>182034.22999999998</v>
      </c>
      <c r="BC341" s="135">
        <f>IF(ISNA(VLOOKUP($B341,'[1]1718  Prog Access'!$F$7:$BF$318,36,FALSE)),"",VLOOKUP($B341,'[1]1718  Prog Access'!$F$7:$BF$318,36,FALSE))</f>
        <v>0</v>
      </c>
      <c r="BD341" s="135">
        <f>IF(ISNA(VLOOKUP($B341,'[1]1718  Prog Access'!$F$7:$BF$318,37,FALSE)),"",VLOOKUP($B341,'[1]1718  Prog Access'!$F$7:$BF$318,37,FALSE))</f>
        <v>0</v>
      </c>
      <c r="BE341" s="135">
        <f>IF(ISNA(VLOOKUP($B341,'[1]1718  Prog Access'!$F$7:$BF$318,38,FALSE)),"",VLOOKUP($B341,'[1]1718  Prog Access'!$F$7:$BF$318,38,FALSE))</f>
        <v>0</v>
      </c>
      <c r="BF341" s="134">
        <f t="shared" si="498"/>
        <v>3064507.8</v>
      </c>
      <c r="BG341" s="133">
        <f t="shared" si="499"/>
        <v>6.5557477305936307E-2</v>
      </c>
      <c r="BH341" s="137">
        <f t="shared" si="500"/>
        <v>802.59064969213796</v>
      </c>
      <c r="BI341" s="140">
        <f>IF(ISNA(VLOOKUP($B341,'[1]1718  Prog Access'!$F$7:$BF$318,39,FALSE)),"",VLOOKUP($B341,'[1]1718  Prog Access'!$F$7:$BF$318,39,FALSE))</f>
        <v>0</v>
      </c>
      <c r="BJ341" s="135">
        <f>IF(ISNA(VLOOKUP($B341,'[1]1718  Prog Access'!$F$7:$BF$318,40,FALSE)),"",VLOOKUP($B341,'[1]1718  Prog Access'!$F$7:$BF$318,40,FALSE))</f>
        <v>0</v>
      </c>
      <c r="BK341" s="135">
        <f>IF(ISNA(VLOOKUP($B341,'[1]1718  Prog Access'!$F$7:$BF$318,41,FALSE)),"",VLOOKUP($B341,'[1]1718  Prog Access'!$F$7:$BF$318,41,FALSE))</f>
        <v>82341.929999999993</v>
      </c>
      <c r="BL341" s="135">
        <f>IF(ISNA(VLOOKUP($B341,'[1]1718  Prog Access'!$F$7:$BF$318,42,FALSE)),"",VLOOKUP($B341,'[1]1718  Prog Access'!$F$7:$BF$318,42,FALSE))</f>
        <v>0</v>
      </c>
      <c r="BM341" s="135">
        <f>IF(ISNA(VLOOKUP($B341,'[1]1718  Prog Access'!$F$7:$BF$318,43,FALSE)),"",VLOOKUP($B341,'[1]1718  Prog Access'!$F$7:$BF$318,43,FALSE))</f>
        <v>0</v>
      </c>
      <c r="BN341" s="135">
        <f>IF(ISNA(VLOOKUP($B341,'[1]1718  Prog Access'!$F$7:$BF$318,44,FALSE)),"",VLOOKUP($B341,'[1]1718  Prog Access'!$F$7:$BF$318,44,FALSE))</f>
        <v>0</v>
      </c>
      <c r="BO341" s="135">
        <f>IF(ISNA(VLOOKUP($B341,'[1]1718  Prog Access'!$F$7:$BF$318,45,FALSE)),"",VLOOKUP($B341,'[1]1718  Prog Access'!$F$7:$BF$318,45,FALSE))</f>
        <v>195822.24000000002</v>
      </c>
      <c r="BP341" s="137">
        <f t="shared" si="501"/>
        <v>278164.17000000004</v>
      </c>
      <c r="BQ341" s="133">
        <f t="shared" si="502"/>
        <v>5.9506264797562639E-3</v>
      </c>
      <c r="BR341" s="134">
        <f t="shared" si="503"/>
        <v>72.850838206831895</v>
      </c>
      <c r="BS341" s="140">
        <f>IF(ISNA(VLOOKUP($B341,'[1]1718  Prog Access'!$F$7:$BF$318,46,FALSE)),"",VLOOKUP($B341,'[1]1718  Prog Access'!$F$7:$BF$318,46,FALSE))</f>
        <v>0</v>
      </c>
      <c r="BT341" s="135">
        <f>IF(ISNA(VLOOKUP($B341,'[1]1718  Prog Access'!$F$7:$BF$318,47,FALSE)),"",VLOOKUP($B341,'[1]1718  Prog Access'!$F$7:$BF$318,47,FALSE))</f>
        <v>0</v>
      </c>
      <c r="BU341" s="135">
        <f>IF(ISNA(VLOOKUP($B341,'[1]1718  Prog Access'!$F$7:$BF$318,48,FALSE)),"",VLOOKUP($B341,'[1]1718  Prog Access'!$F$7:$BF$318,48,FALSE))</f>
        <v>27126.18</v>
      </c>
      <c r="BV341" s="135">
        <f>IF(ISNA(VLOOKUP($B341,'[1]1718  Prog Access'!$F$7:$BF$318,49,FALSE)),"",VLOOKUP($B341,'[1]1718  Prog Access'!$F$7:$BF$318,49,FALSE))</f>
        <v>19897.239999999998</v>
      </c>
      <c r="BW341" s="137">
        <f t="shared" si="504"/>
        <v>47023.42</v>
      </c>
      <c r="BX341" s="133">
        <f t="shared" si="505"/>
        <v>1.0059484232663764E-3</v>
      </c>
      <c r="BY341" s="134">
        <f t="shared" si="506"/>
        <v>12.315373192571503</v>
      </c>
      <c r="BZ341" s="135">
        <f>IF(ISNA(VLOOKUP($B341,'[1]1718  Prog Access'!$F$7:$BF$318,50,FALSE)),"",VLOOKUP($B341,'[1]1718  Prog Access'!$F$7:$BF$318,50,FALSE))</f>
        <v>8203489.3099999996</v>
      </c>
      <c r="CA341" s="133">
        <f t="shared" si="507"/>
        <v>0.17549312952305623</v>
      </c>
      <c r="CB341" s="134">
        <f t="shared" si="508"/>
        <v>2148.4832947905725</v>
      </c>
      <c r="CC341" s="135">
        <f>IF(ISNA(VLOOKUP($B341,'[1]1718  Prog Access'!$F$7:$BF$318,51,FALSE)),"",VLOOKUP($B341,'[1]1718  Prog Access'!$F$7:$BF$318,51,FALSE))</f>
        <v>1406091.2499999998</v>
      </c>
      <c r="CD341" s="133">
        <f t="shared" si="509"/>
        <v>3.0079804401852268E-2</v>
      </c>
      <c r="CE341" s="134">
        <f t="shared" si="510"/>
        <v>368.25348914560772</v>
      </c>
      <c r="CF341" s="141">
        <f>IF(ISNA(VLOOKUP($B341,'[1]1718  Prog Access'!$F$7:$BF$318,52,FALSE)),"",VLOOKUP($B341,'[1]1718  Prog Access'!$F$7:$BF$318,52,FALSE))</f>
        <v>1374539.6600000001</v>
      </c>
      <c r="CG341" s="88">
        <f t="shared" si="511"/>
        <v>2.9404837072550257E-2</v>
      </c>
      <c r="CH341" s="89">
        <f t="shared" si="512"/>
        <v>359.99016832230302</v>
      </c>
      <c r="CI341" s="90">
        <f t="shared" si="513"/>
        <v>46745358.819999993</v>
      </c>
      <c r="CJ341" s="99">
        <f t="shared" si="514"/>
        <v>0</v>
      </c>
    </row>
    <row r="342" spans="1:88" x14ac:dyDescent="0.3">
      <c r="A342" s="21"/>
      <c r="B342" s="84" t="s">
        <v>559</v>
      </c>
      <c r="C342" s="117" t="s">
        <v>560</v>
      </c>
      <c r="D342" s="85">
        <f>IF(ISNA(VLOOKUP($B342,'[1]1718 enrollment_Rev_Exp by size'!$A$6:$C$339,3,FALSE)),"",VLOOKUP($B342,'[1]1718 enrollment_Rev_Exp by size'!$A$6:$C$339,3,FALSE))</f>
        <v>2463.9900000000007</v>
      </c>
      <c r="E342" s="86">
        <f>IF(ISNA(VLOOKUP($B342,'[1]1718 Enroll_Rev_Exp Access'!$A$6:$D$316,4,FALSE)),"",VLOOKUP($B342,'[1]1718 Enroll_Rev_Exp Access'!$A$6:$D$316,4,FALSE))</f>
        <v>27425155.66</v>
      </c>
      <c r="F342" s="87">
        <f>IF(ISNA(VLOOKUP($B342,'[1]1718  Prog Access'!$F$7:$BF$318,2,FALSE)),"",VLOOKUP($B342,'[1]1718  Prog Access'!$F$7:$BF$318,2,FALSE))</f>
        <v>13631754.310000002</v>
      </c>
      <c r="G342" s="87">
        <f>IF(ISNA(VLOOKUP($B342,'[1]1718  Prog Access'!$F$7:$BF$318,3,FALSE)),"",VLOOKUP($B342,'[1]1718  Prog Access'!$F$7:$BF$318,3,FALSE))</f>
        <v>1853858.8700000003</v>
      </c>
      <c r="H342" s="87">
        <f>IF(ISNA(VLOOKUP($B342,'[1]1718  Prog Access'!$F$7:$BF$318,4,FALSE)),"",VLOOKUP($B342,'[1]1718  Prog Access'!$F$7:$BF$318,4,FALSE))</f>
        <v>24343.41</v>
      </c>
      <c r="I342" s="130">
        <f t="shared" si="515"/>
        <v>15509956.590000004</v>
      </c>
      <c r="J342" s="151">
        <f t="shared" si="516"/>
        <v>0.56553759556674121</v>
      </c>
      <c r="K342" s="152">
        <f t="shared" si="517"/>
        <v>6294.6507859203975</v>
      </c>
      <c r="L342" s="135">
        <f>IF(ISNA(VLOOKUP($B342,'[1]1718  Prog Access'!$F$7:$BF$318,5,FALSE)),"",VLOOKUP($B342,'[1]1718  Prog Access'!$F$7:$BF$318,5,FALSE))</f>
        <v>0</v>
      </c>
      <c r="M342" s="135">
        <f>IF(ISNA(VLOOKUP($B342,'[1]1718  Prog Access'!$F$7:$BF$318,6,FALSE)),"",VLOOKUP($B342,'[1]1718  Prog Access'!$F$7:$BF$318,6,FALSE))</f>
        <v>0</v>
      </c>
      <c r="N342" s="135">
        <f>IF(ISNA(VLOOKUP($B342,'[1]1718  Prog Access'!$F$7:$BF$318,7,FALSE)),"",VLOOKUP($B342,'[1]1718  Prog Access'!$F$7:$BF$318,7,FALSE))</f>
        <v>0</v>
      </c>
      <c r="O342" s="135">
        <f>IF(ISNA(VLOOKUP($B342,'[1]1718  Prog Access'!$F$7:$BF$318,8,FALSE)),"",VLOOKUP($B342,'[1]1718  Prog Access'!$F$7:$BF$318,8,FALSE))</f>
        <v>0</v>
      </c>
      <c r="P342" s="135">
        <f>IF(ISNA(VLOOKUP($B342,'[1]1718  Prog Access'!$F$7:$BF$318,9,FALSE)),"",VLOOKUP($B342,'[1]1718  Prog Access'!$F$7:$BF$318,9,FALSE))</f>
        <v>0</v>
      </c>
      <c r="Q342" s="135">
        <f>IF(ISNA(VLOOKUP($B342,'[1]1718  Prog Access'!$F$7:$BF$318,10,FALSE)),"",VLOOKUP($B342,'[1]1718  Prog Access'!$F$7:$BF$318,10,FALSE))</f>
        <v>0</v>
      </c>
      <c r="R342" s="128">
        <f t="shared" si="486"/>
        <v>0</v>
      </c>
      <c r="S342" s="136">
        <f t="shared" si="487"/>
        <v>0</v>
      </c>
      <c r="T342" s="137">
        <f t="shared" si="488"/>
        <v>0</v>
      </c>
      <c r="U342" s="135">
        <f>IF(ISNA(VLOOKUP($B342,'[1]1718  Prog Access'!$F$7:$BF$318,11,FALSE)),"",VLOOKUP($B342,'[1]1718  Prog Access'!$F$7:$BF$318,11,FALSE))</f>
        <v>2348933.9800000004</v>
      </c>
      <c r="V342" s="135">
        <f>IF(ISNA(VLOOKUP($B342,'[1]1718  Prog Access'!$F$7:$BF$318,12,FALSE)),"",VLOOKUP($B342,'[1]1718  Prog Access'!$F$7:$BF$318,12,FALSE))</f>
        <v>50085.22</v>
      </c>
      <c r="W342" s="135">
        <f>IF(ISNA(VLOOKUP($B342,'[1]1718  Prog Access'!$F$7:$BF$318,13,FALSE)),"",VLOOKUP($B342,'[1]1718  Prog Access'!$F$7:$BF$318,13,FALSE))</f>
        <v>499034.19</v>
      </c>
      <c r="X342" s="135">
        <f>IF(ISNA(VLOOKUP($B342,'[1]1718  Prog Access'!$F$7:$BF$318,14,FALSE)),"",VLOOKUP($B342,'[1]1718  Prog Access'!$F$7:$BF$318,14,FALSE))</f>
        <v>0</v>
      </c>
      <c r="Y342" s="135">
        <f>IF(ISNA(VLOOKUP($B342,'[1]1718  Prog Access'!$F$7:$BF$318,15,FALSE)),"",VLOOKUP($B342,'[1]1718  Prog Access'!$F$7:$BF$318,15,FALSE))</f>
        <v>0</v>
      </c>
      <c r="Z342" s="135">
        <f>IF(ISNA(VLOOKUP($B342,'[1]1718  Prog Access'!$F$7:$BF$318,16,FALSE)),"",VLOOKUP($B342,'[1]1718  Prog Access'!$F$7:$BF$318,16,FALSE))</f>
        <v>0</v>
      </c>
      <c r="AA342" s="138">
        <f t="shared" si="489"/>
        <v>2898053.3900000006</v>
      </c>
      <c r="AB342" s="133">
        <f t="shared" si="490"/>
        <v>0.10567135610562294</v>
      </c>
      <c r="AC342" s="134">
        <f t="shared" si="491"/>
        <v>1176.1628050438514</v>
      </c>
      <c r="AD342" s="135">
        <f>IF(ISNA(VLOOKUP($B342,'[1]1718  Prog Access'!$F$7:$BF$318,17,FALSE)),"",VLOOKUP($B342,'[1]1718  Prog Access'!$F$7:$BF$318,17,FALSE))</f>
        <v>721452.87</v>
      </c>
      <c r="AE342" s="135">
        <f>IF(ISNA(VLOOKUP($B342,'[1]1718  Prog Access'!$F$7:$BF$318,18,FALSE)),"",VLOOKUP($B342,'[1]1718  Prog Access'!$F$7:$BF$318,18,FALSE))</f>
        <v>0</v>
      </c>
      <c r="AF342" s="135">
        <f>IF(ISNA(VLOOKUP($B342,'[1]1718  Prog Access'!$F$7:$BF$318,19,FALSE)),"",VLOOKUP($B342,'[1]1718  Prog Access'!$F$7:$BF$318,19,FALSE))</f>
        <v>14961</v>
      </c>
      <c r="AG342" s="135">
        <f>IF(ISNA(VLOOKUP($B342,'[1]1718  Prog Access'!$F$7:$BF$318,20,FALSE)),"",VLOOKUP($B342,'[1]1718  Prog Access'!$F$7:$BF$318,20,FALSE))</f>
        <v>0</v>
      </c>
      <c r="AH342" s="134">
        <f t="shared" si="492"/>
        <v>736413.87</v>
      </c>
      <c r="AI342" s="133">
        <f t="shared" si="493"/>
        <v>2.6851766280913791E-2</v>
      </c>
      <c r="AJ342" s="134">
        <f t="shared" si="494"/>
        <v>298.87047837044787</v>
      </c>
      <c r="AK342" s="135">
        <f>IF(ISNA(VLOOKUP($B342,'[1]1718  Prog Access'!$F$7:$BF$318,21,FALSE)),"",VLOOKUP($B342,'[1]1718  Prog Access'!$F$7:$BF$318,21,FALSE))</f>
        <v>0</v>
      </c>
      <c r="AL342" s="135">
        <f>IF(ISNA(VLOOKUP($B342,'[1]1718  Prog Access'!$F$7:$BF$318,22,FALSE)),"",VLOOKUP($B342,'[1]1718  Prog Access'!$F$7:$BF$318,22,FALSE))</f>
        <v>0</v>
      </c>
      <c r="AM342" s="138">
        <f t="shared" si="495"/>
        <v>0</v>
      </c>
      <c r="AN342" s="133">
        <f t="shared" si="496"/>
        <v>0</v>
      </c>
      <c r="AO342" s="139">
        <f t="shared" si="497"/>
        <v>0</v>
      </c>
      <c r="AP342" s="135">
        <f>IF(ISNA(VLOOKUP($B342,'[1]1718  Prog Access'!$F$7:$BF$318,23,FALSE)),"",VLOOKUP($B342,'[1]1718  Prog Access'!$F$7:$BF$318,23,FALSE))</f>
        <v>595716.06999999995</v>
      </c>
      <c r="AQ342" s="135">
        <f>IF(ISNA(VLOOKUP($B342,'[1]1718  Prog Access'!$F$7:$BF$318,24,FALSE)),"",VLOOKUP($B342,'[1]1718  Prog Access'!$F$7:$BF$318,24,FALSE))</f>
        <v>67757.08</v>
      </c>
      <c r="AR342" s="135">
        <f>IF(ISNA(VLOOKUP($B342,'[1]1718  Prog Access'!$F$7:$BF$318,25,FALSE)),"",VLOOKUP($B342,'[1]1718  Prog Access'!$F$7:$BF$318,25,FALSE))</f>
        <v>0</v>
      </c>
      <c r="AS342" s="135">
        <f>IF(ISNA(VLOOKUP($B342,'[1]1718  Prog Access'!$F$7:$BF$318,26,FALSE)),"",VLOOKUP($B342,'[1]1718  Prog Access'!$F$7:$BF$318,26,FALSE))</f>
        <v>0</v>
      </c>
      <c r="AT342" s="135">
        <f>IF(ISNA(VLOOKUP($B342,'[1]1718  Prog Access'!$F$7:$BF$318,27,FALSE)),"",VLOOKUP($B342,'[1]1718  Prog Access'!$F$7:$BF$318,27,FALSE))</f>
        <v>884314.36</v>
      </c>
      <c r="AU342" s="135">
        <f>IF(ISNA(VLOOKUP($B342,'[1]1718  Prog Access'!$F$7:$BF$318,28,FALSE)),"",VLOOKUP($B342,'[1]1718  Prog Access'!$F$7:$BF$318,28,FALSE))</f>
        <v>0</v>
      </c>
      <c r="AV342" s="135">
        <f>IF(ISNA(VLOOKUP($B342,'[1]1718  Prog Access'!$F$7:$BF$318,29,FALSE)),"",VLOOKUP($B342,'[1]1718  Prog Access'!$F$7:$BF$318,29,FALSE))</f>
        <v>0</v>
      </c>
      <c r="AW342" s="135">
        <f>IF(ISNA(VLOOKUP($B342,'[1]1718  Prog Access'!$F$7:$BF$318,30,FALSE)),"",VLOOKUP($B342,'[1]1718  Prog Access'!$F$7:$BF$318,30,FALSE))</f>
        <v>98788.19</v>
      </c>
      <c r="AX342" s="135">
        <f>IF(ISNA(VLOOKUP($B342,'[1]1718  Prog Access'!$F$7:$BF$318,31,FALSE)),"",VLOOKUP($B342,'[1]1718  Prog Access'!$F$7:$BF$318,31,FALSE))</f>
        <v>0</v>
      </c>
      <c r="AY342" s="135">
        <f>IF(ISNA(VLOOKUP($B342,'[1]1718  Prog Access'!$F$7:$BF$318,32,FALSE)),"",VLOOKUP($B342,'[1]1718  Prog Access'!$F$7:$BF$318,32,FALSE))</f>
        <v>0</v>
      </c>
      <c r="AZ342" s="135">
        <f>IF(ISNA(VLOOKUP($B342,'[1]1718  Prog Access'!$F$7:$BF$318,33,FALSE)),"",VLOOKUP($B342,'[1]1718  Prog Access'!$F$7:$BF$318,33,FALSE))</f>
        <v>0</v>
      </c>
      <c r="BA342" s="135">
        <f>IF(ISNA(VLOOKUP($B342,'[1]1718  Prog Access'!$F$7:$BF$318,34,FALSE)),"",VLOOKUP($B342,'[1]1718  Prog Access'!$F$7:$BF$318,34,FALSE))</f>
        <v>0</v>
      </c>
      <c r="BB342" s="135">
        <f>IF(ISNA(VLOOKUP($B342,'[1]1718  Prog Access'!$F$7:$BF$318,35,FALSE)),"",VLOOKUP($B342,'[1]1718  Prog Access'!$F$7:$BF$318,35,FALSE))</f>
        <v>19869.150000000001</v>
      </c>
      <c r="BC342" s="135">
        <f>IF(ISNA(VLOOKUP($B342,'[1]1718  Prog Access'!$F$7:$BF$318,36,FALSE)),"",VLOOKUP($B342,'[1]1718  Prog Access'!$F$7:$BF$318,36,FALSE))</f>
        <v>0</v>
      </c>
      <c r="BD342" s="135">
        <f>IF(ISNA(VLOOKUP($B342,'[1]1718  Prog Access'!$F$7:$BF$318,37,FALSE)),"",VLOOKUP($B342,'[1]1718  Prog Access'!$F$7:$BF$318,37,FALSE))</f>
        <v>0</v>
      </c>
      <c r="BE342" s="135">
        <f>IF(ISNA(VLOOKUP($B342,'[1]1718  Prog Access'!$F$7:$BF$318,38,FALSE)),"",VLOOKUP($B342,'[1]1718  Prog Access'!$F$7:$BF$318,38,FALSE))</f>
        <v>355289.44</v>
      </c>
      <c r="BF342" s="134">
        <f t="shared" si="498"/>
        <v>2021734.2899999996</v>
      </c>
      <c r="BG342" s="133">
        <f t="shared" si="499"/>
        <v>7.3718243027102642E-2</v>
      </c>
      <c r="BH342" s="137">
        <f t="shared" si="500"/>
        <v>820.51237626776037</v>
      </c>
      <c r="BI342" s="140">
        <f>IF(ISNA(VLOOKUP($B342,'[1]1718  Prog Access'!$F$7:$BF$318,39,FALSE)),"",VLOOKUP($B342,'[1]1718  Prog Access'!$F$7:$BF$318,39,FALSE))</f>
        <v>0</v>
      </c>
      <c r="BJ342" s="135">
        <f>IF(ISNA(VLOOKUP($B342,'[1]1718  Prog Access'!$F$7:$BF$318,40,FALSE)),"",VLOOKUP($B342,'[1]1718  Prog Access'!$F$7:$BF$318,40,FALSE))</f>
        <v>0</v>
      </c>
      <c r="BK342" s="135">
        <f>IF(ISNA(VLOOKUP($B342,'[1]1718  Prog Access'!$F$7:$BF$318,41,FALSE)),"",VLOOKUP($B342,'[1]1718  Prog Access'!$F$7:$BF$318,41,FALSE))</f>
        <v>58197.530000000006</v>
      </c>
      <c r="BL342" s="135">
        <f>IF(ISNA(VLOOKUP($B342,'[1]1718  Prog Access'!$F$7:$BF$318,42,FALSE)),"",VLOOKUP($B342,'[1]1718  Prog Access'!$F$7:$BF$318,42,FALSE))</f>
        <v>0</v>
      </c>
      <c r="BM342" s="135">
        <f>IF(ISNA(VLOOKUP($B342,'[1]1718  Prog Access'!$F$7:$BF$318,43,FALSE)),"",VLOOKUP($B342,'[1]1718  Prog Access'!$F$7:$BF$318,43,FALSE))</f>
        <v>0</v>
      </c>
      <c r="BN342" s="135">
        <f>IF(ISNA(VLOOKUP($B342,'[1]1718  Prog Access'!$F$7:$BF$318,44,FALSE)),"",VLOOKUP($B342,'[1]1718  Prog Access'!$F$7:$BF$318,44,FALSE))</f>
        <v>0</v>
      </c>
      <c r="BO342" s="135">
        <f>IF(ISNA(VLOOKUP($B342,'[1]1718  Prog Access'!$F$7:$BF$318,45,FALSE)),"",VLOOKUP($B342,'[1]1718  Prog Access'!$F$7:$BF$318,45,FALSE))</f>
        <v>4428.17</v>
      </c>
      <c r="BP342" s="137">
        <f t="shared" si="501"/>
        <v>62625.700000000004</v>
      </c>
      <c r="BQ342" s="133">
        <f t="shared" si="502"/>
        <v>2.2835130190834441E-3</v>
      </c>
      <c r="BR342" s="134">
        <f t="shared" si="503"/>
        <v>25.416377501532061</v>
      </c>
      <c r="BS342" s="140">
        <f>IF(ISNA(VLOOKUP($B342,'[1]1718  Prog Access'!$F$7:$BF$318,46,FALSE)),"",VLOOKUP($B342,'[1]1718  Prog Access'!$F$7:$BF$318,46,FALSE))</f>
        <v>0</v>
      </c>
      <c r="BT342" s="135">
        <f>IF(ISNA(VLOOKUP($B342,'[1]1718  Prog Access'!$F$7:$BF$318,47,FALSE)),"",VLOOKUP($B342,'[1]1718  Prog Access'!$F$7:$BF$318,47,FALSE))</f>
        <v>0</v>
      </c>
      <c r="BU342" s="135">
        <f>IF(ISNA(VLOOKUP($B342,'[1]1718  Prog Access'!$F$7:$BF$318,48,FALSE)),"",VLOOKUP($B342,'[1]1718  Prog Access'!$F$7:$BF$318,48,FALSE))</f>
        <v>0</v>
      </c>
      <c r="BV342" s="135">
        <f>IF(ISNA(VLOOKUP($B342,'[1]1718  Prog Access'!$F$7:$BF$318,49,FALSE)),"",VLOOKUP($B342,'[1]1718  Prog Access'!$F$7:$BF$318,49,FALSE))</f>
        <v>16423.36</v>
      </c>
      <c r="BW342" s="137">
        <f t="shared" si="504"/>
        <v>16423.36</v>
      </c>
      <c r="BX342" s="133">
        <f t="shared" si="505"/>
        <v>5.9884290917457637E-4</v>
      </c>
      <c r="BY342" s="134">
        <f t="shared" si="506"/>
        <v>6.6653517262651212</v>
      </c>
      <c r="BZ342" s="135">
        <f>IF(ISNA(VLOOKUP($B342,'[1]1718  Prog Access'!$F$7:$BF$318,50,FALSE)),"",VLOOKUP($B342,'[1]1718  Prog Access'!$F$7:$BF$318,50,FALSE))</f>
        <v>4145919.03</v>
      </c>
      <c r="CA342" s="133">
        <f t="shared" si="507"/>
        <v>0.15117212392150192</v>
      </c>
      <c r="CB342" s="134">
        <f t="shared" si="508"/>
        <v>1682.603837677912</v>
      </c>
      <c r="CC342" s="135">
        <f>IF(ISNA(VLOOKUP($B342,'[1]1718  Prog Access'!$F$7:$BF$318,51,FALSE)),"",VLOOKUP($B342,'[1]1718  Prog Access'!$F$7:$BF$318,51,FALSE))</f>
        <v>826159.4800000001</v>
      </c>
      <c r="CD342" s="133">
        <f t="shared" si="509"/>
        <v>3.0124149165904866E-2</v>
      </c>
      <c r="CE342" s="134">
        <f t="shared" si="510"/>
        <v>335.29335752174313</v>
      </c>
      <c r="CF342" s="141">
        <f>IF(ISNA(VLOOKUP($B342,'[1]1718  Prog Access'!$F$7:$BF$318,52,FALSE)),"",VLOOKUP($B342,'[1]1718  Prog Access'!$F$7:$BF$318,52,FALSE))</f>
        <v>1207869.9499999997</v>
      </c>
      <c r="CG342" s="88">
        <f t="shared" si="511"/>
        <v>4.4042410003954729E-2</v>
      </c>
      <c r="CH342" s="89">
        <f t="shared" si="512"/>
        <v>490.20894971164631</v>
      </c>
      <c r="CI342" s="90">
        <f t="shared" si="513"/>
        <v>27425155.660000004</v>
      </c>
      <c r="CJ342" s="99">
        <f t="shared" si="514"/>
        <v>0</v>
      </c>
    </row>
    <row r="343" spans="1:88" x14ac:dyDescent="0.3">
      <c r="A343" s="21"/>
      <c r="B343" s="84" t="s">
        <v>561</v>
      </c>
      <c r="C343" s="117" t="s">
        <v>562</v>
      </c>
      <c r="D343" s="85">
        <f>IF(ISNA(VLOOKUP($B343,'[1]1718 enrollment_Rev_Exp by size'!$A$6:$C$339,3,FALSE)),"",VLOOKUP($B343,'[1]1718 enrollment_Rev_Exp by size'!$A$6:$C$339,3,FALSE))</f>
        <v>1412.5299999999997</v>
      </c>
      <c r="E343" s="86">
        <f>IF(ISNA(VLOOKUP($B343,'[1]1718 Enroll_Rev_Exp Access'!$A$6:$D$316,4,FALSE)),"",VLOOKUP($B343,'[1]1718 Enroll_Rev_Exp Access'!$A$6:$D$316,4,FALSE))</f>
        <v>19373310.760000002</v>
      </c>
      <c r="F343" s="87">
        <f>IF(ISNA(VLOOKUP($B343,'[1]1718  Prog Access'!$F$7:$BF$318,2,FALSE)),"",VLOOKUP($B343,'[1]1718  Prog Access'!$F$7:$BF$318,2,FALSE))</f>
        <v>8629918.8200000022</v>
      </c>
      <c r="G343" s="87">
        <f>IF(ISNA(VLOOKUP($B343,'[1]1718  Prog Access'!$F$7:$BF$318,3,FALSE)),"",VLOOKUP($B343,'[1]1718  Prog Access'!$F$7:$BF$318,3,FALSE))</f>
        <v>294178.98</v>
      </c>
      <c r="H343" s="87">
        <f>IF(ISNA(VLOOKUP($B343,'[1]1718  Prog Access'!$F$7:$BF$318,4,FALSE)),"",VLOOKUP($B343,'[1]1718  Prog Access'!$F$7:$BF$318,4,FALSE))</f>
        <v>44941.68</v>
      </c>
      <c r="I343" s="130">
        <f t="shared" si="515"/>
        <v>8969039.4800000023</v>
      </c>
      <c r="J343" s="151">
        <f t="shared" si="516"/>
        <v>0.46295853048093066</v>
      </c>
      <c r="K343" s="152">
        <f t="shared" si="517"/>
        <v>6349.6276043694679</v>
      </c>
      <c r="L343" s="135">
        <f>IF(ISNA(VLOOKUP($B343,'[1]1718  Prog Access'!$F$7:$BF$318,5,FALSE)),"",VLOOKUP($B343,'[1]1718  Prog Access'!$F$7:$BF$318,5,FALSE))</f>
        <v>0</v>
      </c>
      <c r="M343" s="135">
        <f>IF(ISNA(VLOOKUP($B343,'[1]1718  Prog Access'!$F$7:$BF$318,6,FALSE)),"",VLOOKUP($B343,'[1]1718  Prog Access'!$F$7:$BF$318,6,FALSE))</f>
        <v>0</v>
      </c>
      <c r="N343" s="135">
        <f>IF(ISNA(VLOOKUP($B343,'[1]1718  Prog Access'!$F$7:$BF$318,7,FALSE)),"",VLOOKUP($B343,'[1]1718  Prog Access'!$F$7:$BF$318,7,FALSE))</f>
        <v>0</v>
      </c>
      <c r="O343" s="135">
        <f>IF(ISNA(VLOOKUP($B343,'[1]1718  Prog Access'!$F$7:$BF$318,8,FALSE)),"",VLOOKUP($B343,'[1]1718  Prog Access'!$F$7:$BF$318,8,FALSE))</f>
        <v>0</v>
      </c>
      <c r="P343" s="135">
        <f>IF(ISNA(VLOOKUP($B343,'[1]1718  Prog Access'!$F$7:$BF$318,9,FALSE)),"",VLOOKUP($B343,'[1]1718  Prog Access'!$F$7:$BF$318,9,FALSE))</f>
        <v>0</v>
      </c>
      <c r="Q343" s="135">
        <f>IF(ISNA(VLOOKUP($B343,'[1]1718  Prog Access'!$F$7:$BF$318,10,FALSE)),"",VLOOKUP($B343,'[1]1718  Prog Access'!$F$7:$BF$318,10,FALSE))</f>
        <v>0</v>
      </c>
      <c r="R343" s="128">
        <f t="shared" si="486"/>
        <v>0</v>
      </c>
      <c r="S343" s="136">
        <f t="shared" si="487"/>
        <v>0</v>
      </c>
      <c r="T343" s="137">
        <f t="shared" si="488"/>
        <v>0</v>
      </c>
      <c r="U343" s="135">
        <f>IF(ISNA(VLOOKUP($B343,'[1]1718  Prog Access'!$F$7:$BF$318,11,FALSE)),"",VLOOKUP($B343,'[1]1718  Prog Access'!$F$7:$BF$318,11,FALSE))</f>
        <v>1952497.8800000001</v>
      </c>
      <c r="V343" s="135">
        <f>IF(ISNA(VLOOKUP($B343,'[1]1718  Prog Access'!$F$7:$BF$318,12,FALSE)),"",VLOOKUP($B343,'[1]1718  Prog Access'!$F$7:$BF$318,12,FALSE))</f>
        <v>128664.62</v>
      </c>
      <c r="W343" s="135">
        <f>IF(ISNA(VLOOKUP($B343,'[1]1718  Prog Access'!$F$7:$BF$318,13,FALSE)),"",VLOOKUP($B343,'[1]1718  Prog Access'!$F$7:$BF$318,13,FALSE))</f>
        <v>349887</v>
      </c>
      <c r="X343" s="135">
        <f>IF(ISNA(VLOOKUP($B343,'[1]1718  Prog Access'!$F$7:$BF$318,14,FALSE)),"",VLOOKUP($B343,'[1]1718  Prog Access'!$F$7:$BF$318,14,FALSE))</f>
        <v>0</v>
      </c>
      <c r="Y343" s="135">
        <f>IF(ISNA(VLOOKUP($B343,'[1]1718  Prog Access'!$F$7:$BF$318,15,FALSE)),"",VLOOKUP($B343,'[1]1718  Prog Access'!$F$7:$BF$318,15,FALSE))</f>
        <v>0</v>
      </c>
      <c r="Z343" s="135">
        <f>IF(ISNA(VLOOKUP($B343,'[1]1718  Prog Access'!$F$7:$BF$318,16,FALSE)),"",VLOOKUP($B343,'[1]1718  Prog Access'!$F$7:$BF$318,16,FALSE))</f>
        <v>0</v>
      </c>
      <c r="AA343" s="138">
        <f t="shared" si="489"/>
        <v>2431049.5</v>
      </c>
      <c r="AB343" s="133">
        <f t="shared" si="490"/>
        <v>0.12548446314191058</v>
      </c>
      <c r="AC343" s="134">
        <f t="shared" si="491"/>
        <v>1721.0604376544218</v>
      </c>
      <c r="AD343" s="135">
        <f>IF(ISNA(VLOOKUP($B343,'[1]1718  Prog Access'!$F$7:$BF$318,17,FALSE)),"",VLOOKUP($B343,'[1]1718  Prog Access'!$F$7:$BF$318,17,FALSE))</f>
        <v>773497.01</v>
      </c>
      <c r="AE343" s="135">
        <f>IF(ISNA(VLOOKUP($B343,'[1]1718  Prog Access'!$F$7:$BF$318,18,FALSE)),"",VLOOKUP($B343,'[1]1718  Prog Access'!$F$7:$BF$318,18,FALSE))</f>
        <v>231847.83000000002</v>
      </c>
      <c r="AF343" s="135">
        <f>IF(ISNA(VLOOKUP($B343,'[1]1718  Prog Access'!$F$7:$BF$318,19,FALSE)),"",VLOOKUP($B343,'[1]1718  Prog Access'!$F$7:$BF$318,19,FALSE))</f>
        <v>0</v>
      </c>
      <c r="AG343" s="135">
        <f>IF(ISNA(VLOOKUP($B343,'[1]1718  Prog Access'!$F$7:$BF$318,20,FALSE)),"",VLOOKUP($B343,'[1]1718  Prog Access'!$F$7:$BF$318,20,FALSE))</f>
        <v>0</v>
      </c>
      <c r="AH343" s="134">
        <f t="shared" si="492"/>
        <v>1005344.8400000001</v>
      </c>
      <c r="AI343" s="133">
        <f t="shared" si="493"/>
        <v>5.1893290334026523E-2</v>
      </c>
      <c r="AJ343" s="134">
        <f t="shared" si="494"/>
        <v>711.73344282953303</v>
      </c>
      <c r="AK343" s="135">
        <f>IF(ISNA(VLOOKUP($B343,'[1]1718  Prog Access'!$F$7:$BF$318,21,FALSE)),"",VLOOKUP($B343,'[1]1718  Prog Access'!$F$7:$BF$318,21,FALSE))</f>
        <v>0</v>
      </c>
      <c r="AL343" s="135">
        <f>IF(ISNA(VLOOKUP($B343,'[1]1718  Prog Access'!$F$7:$BF$318,22,FALSE)),"",VLOOKUP($B343,'[1]1718  Prog Access'!$F$7:$BF$318,22,FALSE))</f>
        <v>0</v>
      </c>
      <c r="AM343" s="138">
        <f t="shared" si="495"/>
        <v>0</v>
      </c>
      <c r="AN343" s="133">
        <f t="shared" si="496"/>
        <v>0</v>
      </c>
      <c r="AO343" s="139">
        <f t="shared" si="497"/>
        <v>0</v>
      </c>
      <c r="AP343" s="135">
        <f>IF(ISNA(VLOOKUP($B343,'[1]1718  Prog Access'!$F$7:$BF$318,23,FALSE)),"",VLOOKUP($B343,'[1]1718  Prog Access'!$F$7:$BF$318,23,FALSE))</f>
        <v>445011.43</v>
      </c>
      <c r="AQ343" s="135">
        <f>IF(ISNA(VLOOKUP($B343,'[1]1718  Prog Access'!$F$7:$BF$318,24,FALSE)),"",VLOOKUP($B343,'[1]1718  Prog Access'!$F$7:$BF$318,24,FALSE))</f>
        <v>79045.62000000001</v>
      </c>
      <c r="AR343" s="135">
        <f>IF(ISNA(VLOOKUP($B343,'[1]1718  Prog Access'!$F$7:$BF$318,25,FALSE)),"",VLOOKUP($B343,'[1]1718  Prog Access'!$F$7:$BF$318,25,FALSE))</f>
        <v>0</v>
      </c>
      <c r="AS343" s="135">
        <f>IF(ISNA(VLOOKUP($B343,'[1]1718  Prog Access'!$F$7:$BF$318,26,FALSE)),"",VLOOKUP($B343,'[1]1718  Prog Access'!$F$7:$BF$318,26,FALSE))</f>
        <v>0</v>
      </c>
      <c r="AT343" s="135">
        <f>IF(ISNA(VLOOKUP($B343,'[1]1718  Prog Access'!$F$7:$BF$318,27,FALSE)),"",VLOOKUP($B343,'[1]1718  Prog Access'!$F$7:$BF$318,27,FALSE))</f>
        <v>570614.14</v>
      </c>
      <c r="AU343" s="135">
        <f>IF(ISNA(VLOOKUP($B343,'[1]1718  Prog Access'!$F$7:$BF$318,28,FALSE)),"",VLOOKUP($B343,'[1]1718  Prog Access'!$F$7:$BF$318,28,FALSE))</f>
        <v>0</v>
      </c>
      <c r="AV343" s="135">
        <f>IF(ISNA(VLOOKUP($B343,'[1]1718  Prog Access'!$F$7:$BF$318,29,FALSE)),"",VLOOKUP($B343,'[1]1718  Prog Access'!$F$7:$BF$318,29,FALSE))</f>
        <v>0</v>
      </c>
      <c r="AW343" s="135">
        <f>IF(ISNA(VLOOKUP($B343,'[1]1718  Prog Access'!$F$7:$BF$318,30,FALSE)),"",VLOOKUP($B343,'[1]1718  Prog Access'!$F$7:$BF$318,30,FALSE))</f>
        <v>76732.739999999991</v>
      </c>
      <c r="AX343" s="135">
        <f>IF(ISNA(VLOOKUP($B343,'[1]1718  Prog Access'!$F$7:$BF$318,31,FALSE)),"",VLOOKUP($B343,'[1]1718  Prog Access'!$F$7:$BF$318,31,FALSE))</f>
        <v>0</v>
      </c>
      <c r="AY343" s="135">
        <f>IF(ISNA(VLOOKUP($B343,'[1]1718  Prog Access'!$F$7:$BF$318,32,FALSE)),"",VLOOKUP($B343,'[1]1718  Prog Access'!$F$7:$BF$318,32,FALSE))</f>
        <v>0</v>
      </c>
      <c r="AZ343" s="135">
        <f>IF(ISNA(VLOOKUP($B343,'[1]1718  Prog Access'!$F$7:$BF$318,33,FALSE)),"",VLOOKUP($B343,'[1]1718  Prog Access'!$F$7:$BF$318,33,FALSE))</f>
        <v>0</v>
      </c>
      <c r="BA343" s="135">
        <f>IF(ISNA(VLOOKUP($B343,'[1]1718  Prog Access'!$F$7:$BF$318,34,FALSE)),"",VLOOKUP($B343,'[1]1718  Prog Access'!$F$7:$BF$318,34,FALSE))</f>
        <v>0</v>
      </c>
      <c r="BB343" s="135">
        <f>IF(ISNA(VLOOKUP($B343,'[1]1718  Prog Access'!$F$7:$BF$318,35,FALSE)),"",VLOOKUP($B343,'[1]1718  Prog Access'!$F$7:$BF$318,35,FALSE))</f>
        <v>13157.13</v>
      </c>
      <c r="BC343" s="135">
        <f>IF(ISNA(VLOOKUP($B343,'[1]1718  Prog Access'!$F$7:$BF$318,36,FALSE)),"",VLOOKUP($B343,'[1]1718  Prog Access'!$F$7:$BF$318,36,FALSE))</f>
        <v>0</v>
      </c>
      <c r="BD343" s="135">
        <f>IF(ISNA(VLOOKUP($B343,'[1]1718  Prog Access'!$F$7:$BF$318,37,FALSE)),"",VLOOKUP($B343,'[1]1718  Prog Access'!$F$7:$BF$318,37,FALSE))</f>
        <v>0</v>
      </c>
      <c r="BE343" s="135">
        <f>IF(ISNA(VLOOKUP($B343,'[1]1718  Prog Access'!$F$7:$BF$318,38,FALSE)),"",VLOOKUP($B343,'[1]1718  Prog Access'!$F$7:$BF$318,38,FALSE))</f>
        <v>0</v>
      </c>
      <c r="BF343" s="134">
        <f t="shared" si="498"/>
        <v>1184561.0599999998</v>
      </c>
      <c r="BG343" s="133">
        <f t="shared" si="499"/>
        <v>6.1143966288186448E-2</v>
      </c>
      <c r="BH343" s="137">
        <f t="shared" si="500"/>
        <v>838.60948794007913</v>
      </c>
      <c r="BI343" s="140">
        <f>IF(ISNA(VLOOKUP($B343,'[1]1718  Prog Access'!$F$7:$BF$318,39,FALSE)),"",VLOOKUP($B343,'[1]1718  Prog Access'!$F$7:$BF$318,39,FALSE))</f>
        <v>0</v>
      </c>
      <c r="BJ343" s="135">
        <f>IF(ISNA(VLOOKUP($B343,'[1]1718  Prog Access'!$F$7:$BF$318,40,FALSE)),"",VLOOKUP($B343,'[1]1718  Prog Access'!$F$7:$BF$318,40,FALSE))</f>
        <v>8064.92</v>
      </c>
      <c r="BK343" s="135">
        <f>IF(ISNA(VLOOKUP($B343,'[1]1718  Prog Access'!$F$7:$BF$318,41,FALSE)),"",VLOOKUP($B343,'[1]1718  Prog Access'!$F$7:$BF$318,41,FALSE))</f>
        <v>26535.289999999997</v>
      </c>
      <c r="BL343" s="135">
        <f>IF(ISNA(VLOOKUP($B343,'[1]1718  Prog Access'!$F$7:$BF$318,42,FALSE)),"",VLOOKUP($B343,'[1]1718  Prog Access'!$F$7:$BF$318,42,FALSE))</f>
        <v>0</v>
      </c>
      <c r="BM343" s="135">
        <f>IF(ISNA(VLOOKUP($B343,'[1]1718  Prog Access'!$F$7:$BF$318,43,FALSE)),"",VLOOKUP($B343,'[1]1718  Prog Access'!$F$7:$BF$318,43,FALSE))</f>
        <v>0</v>
      </c>
      <c r="BN343" s="135">
        <f>IF(ISNA(VLOOKUP($B343,'[1]1718  Prog Access'!$F$7:$BF$318,44,FALSE)),"",VLOOKUP($B343,'[1]1718  Prog Access'!$F$7:$BF$318,44,FALSE))</f>
        <v>0</v>
      </c>
      <c r="BO343" s="135">
        <f>IF(ISNA(VLOOKUP($B343,'[1]1718  Prog Access'!$F$7:$BF$318,45,FALSE)),"",VLOOKUP($B343,'[1]1718  Prog Access'!$F$7:$BF$318,45,FALSE))</f>
        <v>857.32</v>
      </c>
      <c r="BP343" s="137">
        <f t="shared" si="501"/>
        <v>35457.53</v>
      </c>
      <c r="BQ343" s="133">
        <f t="shared" si="502"/>
        <v>1.8302256356311085E-3</v>
      </c>
      <c r="BR343" s="134">
        <f t="shared" si="503"/>
        <v>25.102142963335297</v>
      </c>
      <c r="BS343" s="140">
        <f>IF(ISNA(VLOOKUP($B343,'[1]1718  Prog Access'!$F$7:$BF$318,46,FALSE)),"",VLOOKUP($B343,'[1]1718  Prog Access'!$F$7:$BF$318,46,FALSE))</f>
        <v>0</v>
      </c>
      <c r="BT343" s="135">
        <f>IF(ISNA(VLOOKUP($B343,'[1]1718  Prog Access'!$F$7:$BF$318,47,FALSE)),"",VLOOKUP($B343,'[1]1718  Prog Access'!$F$7:$BF$318,47,FALSE))</f>
        <v>0</v>
      </c>
      <c r="BU343" s="135">
        <f>IF(ISNA(VLOOKUP($B343,'[1]1718  Prog Access'!$F$7:$BF$318,48,FALSE)),"",VLOOKUP($B343,'[1]1718  Prog Access'!$F$7:$BF$318,48,FALSE))</f>
        <v>0</v>
      </c>
      <c r="BV343" s="135">
        <f>IF(ISNA(VLOOKUP($B343,'[1]1718  Prog Access'!$F$7:$BF$318,49,FALSE)),"",VLOOKUP($B343,'[1]1718  Prog Access'!$F$7:$BF$318,49,FALSE))</f>
        <v>377089.9</v>
      </c>
      <c r="BW343" s="137">
        <f t="shared" si="504"/>
        <v>377089.9</v>
      </c>
      <c r="BX343" s="133">
        <f t="shared" si="505"/>
        <v>1.9464401550744546E-2</v>
      </c>
      <c r="BY343" s="134">
        <f t="shared" si="506"/>
        <v>266.960630924653</v>
      </c>
      <c r="BZ343" s="135">
        <f>IF(ISNA(VLOOKUP($B343,'[1]1718  Prog Access'!$F$7:$BF$318,50,FALSE)),"",VLOOKUP($B343,'[1]1718  Prog Access'!$F$7:$BF$318,50,FALSE))</f>
        <v>3218107.95</v>
      </c>
      <c r="CA343" s="133">
        <f t="shared" si="507"/>
        <v>0.16611037678931032</v>
      </c>
      <c r="CB343" s="134">
        <f t="shared" si="508"/>
        <v>2278.2581254911406</v>
      </c>
      <c r="CC343" s="135">
        <f>IF(ISNA(VLOOKUP($B343,'[1]1718  Prog Access'!$F$7:$BF$318,51,FALSE)),"",VLOOKUP($B343,'[1]1718  Prog Access'!$F$7:$BF$318,51,FALSE))</f>
        <v>588257.1</v>
      </c>
      <c r="CD343" s="133">
        <f t="shared" si="509"/>
        <v>3.0364304134044662E-2</v>
      </c>
      <c r="CE343" s="134">
        <f t="shared" si="510"/>
        <v>416.45635844902415</v>
      </c>
      <c r="CF343" s="141">
        <f>IF(ISNA(VLOOKUP($B343,'[1]1718  Prog Access'!$F$7:$BF$318,52,FALSE)),"",VLOOKUP($B343,'[1]1718  Prog Access'!$F$7:$BF$318,52,FALSE))</f>
        <v>1564403.4000000001</v>
      </c>
      <c r="CG343" s="88">
        <f t="shared" si="511"/>
        <v>8.0750441645215221E-2</v>
      </c>
      <c r="CH343" s="89">
        <f t="shared" si="512"/>
        <v>1107.5187075672732</v>
      </c>
      <c r="CI343" s="90">
        <f t="shared" si="513"/>
        <v>19373310.760000005</v>
      </c>
      <c r="CJ343" s="99">
        <f t="shared" si="514"/>
        <v>0</v>
      </c>
    </row>
    <row r="344" spans="1:88" x14ac:dyDescent="0.3">
      <c r="A344" s="21"/>
      <c r="B344" s="102" t="s">
        <v>563</v>
      </c>
      <c r="C344" s="117" t="s">
        <v>564</v>
      </c>
      <c r="D344" s="85">
        <f>IF(ISNA(VLOOKUP($B344,'[1]1718 enrollment_Rev_Exp by size'!$A$6:$C$339,3,FALSE)),"",VLOOKUP($B344,'[1]1718 enrollment_Rev_Exp by size'!$A$6:$C$339,3,FALSE))</f>
        <v>395.95000000000005</v>
      </c>
      <c r="E344" s="86">
        <f>IF(ISNA(VLOOKUP($B344,'[1]1718 Enroll_Rev_Exp Access'!$A$6:$D$316,4,FALSE)),"",VLOOKUP($B344,'[1]1718 Enroll_Rev_Exp Access'!$A$6:$D$316,4,FALSE))</f>
        <v>5290972.6900000004</v>
      </c>
      <c r="F344" s="87">
        <f>IF(ISNA(VLOOKUP($B344,'[1]1718  Prog Access'!$F$7:$BF$318,2,FALSE)),"",VLOOKUP($B344,'[1]1718  Prog Access'!$F$7:$BF$318,2,FALSE))</f>
        <v>2536467.6500000008</v>
      </c>
      <c r="G344" s="87">
        <f>IF(ISNA(VLOOKUP($B344,'[1]1718  Prog Access'!$F$7:$BF$318,3,FALSE)),"",VLOOKUP($B344,'[1]1718  Prog Access'!$F$7:$BF$318,3,FALSE))</f>
        <v>0</v>
      </c>
      <c r="H344" s="87">
        <f>IF(ISNA(VLOOKUP($B344,'[1]1718  Prog Access'!$F$7:$BF$318,4,FALSE)),"",VLOOKUP($B344,'[1]1718  Prog Access'!$F$7:$BF$318,4,FALSE))</f>
        <v>0</v>
      </c>
      <c r="I344" s="130">
        <f t="shared" si="515"/>
        <v>2536467.6500000008</v>
      </c>
      <c r="J344" s="151">
        <f t="shared" si="516"/>
        <v>0.47939533968753117</v>
      </c>
      <c r="K344" s="152">
        <f t="shared" si="517"/>
        <v>6406.0301805783574</v>
      </c>
      <c r="L344" s="135">
        <f>IF(ISNA(VLOOKUP($B344,'[1]1718  Prog Access'!$F$7:$BF$318,5,FALSE)),"",VLOOKUP($B344,'[1]1718  Prog Access'!$F$7:$BF$318,5,FALSE))</f>
        <v>0</v>
      </c>
      <c r="M344" s="135">
        <f>IF(ISNA(VLOOKUP($B344,'[1]1718  Prog Access'!$F$7:$BF$318,6,FALSE)),"",VLOOKUP($B344,'[1]1718  Prog Access'!$F$7:$BF$318,6,FALSE))</f>
        <v>0</v>
      </c>
      <c r="N344" s="135">
        <f>IF(ISNA(VLOOKUP($B344,'[1]1718  Prog Access'!$F$7:$BF$318,7,FALSE)),"",VLOOKUP($B344,'[1]1718  Prog Access'!$F$7:$BF$318,7,FALSE))</f>
        <v>0</v>
      </c>
      <c r="O344" s="135">
        <f>IF(ISNA(VLOOKUP($B344,'[1]1718  Prog Access'!$F$7:$BF$318,8,FALSE)),"",VLOOKUP($B344,'[1]1718  Prog Access'!$F$7:$BF$318,8,FALSE))</f>
        <v>0</v>
      </c>
      <c r="P344" s="135">
        <f>IF(ISNA(VLOOKUP($B344,'[1]1718  Prog Access'!$F$7:$BF$318,9,FALSE)),"",VLOOKUP($B344,'[1]1718  Prog Access'!$F$7:$BF$318,9,FALSE))</f>
        <v>0</v>
      </c>
      <c r="Q344" s="135">
        <f>IF(ISNA(VLOOKUP($B344,'[1]1718  Prog Access'!$F$7:$BF$318,10,FALSE)),"",VLOOKUP($B344,'[1]1718  Prog Access'!$F$7:$BF$318,10,FALSE))</f>
        <v>0</v>
      </c>
      <c r="R344" s="128">
        <f t="shared" si="486"/>
        <v>0</v>
      </c>
      <c r="S344" s="136">
        <f t="shared" si="487"/>
        <v>0</v>
      </c>
      <c r="T344" s="137">
        <f t="shared" si="488"/>
        <v>0</v>
      </c>
      <c r="U344" s="135">
        <f>IF(ISNA(VLOOKUP($B344,'[1]1718  Prog Access'!$F$7:$BF$318,11,FALSE)),"",VLOOKUP($B344,'[1]1718  Prog Access'!$F$7:$BF$318,11,FALSE))</f>
        <v>312083.55</v>
      </c>
      <c r="V344" s="135">
        <f>IF(ISNA(VLOOKUP($B344,'[1]1718  Prog Access'!$F$7:$BF$318,12,FALSE)),"",VLOOKUP($B344,'[1]1718  Prog Access'!$F$7:$BF$318,12,FALSE))</f>
        <v>0</v>
      </c>
      <c r="W344" s="135">
        <f>IF(ISNA(VLOOKUP($B344,'[1]1718  Prog Access'!$F$7:$BF$318,13,FALSE)),"",VLOOKUP($B344,'[1]1718  Prog Access'!$F$7:$BF$318,13,FALSE))</f>
        <v>57189.27</v>
      </c>
      <c r="X344" s="135">
        <f>IF(ISNA(VLOOKUP($B344,'[1]1718  Prog Access'!$F$7:$BF$318,14,FALSE)),"",VLOOKUP($B344,'[1]1718  Prog Access'!$F$7:$BF$318,14,FALSE))</f>
        <v>0</v>
      </c>
      <c r="Y344" s="135">
        <f>IF(ISNA(VLOOKUP($B344,'[1]1718  Prog Access'!$F$7:$BF$318,15,FALSE)),"",VLOOKUP($B344,'[1]1718  Prog Access'!$F$7:$BF$318,15,FALSE))</f>
        <v>0</v>
      </c>
      <c r="Z344" s="135">
        <f>IF(ISNA(VLOOKUP($B344,'[1]1718  Prog Access'!$F$7:$BF$318,16,FALSE)),"",VLOOKUP($B344,'[1]1718  Prog Access'!$F$7:$BF$318,16,FALSE))</f>
        <v>0</v>
      </c>
      <c r="AA344" s="138">
        <f t="shared" si="489"/>
        <v>369272.82</v>
      </c>
      <c r="AB344" s="133">
        <f t="shared" si="490"/>
        <v>6.9792993015807839E-2</v>
      </c>
      <c r="AC344" s="134">
        <f t="shared" si="491"/>
        <v>932.62487687839359</v>
      </c>
      <c r="AD344" s="135">
        <f>IF(ISNA(VLOOKUP($B344,'[1]1718  Prog Access'!$F$7:$BF$318,17,FALSE)),"",VLOOKUP($B344,'[1]1718  Prog Access'!$F$7:$BF$318,17,FALSE))</f>
        <v>1635.46</v>
      </c>
      <c r="AE344" s="135">
        <f>IF(ISNA(VLOOKUP($B344,'[1]1718  Prog Access'!$F$7:$BF$318,18,FALSE)),"",VLOOKUP($B344,'[1]1718  Prog Access'!$F$7:$BF$318,18,FALSE))</f>
        <v>0</v>
      </c>
      <c r="AF344" s="135">
        <f>IF(ISNA(VLOOKUP($B344,'[1]1718  Prog Access'!$F$7:$BF$318,19,FALSE)),"",VLOOKUP($B344,'[1]1718  Prog Access'!$F$7:$BF$318,19,FALSE))</f>
        <v>0</v>
      </c>
      <c r="AG344" s="135">
        <f>IF(ISNA(VLOOKUP($B344,'[1]1718  Prog Access'!$F$7:$BF$318,20,FALSE)),"",VLOOKUP($B344,'[1]1718  Prog Access'!$F$7:$BF$318,20,FALSE))</f>
        <v>0</v>
      </c>
      <c r="AH344" s="134">
        <f t="shared" si="492"/>
        <v>1635.46</v>
      </c>
      <c r="AI344" s="133">
        <f t="shared" si="493"/>
        <v>3.0910384457115766E-4</v>
      </c>
      <c r="AJ344" s="134">
        <f t="shared" si="494"/>
        <v>4.1304710190680636</v>
      </c>
      <c r="AK344" s="135">
        <f>IF(ISNA(VLOOKUP($B344,'[1]1718  Prog Access'!$F$7:$BF$318,21,FALSE)),"",VLOOKUP($B344,'[1]1718  Prog Access'!$F$7:$BF$318,21,FALSE))</f>
        <v>0</v>
      </c>
      <c r="AL344" s="135">
        <f>IF(ISNA(VLOOKUP($B344,'[1]1718  Prog Access'!$F$7:$BF$318,22,FALSE)),"",VLOOKUP($B344,'[1]1718  Prog Access'!$F$7:$BF$318,22,FALSE))</f>
        <v>0</v>
      </c>
      <c r="AM344" s="138">
        <f t="shared" si="495"/>
        <v>0</v>
      </c>
      <c r="AN344" s="133">
        <f t="shared" si="496"/>
        <v>0</v>
      </c>
      <c r="AO344" s="139">
        <f t="shared" si="497"/>
        <v>0</v>
      </c>
      <c r="AP344" s="135">
        <f>IF(ISNA(VLOOKUP($B344,'[1]1718  Prog Access'!$F$7:$BF$318,23,FALSE)),"",VLOOKUP($B344,'[1]1718  Prog Access'!$F$7:$BF$318,23,FALSE))</f>
        <v>85914.21</v>
      </c>
      <c r="AQ344" s="135">
        <f>IF(ISNA(VLOOKUP($B344,'[1]1718  Prog Access'!$F$7:$BF$318,24,FALSE)),"",VLOOKUP($B344,'[1]1718  Prog Access'!$F$7:$BF$318,24,FALSE))</f>
        <v>77287.609999999986</v>
      </c>
      <c r="AR344" s="135">
        <f>IF(ISNA(VLOOKUP($B344,'[1]1718  Prog Access'!$F$7:$BF$318,25,FALSE)),"",VLOOKUP($B344,'[1]1718  Prog Access'!$F$7:$BF$318,25,FALSE))</f>
        <v>0</v>
      </c>
      <c r="AS344" s="135">
        <f>IF(ISNA(VLOOKUP($B344,'[1]1718  Prog Access'!$F$7:$BF$318,26,FALSE)),"",VLOOKUP($B344,'[1]1718  Prog Access'!$F$7:$BF$318,26,FALSE))</f>
        <v>0</v>
      </c>
      <c r="AT344" s="135">
        <f>IF(ISNA(VLOOKUP($B344,'[1]1718  Prog Access'!$F$7:$BF$318,27,FALSE)),"",VLOOKUP($B344,'[1]1718  Prog Access'!$F$7:$BF$318,27,FALSE))</f>
        <v>171644.69</v>
      </c>
      <c r="AU344" s="135">
        <f>IF(ISNA(VLOOKUP($B344,'[1]1718  Prog Access'!$F$7:$BF$318,28,FALSE)),"",VLOOKUP($B344,'[1]1718  Prog Access'!$F$7:$BF$318,28,FALSE))</f>
        <v>0</v>
      </c>
      <c r="AV344" s="135">
        <f>IF(ISNA(VLOOKUP($B344,'[1]1718  Prog Access'!$F$7:$BF$318,29,FALSE)),"",VLOOKUP($B344,'[1]1718  Prog Access'!$F$7:$BF$318,29,FALSE))</f>
        <v>0</v>
      </c>
      <c r="AW344" s="135">
        <f>IF(ISNA(VLOOKUP($B344,'[1]1718  Prog Access'!$F$7:$BF$318,30,FALSE)),"",VLOOKUP($B344,'[1]1718  Prog Access'!$F$7:$BF$318,30,FALSE))</f>
        <v>24101.89</v>
      </c>
      <c r="AX344" s="135">
        <f>IF(ISNA(VLOOKUP($B344,'[1]1718  Prog Access'!$F$7:$BF$318,31,FALSE)),"",VLOOKUP($B344,'[1]1718  Prog Access'!$F$7:$BF$318,31,FALSE))</f>
        <v>0</v>
      </c>
      <c r="AY344" s="135">
        <f>IF(ISNA(VLOOKUP($B344,'[1]1718  Prog Access'!$F$7:$BF$318,32,FALSE)),"",VLOOKUP($B344,'[1]1718  Prog Access'!$F$7:$BF$318,32,FALSE))</f>
        <v>0</v>
      </c>
      <c r="AZ344" s="135">
        <f>IF(ISNA(VLOOKUP($B344,'[1]1718  Prog Access'!$F$7:$BF$318,33,FALSE)),"",VLOOKUP($B344,'[1]1718  Prog Access'!$F$7:$BF$318,33,FALSE))</f>
        <v>0</v>
      </c>
      <c r="BA344" s="135">
        <f>IF(ISNA(VLOOKUP($B344,'[1]1718  Prog Access'!$F$7:$BF$318,34,FALSE)),"",VLOOKUP($B344,'[1]1718  Prog Access'!$F$7:$BF$318,34,FALSE))</f>
        <v>0</v>
      </c>
      <c r="BB344" s="135">
        <f>IF(ISNA(VLOOKUP($B344,'[1]1718  Prog Access'!$F$7:$BF$318,35,FALSE)),"",VLOOKUP($B344,'[1]1718  Prog Access'!$F$7:$BF$318,35,FALSE))</f>
        <v>0</v>
      </c>
      <c r="BC344" s="135">
        <f>IF(ISNA(VLOOKUP($B344,'[1]1718  Prog Access'!$F$7:$BF$318,36,FALSE)),"",VLOOKUP($B344,'[1]1718  Prog Access'!$F$7:$BF$318,36,FALSE))</f>
        <v>0</v>
      </c>
      <c r="BD344" s="135">
        <f>IF(ISNA(VLOOKUP($B344,'[1]1718  Prog Access'!$F$7:$BF$318,37,FALSE)),"",VLOOKUP($B344,'[1]1718  Prog Access'!$F$7:$BF$318,37,FALSE))</f>
        <v>0</v>
      </c>
      <c r="BE344" s="135">
        <f>IF(ISNA(VLOOKUP($B344,'[1]1718  Prog Access'!$F$7:$BF$318,38,FALSE)),"",VLOOKUP($B344,'[1]1718  Prog Access'!$F$7:$BF$318,38,FALSE))</f>
        <v>0</v>
      </c>
      <c r="BF344" s="134">
        <f t="shared" si="498"/>
        <v>358948.4</v>
      </c>
      <c r="BG344" s="133">
        <f t="shared" si="499"/>
        <v>6.7841665612528426E-2</v>
      </c>
      <c r="BH344" s="137">
        <f t="shared" si="500"/>
        <v>906.54981689607268</v>
      </c>
      <c r="BI344" s="140">
        <f>IF(ISNA(VLOOKUP($B344,'[1]1718  Prog Access'!$F$7:$BF$318,39,FALSE)),"",VLOOKUP($B344,'[1]1718  Prog Access'!$F$7:$BF$318,39,FALSE))</f>
        <v>0</v>
      </c>
      <c r="BJ344" s="135">
        <f>IF(ISNA(VLOOKUP($B344,'[1]1718  Prog Access'!$F$7:$BF$318,40,FALSE)),"",VLOOKUP($B344,'[1]1718  Prog Access'!$F$7:$BF$318,40,FALSE))</f>
        <v>0</v>
      </c>
      <c r="BK344" s="135">
        <f>IF(ISNA(VLOOKUP($B344,'[1]1718  Prog Access'!$F$7:$BF$318,41,FALSE)),"",VLOOKUP($B344,'[1]1718  Prog Access'!$F$7:$BF$318,41,FALSE))</f>
        <v>0</v>
      </c>
      <c r="BL344" s="135">
        <f>IF(ISNA(VLOOKUP($B344,'[1]1718  Prog Access'!$F$7:$BF$318,42,FALSE)),"",VLOOKUP($B344,'[1]1718  Prog Access'!$F$7:$BF$318,42,FALSE))</f>
        <v>0</v>
      </c>
      <c r="BM344" s="135">
        <f>IF(ISNA(VLOOKUP($B344,'[1]1718  Prog Access'!$F$7:$BF$318,43,FALSE)),"",VLOOKUP($B344,'[1]1718  Prog Access'!$F$7:$BF$318,43,FALSE))</f>
        <v>0</v>
      </c>
      <c r="BN344" s="135">
        <f>IF(ISNA(VLOOKUP($B344,'[1]1718  Prog Access'!$F$7:$BF$318,44,FALSE)),"",VLOOKUP($B344,'[1]1718  Prog Access'!$F$7:$BF$318,44,FALSE))</f>
        <v>0</v>
      </c>
      <c r="BO344" s="135">
        <f>IF(ISNA(VLOOKUP($B344,'[1]1718  Prog Access'!$F$7:$BF$318,45,FALSE)),"",VLOOKUP($B344,'[1]1718  Prog Access'!$F$7:$BF$318,45,FALSE))</f>
        <v>0</v>
      </c>
      <c r="BP344" s="137">
        <f t="shared" si="501"/>
        <v>0</v>
      </c>
      <c r="BQ344" s="133">
        <f t="shared" si="502"/>
        <v>0</v>
      </c>
      <c r="BR344" s="134">
        <f t="shared" si="503"/>
        <v>0</v>
      </c>
      <c r="BS344" s="140">
        <f>IF(ISNA(VLOOKUP($B344,'[1]1718  Prog Access'!$F$7:$BF$318,46,FALSE)),"",VLOOKUP($B344,'[1]1718  Prog Access'!$F$7:$BF$318,46,FALSE))</f>
        <v>0</v>
      </c>
      <c r="BT344" s="135">
        <f>IF(ISNA(VLOOKUP($B344,'[1]1718  Prog Access'!$F$7:$BF$318,47,FALSE)),"",VLOOKUP($B344,'[1]1718  Prog Access'!$F$7:$BF$318,47,FALSE))</f>
        <v>0</v>
      </c>
      <c r="BU344" s="135">
        <f>IF(ISNA(VLOOKUP($B344,'[1]1718  Prog Access'!$F$7:$BF$318,48,FALSE)),"",VLOOKUP($B344,'[1]1718  Prog Access'!$F$7:$BF$318,48,FALSE))</f>
        <v>0</v>
      </c>
      <c r="BV344" s="135">
        <f>IF(ISNA(VLOOKUP($B344,'[1]1718  Prog Access'!$F$7:$BF$318,49,FALSE)),"",VLOOKUP($B344,'[1]1718  Prog Access'!$F$7:$BF$318,49,FALSE))</f>
        <v>0</v>
      </c>
      <c r="BW344" s="137">
        <f t="shared" si="504"/>
        <v>0</v>
      </c>
      <c r="BX344" s="133">
        <f t="shared" si="505"/>
        <v>0</v>
      </c>
      <c r="BY344" s="134">
        <f t="shared" si="506"/>
        <v>0</v>
      </c>
      <c r="BZ344" s="135">
        <f>IF(ISNA(VLOOKUP($B344,'[1]1718  Prog Access'!$F$7:$BF$318,50,FALSE)),"",VLOOKUP($B344,'[1]1718  Prog Access'!$F$7:$BF$318,50,FALSE))</f>
        <v>1349362.55</v>
      </c>
      <c r="CA344" s="133">
        <f t="shared" si="507"/>
        <v>0.25503109334703444</v>
      </c>
      <c r="CB344" s="134">
        <f t="shared" si="508"/>
        <v>3407.9114787220606</v>
      </c>
      <c r="CC344" s="135">
        <f>IF(ISNA(VLOOKUP($B344,'[1]1718  Prog Access'!$F$7:$BF$318,51,FALSE)),"",VLOOKUP($B344,'[1]1718  Prog Access'!$F$7:$BF$318,51,FALSE))</f>
        <v>342887.94000000006</v>
      </c>
      <c r="CD344" s="133">
        <f t="shared" si="509"/>
        <v>6.4806219969356912E-2</v>
      </c>
      <c r="CE344" s="134">
        <f t="shared" si="510"/>
        <v>865.98797828008594</v>
      </c>
      <c r="CF344" s="141">
        <f>IF(ISNA(VLOOKUP($B344,'[1]1718  Prog Access'!$F$7:$BF$318,52,FALSE)),"",VLOOKUP($B344,'[1]1718  Prog Access'!$F$7:$BF$318,52,FALSE))</f>
        <v>332397.87</v>
      </c>
      <c r="CG344" s="88">
        <f t="shared" si="511"/>
        <v>6.2823584523170162E-2</v>
      </c>
      <c r="CH344" s="89">
        <f t="shared" si="512"/>
        <v>839.49455739361019</v>
      </c>
      <c r="CI344" s="90">
        <f t="shared" si="513"/>
        <v>5290972.6900000013</v>
      </c>
      <c r="CJ344" s="99">
        <f t="shared" si="514"/>
        <v>0</v>
      </c>
    </row>
    <row r="345" spans="1:88" x14ac:dyDescent="0.3">
      <c r="A345" s="104"/>
      <c r="B345" s="102" t="s">
        <v>565</v>
      </c>
      <c r="C345" s="117" t="s">
        <v>566</v>
      </c>
      <c r="D345" s="85">
        <f>IF(ISNA(VLOOKUP($B345,'[1]1718 enrollment_Rev_Exp by size'!$A$6:$C$339,3,FALSE)),"",VLOOKUP($B345,'[1]1718 enrollment_Rev_Exp by size'!$A$6:$C$339,3,FALSE))</f>
        <v>400.04999999999995</v>
      </c>
      <c r="E345" s="86">
        <f>IF(ISNA(VLOOKUP($B345,'[1]1718 Enroll_Rev_Exp Access'!$A$6:$D$316,4,FALSE)),"",VLOOKUP($B345,'[1]1718 Enroll_Rev_Exp Access'!$A$6:$D$316,4,FALSE))</f>
        <v>5256854.2</v>
      </c>
      <c r="F345" s="87">
        <f>IF(ISNA(VLOOKUP($B345,'[1]1718  Prog Access'!$F$7:$BF$318,2,FALSE)),"",VLOOKUP($B345,'[1]1718  Prog Access'!$F$7:$BF$318,2,FALSE))</f>
        <v>2767942.3999999994</v>
      </c>
      <c r="G345" s="87">
        <f>IF(ISNA(VLOOKUP($B345,'[1]1718  Prog Access'!$F$7:$BF$318,3,FALSE)),"",VLOOKUP($B345,'[1]1718  Prog Access'!$F$7:$BF$318,3,FALSE))</f>
        <v>0</v>
      </c>
      <c r="H345" s="87">
        <f>IF(ISNA(VLOOKUP($B345,'[1]1718  Prog Access'!$F$7:$BF$318,4,FALSE)),"",VLOOKUP($B345,'[1]1718  Prog Access'!$F$7:$BF$318,4,FALSE))</f>
        <v>0</v>
      </c>
      <c r="I345" s="130">
        <f t="shared" si="515"/>
        <v>2767942.3999999994</v>
      </c>
      <c r="J345" s="151">
        <f t="shared" si="516"/>
        <v>0.52653969364415687</v>
      </c>
      <c r="K345" s="152">
        <f t="shared" si="517"/>
        <v>6918.9911261092357</v>
      </c>
      <c r="L345" s="135">
        <f>IF(ISNA(VLOOKUP($B345,'[1]1718  Prog Access'!$F$7:$BF$318,5,FALSE)),"",VLOOKUP($B345,'[1]1718  Prog Access'!$F$7:$BF$318,5,FALSE))</f>
        <v>0</v>
      </c>
      <c r="M345" s="135">
        <f>IF(ISNA(VLOOKUP($B345,'[1]1718  Prog Access'!$F$7:$BF$318,6,FALSE)),"",VLOOKUP($B345,'[1]1718  Prog Access'!$F$7:$BF$318,6,FALSE))</f>
        <v>0</v>
      </c>
      <c r="N345" s="135">
        <f>IF(ISNA(VLOOKUP($B345,'[1]1718  Prog Access'!$F$7:$BF$318,7,FALSE)),"",VLOOKUP($B345,'[1]1718  Prog Access'!$F$7:$BF$318,7,FALSE))</f>
        <v>0</v>
      </c>
      <c r="O345" s="135">
        <f>IF(ISNA(VLOOKUP($B345,'[1]1718  Prog Access'!$F$7:$BF$318,8,FALSE)),"",VLOOKUP($B345,'[1]1718  Prog Access'!$F$7:$BF$318,8,FALSE))</f>
        <v>0</v>
      </c>
      <c r="P345" s="135">
        <f>IF(ISNA(VLOOKUP($B345,'[1]1718  Prog Access'!$F$7:$BF$318,9,FALSE)),"",VLOOKUP($B345,'[1]1718  Prog Access'!$F$7:$BF$318,9,FALSE))</f>
        <v>0</v>
      </c>
      <c r="Q345" s="135">
        <f>IF(ISNA(VLOOKUP($B345,'[1]1718  Prog Access'!$F$7:$BF$318,10,FALSE)),"",VLOOKUP($B345,'[1]1718  Prog Access'!$F$7:$BF$318,10,FALSE))</f>
        <v>0</v>
      </c>
      <c r="R345" s="128">
        <f t="shared" si="486"/>
        <v>0</v>
      </c>
      <c r="S345" s="136">
        <f t="shared" si="487"/>
        <v>0</v>
      </c>
      <c r="T345" s="137">
        <f t="shared" si="488"/>
        <v>0</v>
      </c>
      <c r="U345" s="135">
        <f>IF(ISNA(VLOOKUP($B345,'[1]1718  Prog Access'!$F$7:$BF$318,11,FALSE)),"",VLOOKUP($B345,'[1]1718  Prog Access'!$F$7:$BF$318,11,FALSE))</f>
        <v>271805.33999999997</v>
      </c>
      <c r="V345" s="135">
        <f>IF(ISNA(VLOOKUP($B345,'[1]1718  Prog Access'!$F$7:$BF$318,12,FALSE)),"",VLOOKUP($B345,'[1]1718  Prog Access'!$F$7:$BF$318,12,FALSE))</f>
        <v>0</v>
      </c>
      <c r="W345" s="135">
        <f>IF(ISNA(VLOOKUP($B345,'[1]1718  Prog Access'!$F$7:$BF$318,13,FALSE)),"",VLOOKUP($B345,'[1]1718  Prog Access'!$F$7:$BF$318,13,FALSE))</f>
        <v>56849.42</v>
      </c>
      <c r="X345" s="135">
        <f>IF(ISNA(VLOOKUP($B345,'[1]1718  Prog Access'!$F$7:$BF$318,14,FALSE)),"",VLOOKUP($B345,'[1]1718  Prog Access'!$F$7:$BF$318,14,FALSE))</f>
        <v>0</v>
      </c>
      <c r="Y345" s="135">
        <f>IF(ISNA(VLOOKUP($B345,'[1]1718  Prog Access'!$F$7:$BF$318,15,FALSE)),"",VLOOKUP($B345,'[1]1718  Prog Access'!$F$7:$BF$318,15,FALSE))</f>
        <v>0</v>
      </c>
      <c r="Z345" s="135">
        <f>IF(ISNA(VLOOKUP($B345,'[1]1718  Prog Access'!$F$7:$BF$318,16,FALSE)),"",VLOOKUP($B345,'[1]1718  Prog Access'!$F$7:$BF$318,16,FALSE))</f>
        <v>0</v>
      </c>
      <c r="AA345" s="138">
        <f t="shared" si="489"/>
        <v>328654.75999999995</v>
      </c>
      <c r="AB345" s="133">
        <f t="shared" si="490"/>
        <v>6.2519283871331252E-2</v>
      </c>
      <c r="AC345" s="134">
        <f t="shared" si="491"/>
        <v>821.53420822397197</v>
      </c>
      <c r="AD345" s="135">
        <f>IF(ISNA(VLOOKUP($B345,'[1]1718  Prog Access'!$F$7:$BF$318,17,FALSE)),"",VLOOKUP($B345,'[1]1718  Prog Access'!$F$7:$BF$318,17,FALSE))</f>
        <v>0</v>
      </c>
      <c r="AE345" s="135">
        <f>IF(ISNA(VLOOKUP($B345,'[1]1718  Prog Access'!$F$7:$BF$318,18,FALSE)),"",VLOOKUP($B345,'[1]1718  Prog Access'!$F$7:$BF$318,18,FALSE))</f>
        <v>0</v>
      </c>
      <c r="AF345" s="135">
        <f>IF(ISNA(VLOOKUP($B345,'[1]1718  Prog Access'!$F$7:$BF$318,19,FALSE)),"",VLOOKUP($B345,'[1]1718  Prog Access'!$F$7:$BF$318,19,FALSE))</f>
        <v>0</v>
      </c>
      <c r="AG345" s="135">
        <f>IF(ISNA(VLOOKUP($B345,'[1]1718  Prog Access'!$F$7:$BF$318,20,FALSE)),"",VLOOKUP($B345,'[1]1718  Prog Access'!$F$7:$BF$318,20,FALSE))</f>
        <v>0</v>
      </c>
      <c r="AH345" s="134">
        <f t="shared" si="492"/>
        <v>0</v>
      </c>
      <c r="AI345" s="133">
        <f t="shared" si="493"/>
        <v>0</v>
      </c>
      <c r="AJ345" s="134">
        <f t="shared" si="494"/>
        <v>0</v>
      </c>
      <c r="AK345" s="135">
        <f>IF(ISNA(VLOOKUP($B345,'[1]1718  Prog Access'!$F$7:$BF$318,21,FALSE)),"",VLOOKUP($B345,'[1]1718  Prog Access'!$F$7:$BF$318,21,FALSE))</f>
        <v>0</v>
      </c>
      <c r="AL345" s="135">
        <f>IF(ISNA(VLOOKUP($B345,'[1]1718  Prog Access'!$F$7:$BF$318,22,FALSE)),"",VLOOKUP($B345,'[1]1718  Prog Access'!$F$7:$BF$318,22,FALSE))</f>
        <v>0</v>
      </c>
      <c r="AM345" s="138">
        <f t="shared" si="495"/>
        <v>0</v>
      </c>
      <c r="AN345" s="133">
        <f t="shared" si="496"/>
        <v>0</v>
      </c>
      <c r="AO345" s="139">
        <f t="shared" si="497"/>
        <v>0</v>
      </c>
      <c r="AP345" s="135">
        <f>IF(ISNA(VLOOKUP($B345,'[1]1718  Prog Access'!$F$7:$BF$318,23,FALSE)),"",VLOOKUP($B345,'[1]1718  Prog Access'!$F$7:$BF$318,23,FALSE))</f>
        <v>64237.780000000006</v>
      </c>
      <c r="AQ345" s="135">
        <f>IF(ISNA(VLOOKUP($B345,'[1]1718  Prog Access'!$F$7:$BF$318,24,FALSE)),"",VLOOKUP($B345,'[1]1718  Prog Access'!$F$7:$BF$318,24,FALSE))</f>
        <v>18959.04</v>
      </c>
      <c r="AR345" s="135">
        <f>IF(ISNA(VLOOKUP($B345,'[1]1718  Prog Access'!$F$7:$BF$318,25,FALSE)),"",VLOOKUP($B345,'[1]1718  Prog Access'!$F$7:$BF$318,25,FALSE))</f>
        <v>0</v>
      </c>
      <c r="AS345" s="135">
        <f>IF(ISNA(VLOOKUP($B345,'[1]1718  Prog Access'!$F$7:$BF$318,26,FALSE)),"",VLOOKUP($B345,'[1]1718  Prog Access'!$F$7:$BF$318,26,FALSE))</f>
        <v>0</v>
      </c>
      <c r="AT345" s="135">
        <f>IF(ISNA(VLOOKUP($B345,'[1]1718  Prog Access'!$F$7:$BF$318,27,FALSE)),"",VLOOKUP($B345,'[1]1718  Prog Access'!$F$7:$BF$318,27,FALSE))</f>
        <v>48883.090000000004</v>
      </c>
      <c r="AU345" s="135">
        <f>IF(ISNA(VLOOKUP($B345,'[1]1718  Prog Access'!$F$7:$BF$318,28,FALSE)),"",VLOOKUP($B345,'[1]1718  Prog Access'!$F$7:$BF$318,28,FALSE))</f>
        <v>0</v>
      </c>
      <c r="AV345" s="135">
        <f>IF(ISNA(VLOOKUP($B345,'[1]1718  Prog Access'!$F$7:$BF$318,29,FALSE)),"",VLOOKUP($B345,'[1]1718  Prog Access'!$F$7:$BF$318,29,FALSE))</f>
        <v>0</v>
      </c>
      <c r="AW345" s="135">
        <f>IF(ISNA(VLOOKUP($B345,'[1]1718  Prog Access'!$F$7:$BF$318,30,FALSE)),"",VLOOKUP($B345,'[1]1718  Prog Access'!$F$7:$BF$318,30,FALSE))</f>
        <v>13448.29</v>
      </c>
      <c r="AX345" s="135">
        <f>IF(ISNA(VLOOKUP($B345,'[1]1718  Prog Access'!$F$7:$BF$318,31,FALSE)),"",VLOOKUP($B345,'[1]1718  Prog Access'!$F$7:$BF$318,31,FALSE))</f>
        <v>0</v>
      </c>
      <c r="AY345" s="135">
        <f>IF(ISNA(VLOOKUP($B345,'[1]1718  Prog Access'!$F$7:$BF$318,32,FALSE)),"",VLOOKUP($B345,'[1]1718  Prog Access'!$F$7:$BF$318,32,FALSE))</f>
        <v>0</v>
      </c>
      <c r="AZ345" s="135">
        <f>IF(ISNA(VLOOKUP($B345,'[1]1718  Prog Access'!$F$7:$BF$318,33,FALSE)),"",VLOOKUP($B345,'[1]1718  Prog Access'!$F$7:$BF$318,33,FALSE))</f>
        <v>0</v>
      </c>
      <c r="BA345" s="135">
        <f>IF(ISNA(VLOOKUP($B345,'[1]1718  Prog Access'!$F$7:$BF$318,34,FALSE)),"",VLOOKUP($B345,'[1]1718  Prog Access'!$F$7:$BF$318,34,FALSE))</f>
        <v>0</v>
      </c>
      <c r="BB345" s="135">
        <f>IF(ISNA(VLOOKUP($B345,'[1]1718  Prog Access'!$F$7:$BF$318,35,FALSE)),"",VLOOKUP($B345,'[1]1718  Prog Access'!$F$7:$BF$318,35,FALSE))</f>
        <v>1649.53</v>
      </c>
      <c r="BC345" s="135">
        <f>IF(ISNA(VLOOKUP($B345,'[1]1718  Prog Access'!$F$7:$BF$318,36,FALSE)),"",VLOOKUP($B345,'[1]1718  Prog Access'!$F$7:$BF$318,36,FALSE))</f>
        <v>0</v>
      </c>
      <c r="BD345" s="135">
        <f>IF(ISNA(VLOOKUP($B345,'[1]1718  Prog Access'!$F$7:$BF$318,37,FALSE)),"",VLOOKUP($B345,'[1]1718  Prog Access'!$F$7:$BF$318,37,FALSE))</f>
        <v>0</v>
      </c>
      <c r="BE345" s="135">
        <f>IF(ISNA(VLOOKUP($B345,'[1]1718  Prog Access'!$F$7:$BF$318,38,FALSE)),"",VLOOKUP($B345,'[1]1718  Prog Access'!$F$7:$BF$318,38,FALSE))</f>
        <v>0</v>
      </c>
      <c r="BF345" s="134">
        <f t="shared" si="498"/>
        <v>147177.73000000001</v>
      </c>
      <c r="BG345" s="133">
        <f t="shared" si="499"/>
        <v>2.799730112355028E-2</v>
      </c>
      <c r="BH345" s="137">
        <f t="shared" si="500"/>
        <v>367.8983377077866</v>
      </c>
      <c r="BI345" s="140">
        <f>IF(ISNA(VLOOKUP($B345,'[1]1718  Prog Access'!$F$7:$BF$318,39,FALSE)),"",VLOOKUP($B345,'[1]1718  Prog Access'!$F$7:$BF$318,39,FALSE))</f>
        <v>0</v>
      </c>
      <c r="BJ345" s="135">
        <f>IF(ISNA(VLOOKUP($B345,'[1]1718  Prog Access'!$F$7:$BF$318,40,FALSE)),"",VLOOKUP($B345,'[1]1718  Prog Access'!$F$7:$BF$318,40,FALSE))</f>
        <v>0</v>
      </c>
      <c r="BK345" s="135">
        <f>IF(ISNA(VLOOKUP($B345,'[1]1718  Prog Access'!$F$7:$BF$318,41,FALSE)),"",VLOOKUP($B345,'[1]1718  Prog Access'!$F$7:$BF$318,41,FALSE))</f>
        <v>0</v>
      </c>
      <c r="BL345" s="135">
        <f>IF(ISNA(VLOOKUP($B345,'[1]1718  Prog Access'!$F$7:$BF$318,42,FALSE)),"",VLOOKUP($B345,'[1]1718  Prog Access'!$F$7:$BF$318,42,FALSE))</f>
        <v>0</v>
      </c>
      <c r="BM345" s="135">
        <f>IF(ISNA(VLOOKUP($B345,'[1]1718  Prog Access'!$F$7:$BF$318,43,FALSE)),"",VLOOKUP($B345,'[1]1718  Prog Access'!$F$7:$BF$318,43,FALSE))</f>
        <v>0</v>
      </c>
      <c r="BN345" s="135">
        <f>IF(ISNA(VLOOKUP($B345,'[1]1718  Prog Access'!$F$7:$BF$318,44,FALSE)),"",VLOOKUP($B345,'[1]1718  Prog Access'!$F$7:$BF$318,44,FALSE))</f>
        <v>0</v>
      </c>
      <c r="BO345" s="135">
        <f>IF(ISNA(VLOOKUP($B345,'[1]1718  Prog Access'!$F$7:$BF$318,45,FALSE)),"",VLOOKUP($B345,'[1]1718  Prog Access'!$F$7:$BF$318,45,FALSE))</f>
        <v>227076.27000000002</v>
      </c>
      <c r="BP345" s="137">
        <f t="shared" si="501"/>
        <v>227076.27000000002</v>
      </c>
      <c r="BQ345" s="133">
        <f t="shared" si="502"/>
        <v>4.3196227508078881E-2</v>
      </c>
      <c r="BR345" s="134">
        <f t="shared" si="503"/>
        <v>567.61972253468332</v>
      </c>
      <c r="BS345" s="140">
        <f>IF(ISNA(VLOOKUP($B345,'[1]1718  Prog Access'!$F$7:$BF$318,46,FALSE)),"",VLOOKUP($B345,'[1]1718  Prog Access'!$F$7:$BF$318,46,FALSE))</f>
        <v>0</v>
      </c>
      <c r="BT345" s="135">
        <f>IF(ISNA(VLOOKUP($B345,'[1]1718  Prog Access'!$F$7:$BF$318,47,FALSE)),"",VLOOKUP($B345,'[1]1718  Prog Access'!$F$7:$BF$318,47,FALSE))</f>
        <v>0</v>
      </c>
      <c r="BU345" s="135">
        <f>IF(ISNA(VLOOKUP($B345,'[1]1718  Prog Access'!$F$7:$BF$318,48,FALSE)),"",VLOOKUP($B345,'[1]1718  Prog Access'!$F$7:$BF$318,48,FALSE))</f>
        <v>0</v>
      </c>
      <c r="BV345" s="135">
        <f>IF(ISNA(VLOOKUP($B345,'[1]1718  Prog Access'!$F$7:$BF$318,49,FALSE)),"",VLOOKUP($B345,'[1]1718  Prog Access'!$F$7:$BF$318,49,FALSE))</f>
        <v>0</v>
      </c>
      <c r="BW345" s="137">
        <f t="shared" si="504"/>
        <v>0</v>
      </c>
      <c r="BX345" s="133">
        <f t="shared" si="505"/>
        <v>0</v>
      </c>
      <c r="BY345" s="134">
        <f t="shared" si="506"/>
        <v>0</v>
      </c>
      <c r="BZ345" s="135">
        <f>IF(ISNA(VLOOKUP($B345,'[1]1718  Prog Access'!$F$7:$BF$318,50,FALSE)),"",VLOOKUP($B345,'[1]1718  Prog Access'!$F$7:$BF$318,50,FALSE))</f>
        <v>1281528.9999999998</v>
      </c>
      <c r="CA345" s="133">
        <f t="shared" si="507"/>
        <v>0.24378248877436998</v>
      </c>
      <c r="CB345" s="134">
        <f t="shared" si="508"/>
        <v>3203.4220722409696</v>
      </c>
      <c r="CC345" s="135">
        <f>IF(ISNA(VLOOKUP($B345,'[1]1718  Prog Access'!$F$7:$BF$318,51,FALSE)),"",VLOOKUP($B345,'[1]1718  Prog Access'!$F$7:$BF$318,51,FALSE))</f>
        <v>210917.75</v>
      </c>
      <c r="CD345" s="133">
        <f t="shared" si="509"/>
        <v>4.0122427211315849E-2</v>
      </c>
      <c r="CE345" s="134">
        <f t="shared" si="510"/>
        <v>527.22847144106993</v>
      </c>
      <c r="CF345" s="141">
        <f>IF(ISNA(VLOOKUP($B345,'[1]1718  Prog Access'!$F$7:$BF$318,52,FALSE)),"",VLOOKUP($B345,'[1]1718  Prog Access'!$F$7:$BF$318,52,FALSE))</f>
        <v>293556.28999999998</v>
      </c>
      <c r="CG345" s="88">
        <f t="shared" si="511"/>
        <v>5.5842577867196694E-2</v>
      </c>
      <c r="CH345" s="89">
        <f t="shared" si="512"/>
        <v>733.79900012498445</v>
      </c>
      <c r="CI345" s="90">
        <f t="shared" si="513"/>
        <v>5256854.1999999993</v>
      </c>
      <c r="CJ345" s="99">
        <f t="shared" si="514"/>
        <v>0</v>
      </c>
    </row>
    <row r="346" spans="1:88" s="100" customFormat="1" x14ac:dyDescent="0.3">
      <c r="A346" s="91"/>
      <c r="B346" s="92"/>
      <c r="C346" s="119" t="s">
        <v>56</v>
      </c>
      <c r="D346" s="93">
        <f>SUM(D330:D345)</f>
        <v>77625.000000000015</v>
      </c>
      <c r="E346" s="94">
        <f>SUM(E330:E345)</f>
        <v>987507086.49000025</v>
      </c>
      <c r="F346" s="95">
        <f>SUM(F330:F345)</f>
        <v>513958436.08999997</v>
      </c>
      <c r="G346" s="95">
        <f t="shared" ref="G346:H346" si="518">SUM(G330:G345)</f>
        <v>19786467.690000005</v>
      </c>
      <c r="H346" s="95">
        <f t="shared" si="518"/>
        <v>1539737.1799999997</v>
      </c>
      <c r="I346" s="131">
        <f t="shared" si="515"/>
        <v>535284640.95999998</v>
      </c>
      <c r="J346" s="153">
        <f t="shared" si="516"/>
        <v>0.54205650600707911</v>
      </c>
      <c r="K346" s="132">
        <f t="shared" si="517"/>
        <v>6895.7763730756824</v>
      </c>
      <c r="L346" s="144">
        <f>SUM(L330:L345)</f>
        <v>0</v>
      </c>
      <c r="M346" s="144">
        <f t="shared" ref="M346:Q346" si="519">SUM(M330:M345)</f>
        <v>0</v>
      </c>
      <c r="N346" s="144">
        <f t="shared" si="519"/>
        <v>0</v>
      </c>
      <c r="O346" s="144">
        <f t="shared" si="519"/>
        <v>0</v>
      </c>
      <c r="P346" s="144">
        <f t="shared" si="519"/>
        <v>0</v>
      </c>
      <c r="Q346" s="144">
        <f t="shared" si="519"/>
        <v>0</v>
      </c>
      <c r="R346" s="129">
        <f t="shared" si="486"/>
        <v>0</v>
      </c>
      <c r="S346" s="145">
        <f t="shared" si="487"/>
        <v>0</v>
      </c>
      <c r="T346" s="146">
        <f t="shared" si="488"/>
        <v>0</v>
      </c>
      <c r="U346" s="144">
        <f>SUM(U330:U345)</f>
        <v>112680443.58000001</v>
      </c>
      <c r="V346" s="144">
        <f t="shared" ref="V346:Z346" si="520">SUM(V330:V345)</f>
        <v>6662916.2300000014</v>
      </c>
      <c r="W346" s="144">
        <f t="shared" si="520"/>
        <v>14741246.879999999</v>
      </c>
      <c r="X346" s="144">
        <f t="shared" si="520"/>
        <v>0</v>
      </c>
      <c r="Y346" s="144">
        <f t="shared" si="520"/>
        <v>0</v>
      </c>
      <c r="Z346" s="144">
        <f t="shared" si="520"/>
        <v>68609.349999999991</v>
      </c>
      <c r="AA346" s="147">
        <f t="shared" si="489"/>
        <v>134153216.04000001</v>
      </c>
      <c r="AB346" s="142">
        <f t="shared" si="490"/>
        <v>0.13585038312670222</v>
      </c>
      <c r="AC346" s="143">
        <f t="shared" si="491"/>
        <v>1728.2217847342993</v>
      </c>
      <c r="AD346" s="144">
        <f>SUM(AD330:AD345)</f>
        <v>23364339.57</v>
      </c>
      <c r="AE346" s="144">
        <f t="shared" ref="AE346:AG346" si="521">SUM(AE330:AE345)</f>
        <v>6985523.75</v>
      </c>
      <c r="AF346" s="144">
        <f t="shared" si="521"/>
        <v>493984.62999999995</v>
      </c>
      <c r="AG346" s="144">
        <f t="shared" si="521"/>
        <v>1803.48</v>
      </c>
      <c r="AH346" s="143">
        <f t="shared" si="492"/>
        <v>30845651.43</v>
      </c>
      <c r="AI346" s="142">
        <f t="shared" si="493"/>
        <v>3.1235878559249561E-2</v>
      </c>
      <c r="AJ346" s="143">
        <f t="shared" si="494"/>
        <v>397.3674902415458</v>
      </c>
      <c r="AK346" s="144">
        <f>SUM(AK330:AK345)</f>
        <v>4297772.120000001</v>
      </c>
      <c r="AL346" s="144">
        <f>SUM(AL330:AL345)</f>
        <v>63593.020000000004</v>
      </c>
      <c r="AM346" s="147">
        <f t="shared" si="495"/>
        <v>4361365.1400000006</v>
      </c>
      <c r="AN346" s="142">
        <f t="shared" si="496"/>
        <v>4.4165405997257769E-3</v>
      </c>
      <c r="AO346" s="148">
        <f t="shared" si="497"/>
        <v>56.185058164251203</v>
      </c>
      <c r="AP346" s="144">
        <f>SUM(AP330:AP345)</f>
        <v>18340245.850000001</v>
      </c>
      <c r="AQ346" s="144">
        <f t="shared" ref="AQ346:BE346" si="522">SUM(AQ330:AQ345)</f>
        <v>3391452.53</v>
      </c>
      <c r="AR346" s="144">
        <f t="shared" si="522"/>
        <v>0</v>
      </c>
      <c r="AS346" s="144">
        <f t="shared" si="522"/>
        <v>0</v>
      </c>
      <c r="AT346" s="144">
        <f t="shared" si="522"/>
        <v>23804821.990000002</v>
      </c>
      <c r="AU346" s="144">
        <f t="shared" si="522"/>
        <v>0</v>
      </c>
      <c r="AV346" s="144">
        <f t="shared" si="522"/>
        <v>0</v>
      </c>
      <c r="AW346" s="144">
        <f t="shared" si="522"/>
        <v>7725703.7300000004</v>
      </c>
      <c r="AX346" s="144">
        <f t="shared" si="522"/>
        <v>0</v>
      </c>
      <c r="AY346" s="144">
        <f t="shared" si="522"/>
        <v>0</v>
      </c>
      <c r="AZ346" s="144">
        <f t="shared" si="522"/>
        <v>0</v>
      </c>
      <c r="BA346" s="144">
        <f t="shared" si="522"/>
        <v>395980.08</v>
      </c>
      <c r="BB346" s="144">
        <f t="shared" si="522"/>
        <v>6978152.9800000023</v>
      </c>
      <c r="BC346" s="144">
        <f t="shared" si="522"/>
        <v>0</v>
      </c>
      <c r="BD346" s="144">
        <f t="shared" si="522"/>
        <v>209524.65</v>
      </c>
      <c r="BE346" s="144">
        <f t="shared" si="522"/>
        <v>2041802.92</v>
      </c>
      <c r="BF346" s="143">
        <f t="shared" si="498"/>
        <v>62887684.730000012</v>
      </c>
      <c r="BG346" s="142">
        <f t="shared" si="499"/>
        <v>6.3683274368722037E-2</v>
      </c>
      <c r="BH346" s="146">
        <f t="shared" si="500"/>
        <v>810.14730731078907</v>
      </c>
      <c r="BI346" s="149">
        <f>SUM(BI330:BI345)</f>
        <v>0</v>
      </c>
      <c r="BJ346" s="149">
        <f t="shared" ref="BJ346:BO346" si="523">SUM(BJ330:BJ345)</f>
        <v>497036.89999999997</v>
      </c>
      <c r="BK346" s="149">
        <f t="shared" si="523"/>
        <v>2776765.2499999995</v>
      </c>
      <c r="BL346" s="149">
        <f t="shared" si="523"/>
        <v>0</v>
      </c>
      <c r="BM346" s="149">
        <f t="shared" si="523"/>
        <v>538000.82999999984</v>
      </c>
      <c r="BN346" s="149">
        <f t="shared" si="523"/>
        <v>0</v>
      </c>
      <c r="BO346" s="149">
        <f t="shared" si="523"/>
        <v>2912487.33</v>
      </c>
      <c r="BP346" s="146">
        <f t="shared" si="501"/>
        <v>6724290.3099999996</v>
      </c>
      <c r="BQ346" s="142">
        <f t="shared" si="502"/>
        <v>6.8093590435901056E-3</v>
      </c>
      <c r="BR346" s="143">
        <f t="shared" si="503"/>
        <v>86.625318003220585</v>
      </c>
      <c r="BS346" s="149">
        <f>SUM(BS330:BS345)</f>
        <v>0</v>
      </c>
      <c r="BT346" s="149">
        <f t="shared" ref="BT346:BV346" si="524">SUM(BT330:BT345)</f>
        <v>18137.449999999997</v>
      </c>
      <c r="BU346" s="149">
        <f t="shared" si="524"/>
        <v>5935046.75</v>
      </c>
      <c r="BV346" s="149">
        <f t="shared" si="524"/>
        <v>5860438.8900000015</v>
      </c>
      <c r="BW346" s="146">
        <f t="shared" si="504"/>
        <v>11813623.090000002</v>
      </c>
      <c r="BX346" s="142">
        <f t="shared" si="505"/>
        <v>1.1963076773444126E-2</v>
      </c>
      <c r="BY346" s="143">
        <f t="shared" si="506"/>
        <v>152.18838119162641</v>
      </c>
      <c r="BZ346" s="144">
        <f>SUM(BZ330:BZ345)</f>
        <v>134104623.70999998</v>
      </c>
      <c r="CA346" s="142">
        <f t="shared" si="507"/>
        <v>0.13580117605703679</v>
      </c>
      <c r="CB346" s="143">
        <f t="shared" si="508"/>
        <v>1727.5957965861508</v>
      </c>
      <c r="CC346" s="144">
        <f>SUM(CC330:CC345)</f>
        <v>32897529.100000001</v>
      </c>
      <c r="CD346" s="142">
        <f t="shared" si="509"/>
        <v>3.3313714453362689E-2</v>
      </c>
      <c r="CE346" s="143">
        <f t="shared" si="510"/>
        <v>423.80069694041862</v>
      </c>
      <c r="CF346" s="150">
        <f>SUM(CF330:CF345)</f>
        <v>34434461.979999997</v>
      </c>
      <c r="CG346" s="96">
        <f t="shared" si="511"/>
        <v>3.4870091011087331E-2</v>
      </c>
      <c r="CH346" s="97">
        <f t="shared" si="512"/>
        <v>443.60015433172288</v>
      </c>
      <c r="CI346" s="98">
        <f t="shared" si="513"/>
        <v>987507086.49000001</v>
      </c>
      <c r="CJ346" s="99">
        <f t="shared" si="514"/>
        <v>0</v>
      </c>
    </row>
    <row r="347" spans="1:88" x14ac:dyDescent="0.3">
      <c r="A347" s="21"/>
      <c r="B347" s="84"/>
      <c r="C347" s="117"/>
      <c r="D347" s="85"/>
      <c r="E347" s="86"/>
      <c r="F347" s="87"/>
      <c r="G347" s="87"/>
      <c r="H347" s="87"/>
      <c r="I347" s="130"/>
      <c r="J347" s="151"/>
      <c r="K347" s="152"/>
      <c r="L347" s="135"/>
      <c r="M347" s="135"/>
      <c r="N347" s="135"/>
      <c r="O347" s="135"/>
      <c r="P347" s="135"/>
      <c r="Q347" s="135"/>
      <c r="R347" s="128"/>
      <c r="S347" s="136"/>
      <c r="T347" s="137"/>
      <c r="U347" s="135"/>
      <c r="V347" s="135"/>
      <c r="W347" s="135"/>
      <c r="X347" s="135"/>
      <c r="Y347" s="135"/>
      <c r="Z347" s="135"/>
      <c r="AA347" s="138"/>
      <c r="AB347" s="133"/>
      <c r="AC347" s="134"/>
      <c r="AD347" s="135"/>
      <c r="AE347" s="135"/>
      <c r="AF347" s="135"/>
      <c r="AG347" s="135"/>
      <c r="AH347" s="134"/>
      <c r="AI347" s="133"/>
      <c r="AJ347" s="134"/>
      <c r="AK347" s="135"/>
      <c r="AL347" s="135"/>
      <c r="AM347" s="138"/>
      <c r="AN347" s="133"/>
      <c r="AO347" s="139"/>
      <c r="AP347" s="135"/>
      <c r="AQ347" s="135"/>
      <c r="AR347" s="135"/>
      <c r="AS347" s="135"/>
      <c r="AT347" s="135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4"/>
      <c r="BG347" s="133"/>
      <c r="BH347" s="137"/>
      <c r="BI347" s="140"/>
      <c r="BJ347" s="135"/>
      <c r="BK347" s="135"/>
      <c r="BL347" s="135"/>
      <c r="BM347" s="135"/>
      <c r="BN347" s="135"/>
      <c r="BO347" s="135"/>
      <c r="BP347" s="137"/>
      <c r="BQ347" s="133"/>
      <c r="BR347" s="134"/>
      <c r="BS347" s="140"/>
      <c r="BT347" s="135"/>
      <c r="BU347" s="135"/>
      <c r="BV347" s="135"/>
      <c r="BW347" s="137"/>
      <c r="BX347" s="133"/>
      <c r="BY347" s="134"/>
      <c r="BZ347" s="135"/>
      <c r="CA347" s="133"/>
      <c r="CB347" s="134"/>
      <c r="CC347" s="135"/>
      <c r="CD347" s="133"/>
      <c r="CE347" s="134"/>
      <c r="CF347" s="141" t="str">
        <f>IF(ISNA(VLOOKUP($B347,'[1]1718  Prog Access'!$F$7:$BF$318,52,FALSE)),"",VLOOKUP($B347,'[1]1718  Prog Access'!$F$7:$BF$318,52,FALSE))</f>
        <v/>
      </c>
      <c r="CG347" s="88"/>
      <c r="CH347" s="89"/>
      <c r="CI347" s="90"/>
      <c r="CJ347" s="99"/>
    </row>
    <row r="348" spans="1:88" x14ac:dyDescent="0.3">
      <c r="A348" s="91" t="s">
        <v>567</v>
      </c>
      <c r="B348" s="84"/>
      <c r="C348" s="117"/>
      <c r="D348" s="85"/>
      <c r="E348" s="86"/>
      <c r="F348" s="87"/>
      <c r="G348" s="87"/>
      <c r="H348" s="87"/>
      <c r="I348" s="130"/>
      <c r="J348" s="151"/>
      <c r="K348" s="152"/>
      <c r="L348" s="135"/>
      <c r="M348" s="135"/>
      <c r="N348" s="135"/>
      <c r="O348" s="135"/>
      <c r="P348" s="135"/>
      <c r="Q348" s="135"/>
      <c r="R348" s="128"/>
      <c r="S348" s="136"/>
      <c r="T348" s="137"/>
      <c r="U348" s="135"/>
      <c r="V348" s="135"/>
      <c r="W348" s="135"/>
      <c r="X348" s="135"/>
      <c r="Y348" s="135"/>
      <c r="Z348" s="135"/>
      <c r="AA348" s="138"/>
      <c r="AB348" s="133"/>
      <c r="AC348" s="134"/>
      <c r="AD348" s="135"/>
      <c r="AE348" s="135"/>
      <c r="AF348" s="135"/>
      <c r="AG348" s="135"/>
      <c r="AH348" s="134"/>
      <c r="AI348" s="133"/>
      <c r="AJ348" s="134"/>
      <c r="AK348" s="135"/>
      <c r="AL348" s="135"/>
      <c r="AM348" s="138"/>
      <c r="AN348" s="133"/>
      <c r="AO348" s="139"/>
      <c r="AP348" s="135"/>
      <c r="AQ348" s="135"/>
      <c r="AR348" s="135"/>
      <c r="AS348" s="135"/>
      <c r="AT348" s="135"/>
      <c r="AU348" s="135"/>
      <c r="AV348" s="135"/>
      <c r="AW348" s="135"/>
      <c r="AX348" s="135"/>
      <c r="AY348" s="135"/>
      <c r="AZ348" s="135"/>
      <c r="BA348" s="135"/>
      <c r="BB348" s="135"/>
      <c r="BC348" s="135"/>
      <c r="BD348" s="135"/>
      <c r="BE348" s="135"/>
      <c r="BF348" s="134"/>
      <c r="BG348" s="133"/>
      <c r="BH348" s="137"/>
      <c r="BI348" s="140"/>
      <c r="BJ348" s="135"/>
      <c r="BK348" s="135"/>
      <c r="BL348" s="135"/>
      <c r="BM348" s="135"/>
      <c r="BN348" s="135"/>
      <c r="BO348" s="135"/>
      <c r="BP348" s="137"/>
      <c r="BQ348" s="133"/>
      <c r="BR348" s="134"/>
      <c r="BS348" s="140"/>
      <c r="BT348" s="135"/>
      <c r="BU348" s="135"/>
      <c r="BV348" s="135"/>
      <c r="BW348" s="137"/>
      <c r="BX348" s="133"/>
      <c r="BY348" s="134"/>
      <c r="BZ348" s="135"/>
      <c r="CA348" s="133"/>
      <c r="CB348" s="134"/>
      <c r="CC348" s="135"/>
      <c r="CD348" s="133"/>
      <c r="CE348" s="134"/>
      <c r="CF348" s="141" t="str">
        <f>IF(ISNA(VLOOKUP($B348,'[1]1718  Prog Access'!$F$7:$BF$318,52,FALSE)),"",VLOOKUP($B348,'[1]1718  Prog Access'!$F$7:$BF$318,52,FALSE))</f>
        <v/>
      </c>
      <c r="CG348" s="88"/>
      <c r="CH348" s="89"/>
    </row>
    <row r="349" spans="1:88" x14ac:dyDescent="0.3">
      <c r="A349" s="21"/>
      <c r="B349" s="84" t="s">
        <v>568</v>
      </c>
      <c r="C349" s="117" t="s">
        <v>569</v>
      </c>
      <c r="D349" s="85">
        <f>IF(ISNA(VLOOKUP($B349,'[1]1718 enrollment_Rev_Exp by size'!$A$6:$C$339,3,FALSE)),"",VLOOKUP($B349,'[1]1718 enrollment_Rev_Exp by size'!$A$6:$C$339,3,FALSE))</f>
        <v>30.1</v>
      </c>
      <c r="E349" s="86">
        <f>IF(ISNA(VLOOKUP($B349,'[1]1718 Enroll_Rev_Exp Access'!$A$6:$D$316,4,FALSE)),"",VLOOKUP($B349,'[1]1718 Enroll_Rev_Exp Access'!$A$6:$D$316,4,FALSE))</f>
        <v>952466.37</v>
      </c>
      <c r="F349" s="87">
        <f>IF(ISNA(VLOOKUP($B349,'[1]1718  Prog Access'!$F$7:$BF$318,2,FALSE)),"",VLOOKUP($B349,'[1]1718  Prog Access'!$F$7:$BF$318,2,FALSE))</f>
        <v>361848.38000000006</v>
      </c>
      <c r="G349" s="87">
        <f>IF(ISNA(VLOOKUP($B349,'[1]1718  Prog Access'!$F$7:$BF$318,3,FALSE)),"",VLOOKUP($B349,'[1]1718  Prog Access'!$F$7:$BF$318,3,FALSE))</f>
        <v>0</v>
      </c>
      <c r="H349" s="87">
        <f>IF(ISNA(VLOOKUP($B349,'[1]1718  Prog Access'!$F$7:$BF$318,4,FALSE)),"",VLOOKUP($B349,'[1]1718  Prog Access'!$F$7:$BF$318,4,FALSE))</f>
        <v>0</v>
      </c>
      <c r="I349" s="130">
        <f t="shared" si="515"/>
        <v>361848.38000000006</v>
      </c>
      <c r="J349" s="151">
        <f t="shared" si="516"/>
        <v>0.37990672573562895</v>
      </c>
      <c r="K349" s="152">
        <f t="shared" si="517"/>
        <v>12021.540863787377</v>
      </c>
      <c r="L349" s="135">
        <f>IF(ISNA(VLOOKUP($B349,'[1]1718  Prog Access'!$F$7:$BF$318,5,FALSE)),"",VLOOKUP($B349,'[1]1718  Prog Access'!$F$7:$BF$318,5,FALSE))</f>
        <v>0</v>
      </c>
      <c r="M349" s="135">
        <f>IF(ISNA(VLOOKUP($B349,'[1]1718  Prog Access'!$F$7:$BF$318,6,FALSE)),"",VLOOKUP($B349,'[1]1718  Prog Access'!$F$7:$BF$318,6,FALSE))</f>
        <v>0</v>
      </c>
      <c r="N349" s="135">
        <f>IF(ISNA(VLOOKUP($B349,'[1]1718  Prog Access'!$F$7:$BF$318,7,FALSE)),"",VLOOKUP($B349,'[1]1718  Prog Access'!$F$7:$BF$318,7,FALSE))</f>
        <v>0</v>
      </c>
      <c r="O349" s="135">
        <f>IF(ISNA(VLOOKUP($B349,'[1]1718  Prog Access'!$F$7:$BF$318,8,FALSE)),"",VLOOKUP($B349,'[1]1718  Prog Access'!$F$7:$BF$318,8,FALSE))</f>
        <v>0</v>
      </c>
      <c r="P349" s="135">
        <f>IF(ISNA(VLOOKUP($B349,'[1]1718  Prog Access'!$F$7:$BF$318,9,FALSE)),"",VLOOKUP($B349,'[1]1718  Prog Access'!$F$7:$BF$318,9,FALSE))</f>
        <v>0</v>
      </c>
      <c r="Q349" s="135">
        <f>IF(ISNA(VLOOKUP($B349,'[1]1718  Prog Access'!$F$7:$BF$318,10,FALSE)),"",VLOOKUP($B349,'[1]1718  Prog Access'!$F$7:$BF$318,10,FALSE))</f>
        <v>0</v>
      </c>
      <c r="R349" s="128">
        <f t="shared" si="486"/>
        <v>0</v>
      </c>
      <c r="S349" s="136">
        <f t="shared" si="487"/>
        <v>0</v>
      </c>
      <c r="T349" s="137">
        <f t="shared" si="488"/>
        <v>0</v>
      </c>
      <c r="U349" s="135">
        <f>IF(ISNA(VLOOKUP($B349,'[1]1718  Prog Access'!$F$7:$BF$318,11,FALSE)),"",VLOOKUP($B349,'[1]1718  Prog Access'!$F$7:$BF$318,11,FALSE))</f>
        <v>49553.039999999994</v>
      </c>
      <c r="V349" s="135">
        <f>IF(ISNA(VLOOKUP($B349,'[1]1718  Prog Access'!$F$7:$BF$318,12,FALSE)),"",VLOOKUP($B349,'[1]1718  Prog Access'!$F$7:$BF$318,12,FALSE))</f>
        <v>0</v>
      </c>
      <c r="W349" s="135">
        <f>IF(ISNA(VLOOKUP($B349,'[1]1718  Prog Access'!$F$7:$BF$318,13,FALSE)),"",VLOOKUP($B349,'[1]1718  Prog Access'!$F$7:$BF$318,13,FALSE))</f>
        <v>9475.9600000000009</v>
      </c>
      <c r="X349" s="135">
        <f>IF(ISNA(VLOOKUP($B349,'[1]1718  Prog Access'!$F$7:$BF$318,14,FALSE)),"",VLOOKUP($B349,'[1]1718  Prog Access'!$F$7:$BF$318,14,FALSE))</f>
        <v>0</v>
      </c>
      <c r="Y349" s="135">
        <f>IF(ISNA(VLOOKUP($B349,'[1]1718  Prog Access'!$F$7:$BF$318,15,FALSE)),"",VLOOKUP($B349,'[1]1718  Prog Access'!$F$7:$BF$318,15,FALSE))</f>
        <v>0</v>
      </c>
      <c r="Z349" s="135">
        <f>IF(ISNA(VLOOKUP($B349,'[1]1718  Prog Access'!$F$7:$BF$318,16,FALSE)),"",VLOOKUP($B349,'[1]1718  Prog Access'!$F$7:$BF$318,16,FALSE))</f>
        <v>0</v>
      </c>
      <c r="AA349" s="138">
        <f t="shared" si="489"/>
        <v>59028.999999999993</v>
      </c>
      <c r="AB349" s="133">
        <f t="shared" si="490"/>
        <v>6.1974891564937871E-2</v>
      </c>
      <c r="AC349" s="134">
        <f t="shared" si="491"/>
        <v>1961.0963455149499</v>
      </c>
      <c r="AD349" s="135">
        <f>IF(ISNA(VLOOKUP($B349,'[1]1718  Prog Access'!$F$7:$BF$318,17,FALSE)),"",VLOOKUP($B349,'[1]1718  Prog Access'!$F$7:$BF$318,17,FALSE))</f>
        <v>0</v>
      </c>
      <c r="AE349" s="135">
        <f>IF(ISNA(VLOOKUP($B349,'[1]1718  Prog Access'!$F$7:$BF$318,18,FALSE)),"",VLOOKUP($B349,'[1]1718  Prog Access'!$F$7:$BF$318,18,FALSE))</f>
        <v>0</v>
      </c>
      <c r="AF349" s="135">
        <f>IF(ISNA(VLOOKUP($B349,'[1]1718  Prog Access'!$F$7:$BF$318,19,FALSE)),"",VLOOKUP($B349,'[1]1718  Prog Access'!$F$7:$BF$318,19,FALSE))</f>
        <v>0</v>
      </c>
      <c r="AG349" s="135">
        <f>IF(ISNA(VLOOKUP($B349,'[1]1718  Prog Access'!$F$7:$BF$318,20,FALSE)),"",VLOOKUP($B349,'[1]1718  Prog Access'!$F$7:$BF$318,20,FALSE))</f>
        <v>0</v>
      </c>
      <c r="AH349" s="134">
        <f t="shared" si="492"/>
        <v>0</v>
      </c>
      <c r="AI349" s="133">
        <f t="shared" si="493"/>
        <v>0</v>
      </c>
      <c r="AJ349" s="134">
        <f t="shared" si="494"/>
        <v>0</v>
      </c>
      <c r="AK349" s="135">
        <f>IF(ISNA(VLOOKUP($B349,'[1]1718  Prog Access'!$F$7:$BF$318,21,FALSE)),"",VLOOKUP($B349,'[1]1718  Prog Access'!$F$7:$BF$318,21,FALSE))</f>
        <v>0</v>
      </c>
      <c r="AL349" s="135">
        <f>IF(ISNA(VLOOKUP($B349,'[1]1718  Prog Access'!$F$7:$BF$318,22,FALSE)),"",VLOOKUP($B349,'[1]1718  Prog Access'!$F$7:$BF$318,22,FALSE))</f>
        <v>0</v>
      </c>
      <c r="AM349" s="138">
        <f t="shared" si="495"/>
        <v>0</v>
      </c>
      <c r="AN349" s="133">
        <f t="shared" si="496"/>
        <v>0</v>
      </c>
      <c r="AO349" s="139">
        <f t="shared" si="497"/>
        <v>0</v>
      </c>
      <c r="AP349" s="135">
        <f>IF(ISNA(VLOOKUP($B349,'[1]1718  Prog Access'!$F$7:$BF$318,23,FALSE)),"",VLOOKUP($B349,'[1]1718  Prog Access'!$F$7:$BF$318,23,FALSE))</f>
        <v>38661.99</v>
      </c>
      <c r="AQ349" s="135">
        <f>IF(ISNA(VLOOKUP($B349,'[1]1718  Prog Access'!$F$7:$BF$318,24,FALSE)),"",VLOOKUP($B349,'[1]1718  Prog Access'!$F$7:$BF$318,24,FALSE))</f>
        <v>45924.23</v>
      </c>
      <c r="AR349" s="135">
        <f>IF(ISNA(VLOOKUP($B349,'[1]1718  Prog Access'!$F$7:$BF$318,25,FALSE)),"",VLOOKUP($B349,'[1]1718  Prog Access'!$F$7:$BF$318,25,FALSE))</f>
        <v>0</v>
      </c>
      <c r="AS349" s="135">
        <f>IF(ISNA(VLOOKUP($B349,'[1]1718  Prog Access'!$F$7:$BF$318,26,FALSE)),"",VLOOKUP($B349,'[1]1718  Prog Access'!$F$7:$BF$318,26,FALSE))</f>
        <v>0</v>
      </c>
      <c r="AT349" s="135">
        <f>IF(ISNA(VLOOKUP($B349,'[1]1718  Prog Access'!$F$7:$BF$318,27,FALSE)),"",VLOOKUP($B349,'[1]1718  Prog Access'!$F$7:$BF$318,27,FALSE))</f>
        <v>32964.879999999997</v>
      </c>
      <c r="AU349" s="135">
        <f>IF(ISNA(VLOOKUP($B349,'[1]1718  Prog Access'!$F$7:$BF$318,28,FALSE)),"",VLOOKUP($B349,'[1]1718  Prog Access'!$F$7:$BF$318,28,FALSE))</f>
        <v>0</v>
      </c>
      <c r="AV349" s="135">
        <f>IF(ISNA(VLOOKUP($B349,'[1]1718  Prog Access'!$F$7:$BF$318,29,FALSE)),"",VLOOKUP($B349,'[1]1718  Prog Access'!$F$7:$BF$318,29,FALSE))</f>
        <v>0</v>
      </c>
      <c r="AW349" s="135">
        <f>IF(ISNA(VLOOKUP($B349,'[1]1718  Prog Access'!$F$7:$BF$318,30,FALSE)),"",VLOOKUP($B349,'[1]1718  Prog Access'!$F$7:$BF$318,30,FALSE))</f>
        <v>22543.47</v>
      </c>
      <c r="AX349" s="135">
        <f>IF(ISNA(VLOOKUP($B349,'[1]1718  Prog Access'!$F$7:$BF$318,31,FALSE)),"",VLOOKUP($B349,'[1]1718  Prog Access'!$F$7:$BF$318,31,FALSE))</f>
        <v>0</v>
      </c>
      <c r="AY349" s="135">
        <f>IF(ISNA(VLOOKUP($B349,'[1]1718  Prog Access'!$F$7:$BF$318,32,FALSE)),"",VLOOKUP($B349,'[1]1718  Prog Access'!$F$7:$BF$318,32,FALSE))</f>
        <v>0</v>
      </c>
      <c r="AZ349" s="135">
        <f>IF(ISNA(VLOOKUP($B349,'[1]1718  Prog Access'!$F$7:$BF$318,33,FALSE)),"",VLOOKUP($B349,'[1]1718  Prog Access'!$F$7:$BF$318,33,FALSE))</f>
        <v>0</v>
      </c>
      <c r="BA349" s="135">
        <f>IF(ISNA(VLOOKUP($B349,'[1]1718  Prog Access'!$F$7:$BF$318,34,FALSE)),"",VLOOKUP($B349,'[1]1718  Prog Access'!$F$7:$BF$318,34,FALSE))</f>
        <v>0</v>
      </c>
      <c r="BB349" s="135">
        <f>IF(ISNA(VLOOKUP($B349,'[1]1718  Prog Access'!$F$7:$BF$318,35,FALSE)),"",VLOOKUP($B349,'[1]1718  Prog Access'!$F$7:$BF$318,35,FALSE))</f>
        <v>0</v>
      </c>
      <c r="BC349" s="135">
        <f>IF(ISNA(VLOOKUP($B349,'[1]1718  Prog Access'!$F$7:$BF$318,36,FALSE)),"",VLOOKUP($B349,'[1]1718  Prog Access'!$F$7:$BF$318,36,FALSE))</f>
        <v>0</v>
      </c>
      <c r="BD349" s="135">
        <f>IF(ISNA(VLOOKUP($B349,'[1]1718  Prog Access'!$F$7:$BF$318,37,FALSE)),"",VLOOKUP($B349,'[1]1718  Prog Access'!$F$7:$BF$318,37,FALSE))</f>
        <v>0</v>
      </c>
      <c r="BE349" s="135">
        <f>IF(ISNA(VLOOKUP($B349,'[1]1718  Prog Access'!$F$7:$BF$318,38,FALSE)),"",VLOOKUP($B349,'[1]1718  Prog Access'!$F$7:$BF$318,38,FALSE))</f>
        <v>0</v>
      </c>
      <c r="BF349" s="134">
        <f t="shared" si="498"/>
        <v>140094.57</v>
      </c>
      <c r="BG349" s="133">
        <f t="shared" si="499"/>
        <v>0.14708610656773111</v>
      </c>
      <c r="BH349" s="137">
        <f t="shared" si="500"/>
        <v>4654.3046511627908</v>
      </c>
      <c r="BI349" s="140">
        <f>IF(ISNA(VLOOKUP($B349,'[1]1718  Prog Access'!$F$7:$BF$318,39,FALSE)),"",VLOOKUP($B349,'[1]1718  Prog Access'!$F$7:$BF$318,39,FALSE))</f>
        <v>0</v>
      </c>
      <c r="BJ349" s="135">
        <f>IF(ISNA(VLOOKUP($B349,'[1]1718  Prog Access'!$F$7:$BF$318,40,FALSE)),"",VLOOKUP($B349,'[1]1718  Prog Access'!$F$7:$BF$318,40,FALSE))</f>
        <v>0</v>
      </c>
      <c r="BK349" s="135">
        <f>IF(ISNA(VLOOKUP($B349,'[1]1718  Prog Access'!$F$7:$BF$318,41,FALSE)),"",VLOOKUP($B349,'[1]1718  Prog Access'!$F$7:$BF$318,41,FALSE))</f>
        <v>137.38999999999999</v>
      </c>
      <c r="BL349" s="135">
        <f>IF(ISNA(VLOOKUP($B349,'[1]1718  Prog Access'!$F$7:$BF$318,42,FALSE)),"",VLOOKUP($B349,'[1]1718  Prog Access'!$F$7:$BF$318,42,FALSE))</f>
        <v>0</v>
      </c>
      <c r="BM349" s="135">
        <f>IF(ISNA(VLOOKUP($B349,'[1]1718  Prog Access'!$F$7:$BF$318,43,FALSE)),"",VLOOKUP($B349,'[1]1718  Prog Access'!$F$7:$BF$318,43,FALSE))</f>
        <v>0</v>
      </c>
      <c r="BN349" s="135">
        <f>IF(ISNA(VLOOKUP($B349,'[1]1718  Prog Access'!$F$7:$BF$318,44,FALSE)),"",VLOOKUP($B349,'[1]1718  Prog Access'!$F$7:$BF$318,44,FALSE))</f>
        <v>0</v>
      </c>
      <c r="BO349" s="135">
        <f>IF(ISNA(VLOOKUP($B349,'[1]1718  Prog Access'!$F$7:$BF$318,45,FALSE)),"",VLOOKUP($B349,'[1]1718  Prog Access'!$F$7:$BF$318,45,FALSE))</f>
        <v>0</v>
      </c>
      <c r="BP349" s="137">
        <f t="shared" si="501"/>
        <v>137.38999999999999</v>
      </c>
      <c r="BQ349" s="133">
        <f t="shared" si="502"/>
        <v>1.4424656274215748E-4</v>
      </c>
      <c r="BR349" s="134">
        <f t="shared" si="503"/>
        <v>4.5644518272425243</v>
      </c>
      <c r="BS349" s="140">
        <f>IF(ISNA(VLOOKUP($B349,'[1]1718  Prog Access'!$F$7:$BF$318,46,FALSE)),"",VLOOKUP($B349,'[1]1718  Prog Access'!$F$7:$BF$318,46,FALSE))</f>
        <v>0</v>
      </c>
      <c r="BT349" s="135">
        <f>IF(ISNA(VLOOKUP($B349,'[1]1718  Prog Access'!$F$7:$BF$318,47,FALSE)),"",VLOOKUP($B349,'[1]1718  Prog Access'!$F$7:$BF$318,47,FALSE))</f>
        <v>0</v>
      </c>
      <c r="BU349" s="135">
        <f>IF(ISNA(VLOOKUP($B349,'[1]1718  Prog Access'!$F$7:$BF$318,48,FALSE)),"",VLOOKUP($B349,'[1]1718  Prog Access'!$F$7:$BF$318,48,FALSE))</f>
        <v>0</v>
      </c>
      <c r="BV349" s="135">
        <f>IF(ISNA(VLOOKUP($B349,'[1]1718  Prog Access'!$F$7:$BF$318,49,FALSE)),"",VLOOKUP($B349,'[1]1718  Prog Access'!$F$7:$BF$318,49,FALSE))</f>
        <v>0</v>
      </c>
      <c r="BW349" s="137">
        <f t="shared" si="504"/>
        <v>0</v>
      </c>
      <c r="BX349" s="133">
        <f t="shared" si="505"/>
        <v>0</v>
      </c>
      <c r="BY349" s="134">
        <f t="shared" si="506"/>
        <v>0</v>
      </c>
      <c r="BZ349" s="135">
        <f>IF(ISNA(VLOOKUP($B349,'[1]1718  Prog Access'!$F$7:$BF$318,50,FALSE)),"",VLOOKUP($B349,'[1]1718  Prog Access'!$F$7:$BF$318,50,FALSE))</f>
        <v>204514.87999999998</v>
      </c>
      <c r="CA349" s="133">
        <f t="shared" si="507"/>
        <v>0.21472136596276883</v>
      </c>
      <c r="CB349" s="134">
        <f t="shared" si="508"/>
        <v>6794.5142857142846</v>
      </c>
      <c r="CC349" s="135">
        <f>IF(ISNA(VLOOKUP($B349,'[1]1718  Prog Access'!$F$7:$BF$318,51,FALSE)),"",VLOOKUP($B349,'[1]1718  Prog Access'!$F$7:$BF$318,51,FALSE))</f>
        <v>79569.17</v>
      </c>
      <c r="CD349" s="133">
        <f t="shared" si="509"/>
        <v>8.3540135910520383E-2</v>
      </c>
      <c r="CE349" s="134">
        <f t="shared" si="510"/>
        <v>2643.4940199335547</v>
      </c>
      <c r="CF349" s="141">
        <f>IF(ISNA(VLOOKUP($B349,'[1]1718  Prog Access'!$F$7:$BF$318,52,FALSE)),"",VLOOKUP($B349,'[1]1718  Prog Access'!$F$7:$BF$318,52,FALSE))</f>
        <v>107272.98</v>
      </c>
      <c r="CG349" s="88">
        <f t="shared" si="511"/>
        <v>0.11262652769567076</v>
      </c>
      <c r="CH349" s="89">
        <f t="shared" si="512"/>
        <v>3563.8863787375412</v>
      </c>
      <c r="CI349" s="90">
        <f t="shared" ref="CI349:CI361" si="525">CF349+CC349+BZ349+BW349+BP349+BF349+AM349+AH349+AA349+R349+I349</f>
        <v>952466.37000000011</v>
      </c>
      <c r="CJ349" s="99">
        <f t="shared" ref="CJ349:CJ361" si="526">CI349-E349</f>
        <v>0</v>
      </c>
    </row>
    <row r="350" spans="1:88" x14ac:dyDescent="0.3">
      <c r="A350" s="21"/>
      <c r="B350" s="84" t="s">
        <v>570</v>
      </c>
      <c r="C350" s="117" t="s">
        <v>571</v>
      </c>
      <c r="D350" s="85">
        <f>IF(ISNA(VLOOKUP($B350,'[1]1718 enrollment_Rev_Exp by size'!$A$6:$C$339,3,FALSE)),"",VLOOKUP($B350,'[1]1718 enrollment_Rev_Exp by size'!$A$6:$C$339,3,FALSE))</f>
        <v>782.28000000000009</v>
      </c>
      <c r="E350" s="86">
        <f>IF(ISNA(VLOOKUP($B350,'[1]1718 Enroll_Rev_Exp Access'!$A$6:$D$316,4,FALSE)),"",VLOOKUP($B350,'[1]1718 Enroll_Rev_Exp Access'!$A$6:$D$316,4,FALSE))</f>
        <v>9826097.8800000008</v>
      </c>
      <c r="F350" s="87">
        <f>IF(ISNA(VLOOKUP($B350,'[1]1718  Prog Access'!$F$7:$BF$318,2,FALSE)),"",VLOOKUP($B350,'[1]1718  Prog Access'!$F$7:$BF$318,2,FALSE))</f>
        <v>4699552.2899999991</v>
      </c>
      <c r="G350" s="87">
        <f>IF(ISNA(VLOOKUP($B350,'[1]1718  Prog Access'!$F$7:$BF$318,3,FALSE)),"",VLOOKUP($B350,'[1]1718  Prog Access'!$F$7:$BF$318,3,FALSE))</f>
        <v>371476.57</v>
      </c>
      <c r="H350" s="87">
        <f>IF(ISNA(VLOOKUP($B350,'[1]1718  Prog Access'!$F$7:$BF$318,4,FALSE)),"",VLOOKUP($B350,'[1]1718  Prog Access'!$F$7:$BF$318,4,FALSE))</f>
        <v>0</v>
      </c>
      <c r="I350" s="130">
        <f t="shared" si="515"/>
        <v>5071028.8599999994</v>
      </c>
      <c r="J350" s="151">
        <f t="shared" si="516"/>
        <v>0.51607758460472397</v>
      </c>
      <c r="K350" s="152">
        <f t="shared" si="517"/>
        <v>6482.370583422814</v>
      </c>
      <c r="L350" s="135">
        <f>IF(ISNA(VLOOKUP($B350,'[1]1718  Prog Access'!$F$7:$BF$318,5,FALSE)),"",VLOOKUP($B350,'[1]1718  Prog Access'!$F$7:$BF$318,5,FALSE))</f>
        <v>0</v>
      </c>
      <c r="M350" s="135">
        <f>IF(ISNA(VLOOKUP($B350,'[1]1718  Prog Access'!$F$7:$BF$318,6,FALSE)),"",VLOOKUP($B350,'[1]1718  Prog Access'!$F$7:$BF$318,6,FALSE))</f>
        <v>0</v>
      </c>
      <c r="N350" s="135">
        <f>IF(ISNA(VLOOKUP($B350,'[1]1718  Prog Access'!$F$7:$BF$318,7,FALSE)),"",VLOOKUP($B350,'[1]1718  Prog Access'!$F$7:$BF$318,7,FALSE))</f>
        <v>0</v>
      </c>
      <c r="O350" s="135">
        <f>IF(ISNA(VLOOKUP($B350,'[1]1718  Prog Access'!$F$7:$BF$318,8,FALSE)),"",VLOOKUP($B350,'[1]1718  Prog Access'!$F$7:$BF$318,8,FALSE))</f>
        <v>0</v>
      </c>
      <c r="P350" s="135">
        <f>IF(ISNA(VLOOKUP($B350,'[1]1718  Prog Access'!$F$7:$BF$318,9,FALSE)),"",VLOOKUP($B350,'[1]1718  Prog Access'!$F$7:$BF$318,9,FALSE))</f>
        <v>0</v>
      </c>
      <c r="Q350" s="135">
        <f>IF(ISNA(VLOOKUP($B350,'[1]1718  Prog Access'!$F$7:$BF$318,10,FALSE)),"",VLOOKUP($B350,'[1]1718  Prog Access'!$F$7:$BF$318,10,FALSE))</f>
        <v>0</v>
      </c>
      <c r="R350" s="128">
        <f t="shared" si="486"/>
        <v>0</v>
      </c>
      <c r="S350" s="136">
        <f t="shared" si="487"/>
        <v>0</v>
      </c>
      <c r="T350" s="137">
        <f t="shared" si="488"/>
        <v>0</v>
      </c>
      <c r="U350" s="135">
        <f>IF(ISNA(VLOOKUP($B350,'[1]1718  Prog Access'!$F$7:$BF$318,11,FALSE)),"",VLOOKUP($B350,'[1]1718  Prog Access'!$F$7:$BF$318,11,FALSE))</f>
        <v>865113.54</v>
      </c>
      <c r="V350" s="135">
        <f>IF(ISNA(VLOOKUP($B350,'[1]1718  Prog Access'!$F$7:$BF$318,12,FALSE)),"",VLOOKUP($B350,'[1]1718  Prog Access'!$F$7:$BF$318,12,FALSE))</f>
        <v>0</v>
      </c>
      <c r="W350" s="135">
        <f>IF(ISNA(VLOOKUP($B350,'[1]1718  Prog Access'!$F$7:$BF$318,13,FALSE)),"",VLOOKUP($B350,'[1]1718  Prog Access'!$F$7:$BF$318,13,FALSE))</f>
        <v>177622</v>
      </c>
      <c r="X350" s="135">
        <f>IF(ISNA(VLOOKUP($B350,'[1]1718  Prog Access'!$F$7:$BF$318,14,FALSE)),"",VLOOKUP($B350,'[1]1718  Prog Access'!$F$7:$BF$318,14,FALSE))</f>
        <v>0</v>
      </c>
      <c r="Y350" s="135">
        <f>IF(ISNA(VLOOKUP($B350,'[1]1718  Prog Access'!$F$7:$BF$318,15,FALSE)),"",VLOOKUP($B350,'[1]1718  Prog Access'!$F$7:$BF$318,15,FALSE))</f>
        <v>0</v>
      </c>
      <c r="Z350" s="135">
        <f>IF(ISNA(VLOOKUP($B350,'[1]1718  Prog Access'!$F$7:$BF$318,16,FALSE)),"",VLOOKUP($B350,'[1]1718  Prog Access'!$F$7:$BF$318,16,FALSE))</f>
        <v>0</v>
      </c>
      <c r="AA350" s="138">
        <f t="shared" si="489"/>
        <v>1042735.54</v>
      </c>
      <c r="AB350" s="133">
        <f t="shared" si="490"/>
        <v>0.10611898565781434</v>
      </c>
      <c r="AC350" s="134">
        <f t="shared" si="491"/>
        <v>1332.9441376489235</v>
      </c>
      <c r="AD350" s="135">
        <f>IF(ISNA(VLOOKUP($B350,'[1]1718  Prog Access'!$F$7:$BF$318,17,FALSE)),"",VLOOKUP($B350,'[1]1718  Prog Access'!$F$7:$BF$318,17,FALSE))</f>
        <v>390947.82</v>
      </c>
      <c r="AE350" s="135">
        <f>IF(ISNA(VLOOKUP($B350,'[1]1718  Prog Access'!$F$7:$BF$318,18,FALSE)),"",VLOOKUP($B350,'[1]1718  Prog Access'!$F$7:$BF$318,18,FALSE))</f>
        <v>44671.479999999996</v>
      </c>
      <c r="AF350" s="135">
        <f>IF(ISNA(VLOOKUP($B350,'[1]1718  Prog Access'!$F$7:$BF$318,19,FALSE)),"",VLOOKUP($B350,'[1]1718  Prog Access'!$F$7:$BF$318,19,FALSE))</f>
        <v>11498.99</v>
      </c>
      <c r="AG350" s="135">
        <f>IF(ISNA(VLOOKUP($B350,'[1]1718  Prog Access'!$F$7:$BF$318,20,FALSE)),"",VLOOKUP($B350,'[1]1718  Prog Access'!$F$7:$BF$318,20,FALSE))</f>
        <v>0</v>
      </c>
      <c r="AH350" s="134">
        <f t="shared" si="492"/>
        <v>447118.29</v>
      </c>
      <c r="AI350" s="133">
        <f t="shared" si="493"/>
        <v>4.5503138220316604E-2</v>
      </c>
      <c r="AJ350" s="134">
        <f t="shared" si="494"/>
        <v>571.55786930510806</v>
      </c>
      <c r="AK350" s="135">
        <f>IF(ISNA(VLOOKUP($B350,'[1]1718  Prog Access'!$F$7:$BF$318,21,FALSE)),"",VLOOKUP($B350,'[1]1718  Prog Access'!$F$7:$BF$318,21,FALSE))</f>
        <v>0</v>
      </c>
      <c r="AL350" s="135">
        <f>IF(ISNA(VLOOKUP($B350,'[1]1718  Prog Access'!$F$7:$BF$318,22,FALSE)),"",VLOOKUP($B350,'[1]1718  Prog Access'!$F$7:$BF$318,22,FALSE))</f>
        <v>0</v>
      </c>
      <c r="AM350" s="138">
        <f t="shared" si="495"/>
        <v>0</v>
      </c>
      <c r="AN350" s="133">
        <f t="shared" si="496"/>
        <v>0</v>
      </c>
      <c r="AO350" s="139">
        <f t="shared" si="497"/>
        <v>0</v>
      </c>
      <c r="AP350" s="135">
        <f>IF(ISNA(VLOOKUP($B350,'[1]1718  Prog Access'!$F$7:$BF$318,23,FALSE)),"",VLOOKUP($B350,'[1]1718  Prog Access'!$F$7:$BF$318,23,FALSE))</f>
        <v>380095.17000000004</v>
      </c>
      <c r="AQ350" s="135">
        <f>IF(ISNA(VLOOKUP($B350,'[1]1718  Prog Access'!$F$7:$BF$318,24,FALSE)),"",VLOOKUP($B350,'[1]1718  Prog Access'!$F$7:$BF$318,24,FALSE))</f>
        <v>74678.36</v>
      </c>
      <c r="AR350" s="135">
        <f>IF(ISNA(VLOOKUP($B350,'[1]1718  Prog Access'!$F$7:$BF$318,25,FALSE)),"",VLOOKUP($B350,'[1]1718  Prog Access'!$F$7:$BF$318,25,FALSE))</f>
        <v>0</v>
      </c>
      <c r="AS350" s="135">
        <f>IF(ISNA(VLOOKUP($B350,'[1]1718  Prog Access'!$F$7:$BF$318,26,FALSE)),"",VLOOKUP($B350,'[1]1718  Prog Access'!$F$7:$BF$318,26,FALSE))</f>
        <v>0</v>
      </c>
      <c r="AT350" s="135">
        <f>IF(ISNA(VLOOKUP($B350,'[1]1718  Prog Access'!$F$7:$BF$318,27,FALSE)),"",VLOOKUP($B350,'[1]1718  Prog Access'!$F$7:$BF$318,27,FALSE))</f>
        <v>368904.1700000001</v>
      </c>
      <c r="AU350" s="135">
        <f>IF(ISNA(VLOOKUP($B350,'[1]1718  Prog Access'!$F$7:$BF$318,28,FALSE)),"",VLOOKUP($B350,'[1]1718  Prog Access'!$F$7:$BF$318,28,FALSE))</f>
        <v>0</v>
      </c>
      <c r="AV350" s="135">
        <f>IF(ISNA(VLOOKUP($B350,'[1]1718  Prog Access'!$F$7:$BF$318,29,FALSE)),"",VLOOKUP($B350,'[1]1718  Prog Access'!$F$7:$BF$318,29,FALSE))</f>
        <v>0</v>
      </c>
      <c r="AW350" s="135">
        <f>IF(ISNA(VLOOKUP($B350,'[1]1718  Prog Access'!$F$7:$BF$318,30,FALSE)),"",VLOOKUP($B350,'[1]1718  Prog Access'!$F$7:$BF$318,30,FALSE))</f>
        <v>91831.3</v>
      </c>
      <c r="AX350" s="135">
        <f>IF(ISNA(VLOOKUP($B350,'[1]1718  Prog Access'!$F$7:$BF$318,31,FALSE)),"",VLOOKUP($B350,'[1]1718  Prog Access'!$F$7:$BF$318,31,FALSE))</f>
        <v>0</v>
      </c>
      <c r="AY350" s="135">
        <f>IF(ISNA(VLOOKUP($B350,'[1]1718  Prog Access'!$F$7:$BF$318,32,FALSE)),"",VLOOKUP($B350,'[1]1718  Prog Access'!$F$7:$BF$318,32,FALSE))</f>
        <v>0</v>
      </c>
      <c r="AZ350" s="135">
        <f>IF(ISNA(VLOOKUP($B350,'[1]1718  Prog Access'!$F$7:$BF$318,33,FALSE)),"",VLOOKUP($B350,'[1]1718  Prog Access'!$F$7:$BF$318,33,FALSE))</f>
        <v>0</v>
      </c>
      <c r="BA350" s="135">
        <f>IF(ISNA(VLOOKUP($B350,'[1]1718  Prog Access'!$F$7:$BF$318,34,FALSE)),"",VLOOKUP($B350,'[1]1718  Prog Access'!$F$7:$BF$318,34,FALSE))</f>
        <v>0</v>
      </c>
      <c r="BB350" s="135">
        <f>IF(ISNA(VLOOKUP($B350,'[1]1718  Prog Access'!$F$7:$BF$318,35,FALSE)),"",VLOOKUP($B350,'[1]1718  Prog Access'!$F$7:$BF$318,35,FALSE))</f>
        <v>0</v>
      </c>
      <c r="BC350" s="135">
        <f>IF(ISNA(VLOOKUP($B350,'[1]1718  Prog Access'!$F$7:$BF$318,36,FALSE)),"",VLOOKUP($B350,'[1]1718  Prog Access'!$F$7:$BF$318,36,FALSE))</f>
        <v>0</v>
      </c>
      <c r="BD350" s="135">
        <f>IF(ISNA(VLOOKUP($B350,'[1]1718  Prog Access'!$F$7:$BF$318,37,FALSE)),"",VLOOKUP($B350,'[1]1718  Prog Access'!$F$7:$BF$318,37,FALSE))</f>
        <v>0</v>
      </c>
      <c r="BE350" s="135">
        <f>IF(ISNA(VLOOKUP($B350,'[1]1718  Prog Access'!$F$7:$BF$318,38,FALSE)),"",VLOOKUP($B350,'[1]1718  Prog Access'!$F$7:$BF$318,38,FALSE))</f>
        <v>0</v>
      </c>
      <c r="BF350" s="134">
        <f t="shared" si="498"/>
        <v>915509.00000000023</v>
      </c>
      <c r="BG350" s="133">
        <f t="shared" si="499"/>
        <v>9.3171166334850328E-2</v>
      </c>
      <c r="BH350" s="137">
        <f t="shared" si="500"/>
        <v>1170.3085851613234</v>
      </c>
      <c r="BI350" s="140">
        <f>IF(ISNA(VLOOKUP($B350,'[1]1718  Prog Access'!$F$7:$BF$318,39,FALSE)),"",VLOOKUP($B350,'[1]1718  Prog Access'!$F$7:$BF$318,39,FALSE))</f>
        <v>0</v>
      </c>
      <c r="BJ350" s="135">
        <f>IF(ISNA(VLOOKUP($B350,'[1]1718  Prog Access'!$F$7:$BF$318,40,FALSE)),"",VLOOKUP($B350,'[1]1718  Prog Access'!$F$7:$BF$318,40,FALSE))</f>
        <v>0</v>
      </c>
      <c r="BK350" s="135">
        <f>IF(ISNA(VLOOKUP($B350,'[1]1718  Prog Access'!$F$7:$BF$318,41,FALSE)),"",VLOOKUP($B350,'[1]1718  Prog Access'!$F$7:$BF$318,41,FALSE))</f>
        <v>18418.080000000002</v>
      </c>
      <c r="BL350" s="135">
        <f>IF(ISNA(VLOOKUP($B350,'[1]1718  Prog Access'!$F$7:$BF$318,42,FALSE)),"",VLOOKUP($B350,'[1]1718  Prog Access'!$F$7:$BF$318,42,FALSE))</f>
        <v>0</v>
      </c>
      <c r="BM350" s="135">
        <f>IF(ISNA(VLOOKUP($B350,'[1]1718  Prog Access'!$F$7:$BF$318,43,FALSE)),"",VLOOKUP($B350,'[1]1718  Prog Access'!$F$7:$BF$318,43,FALSE))</f>
        <v>0</v>
      </c>
      <c r="BN350" s="135">
        <f>IF(ISNA(VLOOKUP($B350,'[1]1718  Prog Access'!$F$7:$BF$318,44,FALSE)),"",VLOOKUP($B350,'[1]1718  Prog Access'!$F$7:$BF$318,44,FALSE))</f>
        <v>0</v>
      </c>
      <c r="BO350" s="135">
        <f>IF(ISNA(VLOOKUP($B350,'[1]1718  Prog Access'!$F$7:$BF$318,45,FALSE)),"",VLOOKUP($B350,'[1]1718  Prog Access'!$F$7:$BF$318,45,FALSE))</f>
        <v>9799.7499999999982</v>
      </c>
      <c r="BP350" s="137">
        <f t="shared" si="501"/>
        <v>28217.83</v>
      </c>
      <c r="BQ350" s="133">
        <f t="shared" si="502"/>
        <v>2.871722869505957E-3</v>
      </c>
      <c r="BR350" s="134">
        <f t="shared" si="503"/>
        <v>36.071266042849103</v>
      </c>
      <c r="BS350" s="140">
        <f>IF(ISNA(VLOOKUP($B350,'[1]1718  Prog Access'!$F$7:$BF$318,46,FALSE)),"",VLOOKUP($B350,'[1]1718  Prog Access'!$F$7:$BF$318,46,FALSE))</f>
        <v>0</v>
      </c>
      <c r="BT350" s="135">
        <f>IF(ISNA(VLOOKUP($B350,'[1]1718  Prog Access'!$F$7:$BF$318,47,FALSE)),"",VLOOKUP($B350,'[1]1718  Prog Access'!$F$7:$BF$318,47,FALSE))</f>
        <v>0</v>
      </c>
      <c r="BU350" s="135">
        <f>IF(ISNA(VLOOKUP($B350,'[1]1718  Prog Access'!$F$7:$BF$318,48,FALSE)),"",VLOOKUP($B350,'[1]1718  Prog Access'!$F$7:$BF$318,48,FALSE))</f>
        <v>0</v>
      </c>
      <c r="BV350" s="135">
        <f>IF(ISNA(VLOOKUP($B350,'[1]1718  Prog Access'!$F$7:$BF$318,49,FALSE)),"",VLOOKUP($B350,'[1]1718  Prog Access'!$F$7:$BF$318,49,FALSE))</f>
        <v>5998.59</v>
      </c>
      <c r="BW350" s="137">
        <f t="shared" si="504"/>
        <v>5998.59</v>
      </c>
      <c r="BX350" s="133">
        <f t="shared" si="505"/>
        <v>6.1047529479728725E-4</v>
      </c>
      <c r="BY350" s="134">
        <f t="shared" si="506"/>
        <v>7.6680855959502985</v>
      </c>
      <c r="BZ350" s="135">
        <f>IF(ISNA(VLOOKUP($B350,'[1]1718  Prog Access'!$F$7:$BF$318,50,FALSE)),"",VLOOKUP($B350,'[1]1718  Prog Access'!$F$7:$BF$318,50,FALSE))</f>
        <v>1531106.86</v>
      </c>
      <c r="CA350" s="133">
        <f t="shared" si="507"/>
        <v>0.15582043642333429</v>
      </c>
      <c r="CB350" s="134">
        <f t="shared" si="508"/>
        <v>1957.2363603824717</v>
      </c>
      <c r="CC350" s="135">
        <f>IF(ISNA(VLOOKUP($B350,'[1]1718  Prog Access'!$F$7:$BF$318,51,FALSE)),"",VLOOKUP($B350,'[1]1718  Prog Access'!$F$7:$BF$318,51,FALSE))</f>
        <v>303009.90000000008</v>
      </c>
      <c r="CD350" s="133">
        <f t="shared" si="509"/>
        <v>3.0837256426759718E-2</v>
      </c>
      <c r="CE350" s="134">
        <f t="shared" si="510"/>
        <v>387.34200030679557</v>
      </c>
      <c r="CF350" s="141">
        <f>IF(ISNA(VLOOKUP($B350,'[1]1718  Prog Access'!$F$7:$BF$318,52,FALSE)),"",VLOOKUP($B350,'[1]1718  Prog Access'!$F$7:$BF$318,52,FALSE))</f>
        <v>481373.01000000007</v>
      </c>
      <c r="CG350" s="88">
        <f t="shared" si="511"/>
        <v>4.8989234167897383E-2</v>
      </c>
      <c r="CH350" s="89">
        <f t="shared" si="512"/>
        <v>615.34618039576628</v>
      </c>
      <c r="CI350" s="90">
        <f t="shared" si="525"/>
        <v>9826097.879999999</v>
      </c>
      <c r="CJ350" s="99">
        <f t="shared" si="526"/>
        <v>0</v>
      </c>
    </row>
    <row r="351" spans="1:88" x14ac:dyDescent="0.3">
      <c r="A351" s="21"/>
      <c r="B351" s="84" t="s">
        <v>572</v>
      </c>
      <c r="C351" s="117" t="s">
        <v>573</v>
      </c>
      <c r="D351" s="85">
        <f>IF(ISNA(VLOOKUP($B351,'[1]1718 enrollment_Rev_Exp by size'!$A$6:$C$339,3,FALSE)),"",VLOOKUP($B351,'[1]1718 enrollment_Rev_Exp by size'!$A$6:$C$339,3,FALSE))</f>
        <v>405.42</v>
      </c>
      <c r="E351" s="86">
        <f>IF(ISNA(VLOOKUP($B351,'[1]1718 Enroll_Rev_Exp Access'!$A$6:$D$316,4,FALSE)),"",VLOOKUP($B351,'[1]1718 Enroll_Rev_Exp Access'!$A$6:$D$316,4,FALSE))</f>
        <v>8513351.8399999999</v>
      </c>
      <c r="F351" s="87">
        <f>IF(ISNA(VLOOKUP($B351,'[1]1718  Prog Access'!$F$7:$BF$318,2,FALSE)),"",VLOOKUP($B351,'[1]1718  Prog Access'!$F$7:$BF$318,2,FALSE))</f>
        <v>3376690.8800000004</v>
      </c>
      <c r="G351" s="87">
        <f>IF(ISNA(VLOOKUP($B351,'[1]1718  Prog Access'!$F$7:$BF$318,3,FALSE)),"",VLOOKUP($B351,'[1]1718  Prog Access'!$F$7:$BF$318,3,FALSE))</f>
        <v>65634.97</v>
      </c>
      <c r="H351" s="87">
        <f>IF(ISNA(VLOOKUP($B351,'[1]1718  Prog Access'!$F$7:$BF$318,4,FALSE)),"",VLOOKUP($B351,'[1]1718  Prog Access'!$F$7:$BF$318,4,FALSE))</f>
        <v>280305.27</v>
      </c>
      <c r="I351" s="130">
        <f t="shared" si="515"/>
        <v>3722631.1200000006</v>
      </c>
      <c r="J351" s="151">
        <f t="shared" si="516"/>
        <v>0.43726973699233374</v>
      </c>
      <c r="K351" s="152">
        <f t="shared" si="517"/>
        <v>9182.1595382566247</v>
      </c>
      <c r="L351" s="135">
        <f>IF(ISNA(VLOOKUP($B351,'[1]1718  Prog Access'!$F$7:$BF$318,5,FALSE)),"",VLOOKUP($B351,'[1]1718  Prog Access'!$F$7:$BF$318,5,FALSE))</f>
        <v>0</v>
      </c>
      <c r="M351" s="135">
        <f>IF(ISNA(VLOOKUP($B351,'[1]1718  Prog Access'!$F$7:$BF$318,6,FALSE)),"",VLOOKUP($B351,'[1]1718  Prog Access'!$F$7:$BF$318,6,FALSE))</f>
        <v>0</v>
      </c>
      <c r="N351" s="135">
        <f>IF(ISNA(VLOOKUP($B351,'[1]1718  Prog Access'!$F$7:$BF$318,7,FALSE)),"",VLOOKUP($B351,'[1]1718  Prog Access'!$F$7:$BF$318,7,FALSE))</f>
        <v>0</v>
      </c>
      <c r="O351" s="135">
        <f>IF(ISNA(VLOOKUP($B351,'[1]1718  Prog Access'!$F$7:$BF$318,8,FALSE)),"",VLOOKUP($B351,'[1]1718  Prog Access'!$F$7:$BF$318,8,FALSE))</f>
        <v>0</v>
      </c>
      <c r="P351" s="135">
        <f>IF(ISNA(VLOOKUP($B351,'[1]1718  Prog Access'!$F$7:$BF$318,9,FALSE)),"",VLOOKUP($B351,'[1]1718  Prog Access'!$F$7:$BF$318,9,FALSE))</f>
        <v>0</v>
      </c>
      <c r="Q351" s="135">
        <f>IF(ISNA(VLOOKUP($B351,'[1]1718  Prog Access'!$F$7:$BF$318,10,FALSE)),"",VLOOKUP($B351,'[1]1718  Prog Access'!$F$7:$BF$318,10,FALSE))</f>
        <v>0</v>
      </c>
      <c r="R351" s="128">
        <f t="shared" si="486"/>
        <v>0</v>
      </c>
      <c r="S351" s="136">
        <f t="shared" si="487"/>
        <v>0</v>
      </c>
      <c r="T351" s="137">
        <f t="shared" si="488"/>
        <v>0</v>
      </c>
      <c r="U351" s="135">
        <f>IF(ISNA(VLOOKUP($B351,'[1]1718  Prog Access'!$F$7:$BF$318,11,FALSE)),"",VLOOKUP($B351,'[1]1718  Prog Access'!$F$7:$BF$318,11,FALSE))</f>
        <v>412069.7300000001</v>
      </c>
      <c r="V351" s="135">
        <f>IF(ISNA(VLOOKUP($B351,'[1]1718  Prog Access'!$F$7:$BF$318,12,FALSE)),"",VLOOKUP($B351,'[1]1718  Prog Access'!$F$7:$BF$318,12,FALSE))</f>
        <v>6421.97</v>
      </c>
      <c r="W351" s="135">
        <f>IF(ISNA(VLOOKUP($B351,'[1]1718  Prog Access'!$F$7:$BF$318,13,FALSE)),"",VLOOKUP($B351,'[1]1718  Prog Access'!$F$7:$BF$318,13,FALSE))</f>
        <v>85253.13</v>
      </c>
      <c r="X351" s="135">
        <f>IF(ISNA(VLOOKUP($B351,'[1]1718  Prog Access'!$F$7:$BF$318,14,FALSE)),"",VLOOKUP($B351,'[1]1718  Prog Access'!$F$7:$BF$318,14,FALSE))</f>
        <v>0</v>
      </c>
      <c r="Y351" s="135">
        <f>IF(ISNA(VLOOKUP($B351,'[1]1718  Prog Access'!$F$7:$BF$318,15,FALSE)),"",VLOOKUP($B351,'[1]1718  Prog Access'!$F$7:$BF$318,15,FALSE))</f>
        <v>0</v>
      </c>
      <c r="Z351" s="135">
        <f>IF(ISNA(VLOOKUP($B351,'[1]1718  Prog Access'!$F$7:$BF$318,16,FALSE)),"",VLOOKUP($B351,'[1]1718  Prog Access'!$F$7:$BF$318,16,FALSE))</f>
        <v>56636.55</v>
      </c>
      <c r="AA351" s="138">
        <f t="shared" si="489"/>
        <v>560381.38000000012</v>
      </c>
      <c r="AB351" s="133">
        <f t="shared" si="490"/>
        <v>6.5823824802711331E-2</v>
      </c>
      <c r="AC351" s="134">
        <f t="shared" si="491"/>
        <v>1382.2243105914856</v>
      </c>
      <c r="AD351" s="135">
        <f>IF(ISNA(VLOOKUP($B351,'[1]1718  Prog Access'!$F$7:$BF$318,17,FALSE)),"",VLOOKUP($B351,'[1]1718  Prog Access'!$F$7:$BF$318,17,FALSE))</f>
        <v>255092.84000000003</v>
      </c>
      <c r="AE351" s="135">
        <f>IF(ISNA(VLOOKUP($B351,'[1]1718  Prog Access'!$F$7:$BF$318,18,FALSE)),"",VLOOKUP($B351,'[1]1718  Prog Access'!$F$7:$BF$318,18,FALSE))</f>
        <v>0</v>
      </c>
      <c r="AF351" s="135">
        <f>IF(ISNA(VLOOKUP($B351,'[1]1718  Prog Access'!$F$7:$BF$318,19,FALSE)),"",VLOOKUP($B351,'[1]1718  Prog Access'!$F$7:$BF$318,19,FALSE))</f>
        <v>607.41</v>
      </c>
      <c r="AG351" s="135">
        <f>IF(ISNA(VLOOKUP($B351,'[1]1718  Prog Access'!$F$7:$BF$318,20,FALSE)),"",VLOOKUP($B351,'[1]1718  Prog Access'!$F$7:$BF$318,20,FALSE))</f>
        <v>0</v>
      </c>
      <c r="AH351" s="134">
        <f t="shared" si="492"/>
        <v>255700.25000000003</v>
      </c>
      <c r="AI351" s="133">
        <f t="shared" si="493"/>
        <v>3.0035202914860386E-2</v>
      </c>
      <c r="AJ351" s="134">
        <f t="shared" si="494"/>
        <v>630.70457796852656</v>
      </c>
      <c r="AK351" s="135">
        <f>IF(ISNA(VLOOKUP($B351,'[1]1718  Prog Access'!$F$7:$BF$318,21,FALSE)),"",VLOOKUP($B351,'[1]1718  Prog Access'!$F$7:$BF$318,21,FALSE))</f>
        <v>0</v>
      </c>
      <c r="AL351" s="135">
        <f>IF(ISNA(VLOOKUP($B351,'[1]1718  Prog Access'!$F$7:$BF$318,22,FALSE)),"",VLOOKUP($B351,'[1]1718  Prog Access'!$F$7:$BF$318,22,FALSE))</f>
        <v>0</v>
      </c>
      <c r="AM351" s="138">
        <f t="shared" si="495"/>
        <v>0</v>
      </c>
      <c r="AN351" s="133">
        <f t="shared" si="496"/>
        <v>0</v>
      </c>
      <c r="AO351" s="139">
        <f t="shared" si="497"/>
        <v>0</v>
      </c>
      <c r="AP351" s="135">
        <f>IF(ISNA(VLOOKUP($B351,'[1]1718  Prog Access'!$F$7:$BF$318,23,FALSE)),"",VLOOKUP($B351,'[1]1718  Prog Access'!$F$7:$BF$318,23,FALSE))</f>
        <v>150683.00999999998</v>
      </c>
      <c r="AQ351" s="135">
        <f>IF(ISNA(VLOOKUP($B351,'[1]1718  Prog Access'!$F$7:$BF$318,24,FALSE)),"",VLOOKUP($B351,'[1]1718  Prog Access'!$F$7:$BF$318,24,FALSE))</f>
        <v>105486.14000000001</v>
      </c>
      <c r="AR351" s="135">
        <f>IF(ISNA(VLOOKUP($B351,'[1]1718  Prog Access'!$F$7:$BF$318,25,FALSE)),"",VLOOKUP($B351,'[1]1718  Prog Access'!$F$7:$BF$318,25,FALSE))</f>
        <v>0</v>
      </c>
      <c r="AS351" s="135">
        <f>IF(ISNA(VLOOKUP($B351,'[1]1718  Prog Access'!$F$7:$BF$318,26,FALSE)),"",VLOOKUP($B351,'[1]1718  Prog Access'!$F$7:$BF$318,26,FALSE))</f>
        <v>0</v>
      </c>
      <c r="AT351" s="135">
        <f>IF(ISNA(VLOOKUP($B351,'[1]1718  Prog Access'!$F$7:$BF$318,27,FALSE)),"",VLOOKUP($B351,'[1]1718  Prog Access'!$F$7:$BF$318,27,FALSE))</f>
        <v>275822.81</v>
      </c>
      <c r="AU351" s="135">
        <f>IF(ISNA(VLOOKUP($B351,'[1]1718  Prog Access'!$F$7:$BF$318,28,FALSE)),"",VLOOKUP($B351,'[1]1718  Prog Access'!$F$7:$BF$318,28,FALSE))</f>
        <v>0</v>
      </c>
      <c r="AV351" s="135">
        <f>IF(ISNA(VLOOKUP($B351,'[1]1718  Prog Access'!$F$7:$BF$318,29,FALSE)),"",VLOOKUP($B351,'[1]1718  Prog Access'!$F$7:$BF$318,29,FALSE))</f>
        <v>0</v>
      </c>
      <c r="AW351" s="135">
        <f>IF(ISNA(VLOOKUP($B351,'[1]1718  Prog Access'!$F$7:$BF$318,30,FALSE)),"",VLOOKUP($B351,'[1]1718  Prog Access'!$F$7:$BF$318,30,FALSE))</f>
        <v>278992.61000000004</v>
      </c>
      <c r="AX351" s="135">
        <f>IF(ISNA(VLOOKUP($B351,'[1]1718  Prog Access'!$F$7:$BF$318,31,FALSE)),"",VLOOKUP($B351,'[1]1718  Prog Access'!$F$7:$BF$318,31,FALSE))</f>
        <v>0</v>
      </c>
      <c r="AY351" s="135">
        <f>IF(ISNA(VLOOKUP($B351,'[1]1718  Prog Access'!$F$7:$BF$318,32,FALSE)),"",VLOOKUP($B351,'[1]1718  Prog Access'!$F$7:$BF$318,32,FALSE))</f>
        <v>0</v>
      </c>
      <c r="AZ351" s="135">
        <f>IF(ISNA(VLOOKUP($B351,'[1]1718  Prog Access'!$F$7:$BF$318,33,FALSE)),"",VLOOKUP($B351,'[1]1718  Prog Access'!$F$7:$BF$318,33,FALSE))</f>
        <v>0</v>
      </c>
      <c r="BA351" s="135">
        <f>IF(ISNA(VLOOKUP($B351,'[1]1718  Prog Access'!$F$7:$BF$318,34,FALSE)),"",VLOOKUP($B351,'[1]1718  Prog Access'!$F$7:$BF$318,34,FALSE))</f>
        <v>19899.060000000001</v>
      </c>
      <c r="BB351" s="135">
        <f>IF(ISNA(VLOOKUP($B351,'[1]1718  Prog Access'!$F$7:$BF$318,35,FALSE)),"",VLOOKUP($B351,'[1]1718  Prog Access'!$F$7:$BF$318,35,FALSE))</f>
        <v>0</v>
      </c>
      <c r="BC351" s="135">
        <f>IF(ISNA(VLOOKUP($B351,'[1]1718  Prog Access'!$F$7:$BF$318,36,FALSE)),"",VLOOKUP($B351,'[1]1718  Prog Access'!$F$7:$BF$318,36,FALSE))</f>
        <v>0</v>
      </c>
      <c r="BD351" s="135">
        <f>IF(ISNA(VLOOKUP($B351,'[1]1718  Prog Access'!$F$7:$BF$318,37,FALSE)),"",VLOOKUP($B351,'[1]1718  Prog Access'!$F$7:$BF$318,37,FALSE))</f>
        <v>62413.94</v>
      </c>
      <c r="BE351" s="135">
        <f>IF(ISNA(VLOOKUP($B351,'[1]1718  Prog Access'!$F$7:$BF$318,38,FALSE)),"",VLOOKUP($B351,'[1]1718  Prog Access'!$F$7:$BF$318,38,FALSE))</f>
        <v>0</v>
      </c>
      <c r="BF351" s="134">
        <f t="shared" si="498"/>
        <v>893297.57000000007</v>
      </c>
      <c r="BG351" s="133">
        <f t="shared" si="499"/>
        <v>0.10492900878392453</v>
      </c>
      <c r="BH351" s="137">
        <f t="shared" si="500"/>
        <v>2203.3880173647085</v>
      </c>
      <c r="BI351" s="140">
        <f>IF(ISNA(VLOOKUP($B351,'[1]1718  Prog Access'!$F$7:$BF$318,39,FALSE)),"",VLOOKUP($B351,'[1]1718  Prog Access'!$F$7:$BF$318,39,FALSE))</f>
        <v>0</v>
      </c>
      <c r="BJ351" s="135">
        <f>IF(ISNA(VLOOKUP($B351,'[1]1718  Prog Access'!$F$7:$BF$318,40,FALSE)),"",VLOOKUP($B351,'[1]1718  Prog Access'!$F$7:$BF$318,40,FALSE))</f>
        <v>0</v>
      </c>
      <c r="BK351" s="135">
        <f>IF(ISNA(VLOOKUP($B351,'[1]1718  Prog Access'!$F$7:$BF$318,41,FALSE)),"",VLOOKUP($B351,'[1]1718  Prog Access'!$F$7:$BF$318,41,FALSE))</f>
        <v>6382.88</v>
      </c>
      <c r="BL351" s="135">
        <f>IF(ISNA(VLOOKUP($B351,'[1]1718  Prog Access'!$F$7:$BF$318,42,FALSE)),"",VLOOKUP($B351,'[1]1718  Prog Access'!$F$7:$BF$318,42,FALSE))</f>
        <v>0</v>
      </c>
      <c r="BM351" s="135">
        <f>IF(ISNA(VLOOKUP($B351,'[1]1718  Prog Access'!$F$7:$BF$318,43,FALSE)),"",VLOOKUP($B351,'[1]1718  Prog Access'!$F$7:$BF$318,43,FALSE))</f>
        <v>5709.24</v>
      </c>
      <c r="BN351" s="135">
        <f>IF(ISNA(VLOOKUP($B351,'[1]1718  Prog Access'!$F$7:$BF$318,44,FALSE)),"",VLOOKUP($B351,'[1]1718  Prog Access'!$F$7:$BF$318,44,FALSE))</f>
        <v>0</v>
      </c>
      <c r="BO351" s="135">
        <f>IF(ISNA(VLOOKUP($B351,'[1]1718  Prog Access'!$F$7:$BF$318,45,FALSE)),"",VLOOKUP($B351,'[1]1718  Prog Access'!$F$7:$BF$318,45,FALSE))</f>
        <v>259830.56</v>
      </c>
      <c r="BP351" s="137">
        <f t="shared" si="501"/>
        <v>271922.68</v>
      </c>
      <c r="BQ351" s="133">
        <f t="shared" si="502"/>
        <v>3.1940730879037649E-2</v>
      </c>
      <c r="BR351" s="134">
        <f t="shared" si="503"/>
        <v>670.71846480193381</v>
      </c>
      <c r="BS351" s="140">
        <f>IF(ISNA(VLOOKUP($B351,'[1]1718  Prog Access'!$F$7:$BF$318,46,FALSE)),"",VLOOKUP($B351,'[1]1718  Prog Access'!$F$7:$BF$318,46,FALSE))</f>
        <v>0</v>
      </c>
      <c r="BT351" s="135">
        <f>IF(ISNA(VLOOKUP($B351,'[1]1718  Prog Access'!$F$7:$BF$318,47,FALSE)),"",VLOOKUP($B351,'[1]1718  Prog Access'!$F$7:$BF$318,47,FALSE))</f>
        <v>0</v>
      </c>
      <c r="BU351" s="135">
        <f>IF(ISNA(VLOOKUP($B351,'[1]1718  Prog Access'!$F$7:$BF$318,48,FALSE)),"",VLOOKUP($B351,'[1]1718  Prog Access'!$F$7:$BF$318,48,FALSE))</f>
        <v>0</v>
      </c>
      <c r="BV351" s="135">
        <f>IF(ISNA(VLOOKUP($B351,'[1]1718  Prog Access'!$F$7:$BF$318,49,FALSE)),"",VLOOKUP($B351,'[1]1718  Prog Access'!$F$7:$BF$318,49,FALSE))</f>
        <v>0</v>
      </c>
      <c r="BW351" s="137">
        <f t="shared" si="504"/>
        <v>0</v>
      </c>
      <c r="BX351" s="133">
        <f t="shared" si="505"/>
        <v>0</v>
      </c>
      <c r="BY351" s="134">
        <f t="shared" si="506"/>
        <v>0</v>
      </c>
      <c r="BZ351" s="135">
        <f>IF(ISNA(VLOOKUP($B351,'[1]1718  Prog Access'!$F$7:$BF$318,50,FALSE)),"",VLOOKUP($B351,'[1]1718  Prog Access'!$F$7:$BF$318,50,FALSE))</f>
        <v>2223310.2999999993</v>
      </c>
      <c r="CA351" s="133">
        <f t="shared" si="507"/>
        <v>0.26115569305543929</v>
      </c>
      <c r="CB351" s="134">
        <f t="shared" si="508"/>
        <v>5483.9679838192469</v>
      </c>
      <c r="CC351" s="135">
        <f>IF(ISNA(VLOOKUP($B351,'[1]1718  Prog Access'!$F$7:$BF$318,51,FALSE)),"",VLOOKUP($B351,'[1]1718  Prog Access'!$F$7:$BF$318,51,FALSE))</f>
        <v>344477.28999999992</v>
      </c>
      <c r="CD351" s="133">
        <f t="shared" si="509"/>
        <v>4.0463180246054525E-2</v>
      </c>
      <c r="CE351" s="134">
        <f t="shared" si="510"/>
        <v>849.68006018449978</v>
      </c>
      <c r="CF351" s="141">
        <f>IF(ISNA(VLOOKUP($B351,'[1]1718  Prog Access'!$F$7:$BF$318,52,FALSE)),"",VLOOKUP($B351,'[1]1718  Prog Access'!$F$7:$BF$318,52,FALSE))</f>
        <v>241631.25</v>
      </c>
      <c r="CG351" s="88">
        <f t="shared" si="511"/>
        <v>2.8382622325638547E-2</v>
      </c>
      <c r="CH351" s="89">
        <f t="shared" si="512"/>
        <v>596.00229391741891</v>
      </c>
      <c r="CI351" s="90">
        <f t="shared" si="525"/>
        <v>8513351.8399999999</v>
      </c>
      <c r="CJ351" s="99">
        <f t="shared" si="526"/>
        <v>0</v>
      </c>
    </row>
    <row r="352" spans="1:88" x14ac:dyDescent="0.3">
      <c r="A352" s="21"/>
      <c r="B352" s="84" t="s">
        <v>574</v>
      </c>
      <c r="C352" s="117" t="s">
        <v>575</v>
      </c>
      <c r="D352" s="85">
        <f>IF(ISNA(VLOOKUP($B352,'[1]1718 enrollment_Rev_Exp by size'!$A$6:$C$339,3,FALSE)),"",VLOOKUP($B352,'[1]1718 enrollment_Rev_Exp by size'!$A$6:$C$339,3,FALSE))</f>
        <v>706.1400000000001</v>
      </c>
      <c r="E352" s="86">
        <f>IF(ISNA(VLOOKUP($B352,'[1]1718 Enroll_Rev_Exp Access'!$A$6:$D$316,4,FALSE)),"",VLOOKUP($B352,'[1]1718 Enroll_Rev_Exp Access'!$A$6:$D$316,4,FALSE))</f>
        <v>9949606.6999999993</v>
      </c>
      <c r="F352" s="87">
        <f>IF(ISNA(VLOOKUP($B352,'[1]1718  Prog Access'!$F$7:$BF$318,2,FALSE)),"",VLOOKUP($B352,'[1]1718  Prog Access'!$F$7:$BF$318,2,FALSE))</f>
        <v>2756428.8599999994</v>
      </c>
      <c r="G352" s="87">
        <f>IF(ISNA(VLOOKUP($B352,'[1]1718  Prog Access'!$F$7:$BF$318,3,FALSE)),"",VLOOKUP($B352,'[1]1718  Prog Access'!$F$7:$BF$318,3,FALSE))</f>
        <v>2697494.5599999996</v>
      </c>
      <c r="H352" s="87">
        <f>IF(ISNA(VLOOKUP($B352,'[1]1718  Prog Access'!$F$7:$BF$318,4,FALSE)),"",VLOOKUP($B352,'[1]1718  Prog Access'!$F$7:$BF$318,4,FALSE))</f>
        <v>0</v>
      </c>
      <c r="I352" s="130">
        <f t="shared" si="515"/>
        <v>5453923.419999999</v>
      </c>
      <c r="J352" s="151">
        <f t="shared" si="516"/>
        <v>0.54815467429481401</v>
      </c>
      <c r="K352" s="152">
        <f t="shared" si="517"/>
        <v>7723.57240773784</v>
      </c>
      <c r="L352" s="135">
        <f>IF(ISNA(VLOOKUP($B352,'[1]1718  Prog Access'!$F$7:$BF$318,5,FALSE)),"",VLOOKUP($B352,'[1]1718  Prog Access'!$F$7:$BF$318,5,FALSE))</f>
        <v>0</v>
      </c>
      <c r="M352" s="135">
        <f>IF(ISNA(VLOOKUP($B352,'[1]1718  Prog Access'!$F$7:$BF$318,6,FALSE)),"",VLOOKUP($B352,'[1]1718  Prog Access'!$F$7:$BF$318,6,FALSE))</f>
        <v>0</v>
      </c>
      <c r="N352" s="135">
        <f>IF(ISNA(VLOOKUP($B352,'[1]1718  Prog Access'!$F$7:$BF$318,7,FALSE)),"",VLOOKUP($B352,'[1]1718  Prog Access'!$F$7:$BF$318,7,FALSE))</f>
        <v>0</v>
      </c>
      <c r="O352" s="135">
        <f>IF(ISNA(VLOOKUP($B352,'[1]1718  Prog Access'!$F$7:$BF$318,8,FALSE)),"",VLOOKUP($B352,'[1]1718  Prog Access'!$F$7:$BF$318,8,FALSE))</f>
        <v>0</v>
      </c>
      <c r="P352" s="135">
        <f>IF(ISNA(VLOOKUP($B352,'[1]1718  Prog Access'!$F$7:$BF$318,9,FALSE)),"",VLOOKUP($B352,'[1]1718  Prog Access'!$F$7:$BF$318,9,FALSE))</f>
        <v>0</v>
      </c>
      <c r="Q352" s="135">
        <f>IF(ISNA(VLOOKUP($B352,'[1]1718  Prog Access'!$F$7:$BF$318,10,FALSE)),"",VLOOKUP($B352,'[1]1718  Prog Access'!$F$7:$BF$318,10,FALSE))</f>
        <v>0</v>
      </c>
      <c r="R352" s="128">
        <f t="shared" si="486"/>
        <v>0</v>
      </c>
      <c r="S352" s="136">
        <f t="shared" si="487"/>
        <v>0</v>
      </c>
      <c r="T352" s="137">
        <f t="shared" si="488"/>
        <v>0</v>
      </c>
      <c r="U352" s="135">
        <f>IF(ISNA(VLOOKUP($B352,'[1]1718  Prog Access'!$F$7:$BF$318,11,FALSE)),"",VLOOKUP($B352,'[1]1718  Prog Access'!$F$7:$BF$318,11,FALSE))</f>
        <v>716123.9</v>
      </c>
      <c r="V352" s="135">
        <f>IF(ISNA(VLOOKUP($B352,'[1]1718  Prog Access'!$F$7:$BF$318,12,FALSE)),"",VLOOKUP($B352,'[1]1718  Prog Access'!$F$7:$BF$318,12,FALSE))</f>
        <v>0</v>
      </c>
      <c r="W352" s="135">
        <f>IF(ISNA(VLOOKUP($B352,'[1]1718  Prog Access'!$F$7:$BF$318,13,FALSE)),"",VLOOKUP($B352,'[1]1718  Prog Access'!$F$7:$BF$318,13,FALSE))</f>
        <v>111317.89</v>
      </c>
      <c r="X352" s="135">
        <f>IF(ISNA(VLOOKUP($B352,'[1]1718  Prog Access'!$F$7:$BF$318,14,FALSE)),"",VLOOKUP($B352,'[1]1718  Prog Access'!$F$7:$BF$318,14,FALSE))</f>
        <v>0</v>
      </c>
      <c r="Y352" s="135">
        <f>IF(ISNA(VLOOKUP($B352,'[1]1718  Prog Access'!$F$7:$BF$318,15,FALSE)),"",VLOOKUP($B352,'[1]1718  Prog Access'!$F$7:$BF$318,15,FALSE))</f>
        <v>0</v>
      </c>
      <c r="Z352" s="135">
        <f>IF(ISNA(VLOOKUP($B352,'[1]1718  Prog Access'!$F$7:$BF$318,16,FALSE)),"",VLOOKUP($B352,'[1]1718  Prog Access'!$F$7:$BF$318,16,FALSE))</f>
        <v>0</v>
      </c>
      <c r="AA352" s="138">
        <f t="shared" si="489"/>
        <v>827441.79</v>
      </c>
      <c r="AB352" s="133">
        <f t="shared" si="490"/>
        <v>8.3163266141967215E-2</v>
      </c>
      <c r="AC352" s="134">
        <f t="shared" si="491"/>
        <v>1171.7815022516779</v>
      </c>
      <c r="AD352" s="135">
        <f>IF(ISNA(VLOOKUP($B352,'[1]1718  Prog Access'!$F$7:$BF$318,17,FALSE)),"",VLOOKUP($B352,'[1]1718  Prog Access'!$F$7:$BF$318,17,FALSE))</f>
        <v>0</v>
      </c>
      <c r="AE352" s="135">
        <f>IF(ISNA(VLOOKUP($B352,'[1]1718  Prog Access'!$F$7:$BF$318,18,FALSE)),"",VLOOKUP($B352,'[1]1718  Prog Access'!$F$7:$BF$318,18,FALSE))</f>
        <v>0</v>
      </c>
      <c r="AF352" s="135">
        <f>IF(ISNA(VLOOKUP($B352,'[1]1718  Prog Access'!$F$7:$BF$318,19,FALSE)),"",VLOOKUP($B352,'[1]1718  Prog Access'!$F$7:$BF$318,19,FALSE))</f>
        <v>0</v>
      </c>
      <c r="AG352" s="135">
        <f>IF(ISNA(VLOOKUP($B352,'[1]1718  Prog Access'!$F$7:$BF$318,20,FALSE)),"",VLOOKUP($B352,'[1]1718  Prog Access'!$F$7:$BF$318,20,FALSE))</f>
        <v>0</v>
      </c>
      <c r="AH352" s="134">
        <f t="shared" si="492"/>
        <v>0</v>
      </c>
      <c r="AI352" s="133">
        <f t="shared" si="493"/>
        <v>0</v>
      </c>
      <c r="AJ352" s="134">
        <f t="shared" si="494"/>
        <v>0</v>
      </c>
      <c r="AK352" s="135">
        <f>IF(ISNA(VLOOKUP($B352,'[1]1718  Prog Access'!$F$7:$BF$318,21,FALSE)),"",VLOOKUP($B352,'[1]1718  Prog Access'!$F$7:$BF$318,21,FALSE))</f>
        <v>0</v>
      </c>
      <c r="AL352" s="135">
        <f>IF(ISNA(VLOOKUP($B352,'[1]1718  Prog Access'!$F$7:$BF$318,22,FALSE)),"",VLOOKUP($B352,'[1]1718  Prog Access'!$F$7:$BF$318,22,FALSE))</f>
        <v>0</v>
      </c>
      <c r="AM352" s="138">
        <f t="shared" si="495"/>
        <v>0</v>
      </c>
      <c r="AN352" s="133">
        <f t="shared" si="496"/>
        <v>0</v>
      </c>
      <c r="AO352" s="139">
        <f t="shared" si="497"/>
        <v>0</v>
      </c>
      <c r="AP352" s="135">
        <f>IF(ISNA(VLOOKUP($B352,'[1]1718  Prog Access'!$F$7:$BF$318,23,FALSE)),"",VLOOKUP($B352,'[1]1718  Prog Access'!$F$7:$BF$318,23,FALSE))</f>
        <v>80411.189999999988</v>
      </c>
      <c r="AQ352" s="135">
        <f>IF(ISNA(VLOOKUP($B352,'[1]1718  Prog Access'!$F$7:$BF$318,24,FALSE)),"",VLOOKUP($B352,'[1]1718  Prog Access'!$F$7:$BF$318,24,FALSE))</f>
        <v>33241.160000000003</v>
      </c>
      <c r="AR352" s="135">
        <f>IF(ISNA(VLOOKUP($B352,'[1]1718  Prog Access'!$F$7:$BF$318,25,FALSE)),"",VLOOKUP($B352,'[1]1718  Prog Access'!$F$7:$BF$318,25,FALSE))</f>
        <v>0</v>
      </c>
      <c r="AS352" s="135">
        <f>IF(ISNA(VLOOKUP($B352,'[1]1718  Prog Access'!$F$7:$BF$318,26,FALSE)),"",VLOOKUP($B352,'[1]1718  Prog Access'!$F$7:$BF$318,26,FALSE))</f>
        <v>0</v>
      </c>
      <c r="AT352" s="135">
        <f>IF(ISNA(VLOOKUP($B352,'[1]1718  Prog Access'!$F$7:$BF$318,27,FALSE)),"",VLOOKUP($B352,'[1]1718  Prog Access'!$F$7:$BF$318,27,FALSE))</f>
        <v>141447.70000000001</v>
      </c>
      <c r="AU352" s="135">
        <f>IF(ISNA(VLOOKUP($B352,'[1]1718  Prog Access'!$F$7:$BF$318,28,FALSE)),"",VLOOKUP($B352,'[1]1718  Prog Access'!$F$7:$BF$318,28,FALSE))</f>
        <v>0</v>
      </c>
      <c r="AV352" s="135">
        <f>IF(ISNA(VLOOKUP($B352,'[1]1718  Prog Access'!$F$7:$BF$318,29,FALSE)),"",VLOOKUP($B352,'[1]1718  Prog Access'!$F$7:$BF$318,29,FALSE))</f>
        <v>0</v>
      </c>
      <c r="AW352" s="135">
        <f>IF(ISNA(VLOOKUP($B352,'[1]1718  Prog Access'!$F$7:$BF$318,30,FALSE)),"",VLOOKUP($B352,'[1]1718  Prog Access'!$F$7:$BF$318,30,FALSE))</f>
        <v>399</v>
      </c>
      <c r="AX352" s="135">
        <f>IF(ISNA(VLOOKUP($B352,'[1]1718  Prog Access'!$F$7:$BF$318,31,FALSE)),"",VLOOKUP($B352,'[1]1718  Prog Access'!$F$7:$BF$318,31,FALSE))</f>
        <v>0</v>
      </c>
      <c r="AY352" s="135">
        <f>IF(ISNA(VLOOKUP($B352,'[1]1718  Prog Access'!$F$7:$BF$318,32,FALSE)),"",VLOOKUP($B352,'[1]1718  Prog Access'!$F$7:$BF$318,32,FALSE))</f>
        <v>0</v>
      </c>
      <c r="AZ352" s="135">
        <f>IF(ISNA(VLOOKUP($B352,'[1]1718  Prog Access'!$F$7:$BF$318,33,FALSE)),"",VLOOKUP($B352,'[1]1718  Prog Access'!$F$7:$BF$318,33,FALSE))</f>
        <v>0</v>
      </c>
      <c r="BA352" s="135">
        <f>IF(ISNA(VLOOKUP($B352,'[1]1718  Prog Access'!$F$7:$BF$318,34,FALSE)),"",VLOOKUP($B352,'[1]1718  Prog Access'!$F$7:$BF$318,34,FALSE))</f>
        <v>0</v>
      </c>
      <c r="BB352" s="135">
        <f>IF(ISNA(VLOOKUP($B352,'[1]1718  Prog Access'!$F$7:$BF$318,35,FALSE)),"",VLOOKUP($B352,'[1]1718  Prog Access'!$F$7:$BF$318,35,FALSE))</f>
        <v>0</v>
      </c>
      <c r="BC352" s="135">
        <f>IF(ISNA(VLOOKUP($B352,'[1]1718  Prog Access'!$F$7:$BF$318,36,FALSE)),"",VLOOKUP($B352,'[1]1718  Prog Access'!$F$7:$BF$318,36,FALSE))</f>
        <v>0</v>
      </c>
      <c r="BD352" s="135">
        <f>IF(ISNA(VLOOKUP($B352,'[1]1718  Prog Access'!$F$7:$BF$318,37,FALSE)),"",VLOOKUP($B352,'[1]1718  Prog Access'!$F$7:$BF$318,37,FALSE))</f>
        <v>0</v>
      </c>
      <c r="BE352" s="135">
        <f>IF(ISNA(VLOOKUP($B352,'[1]1718  Prog Access'!$F$7:$BF$318,38,FALSE)),"",VLOOKUP($B352,'[1]1718  Prog Access'!$F$7:$BF$318,38,FALSE))</f>
        <v>0</v>
      </c>
      <c r="BF352" s="134">
        <f t="shared" si="498"/>
        <v>255499.05</v>
      </c>
      <c r="BG352" s="133">
        <f t="shared" si="499"/>
        <v>2.5679311524947013E-2</v>
      </c>
      <c r="BH352" s="137">
        <f t="shared" si="500"/>
        <v>361.8249214036876</v>
      </c>
      <c r="BI352" s="140">
        <f>IF(ISNA(VLOOKUP($B352,'[1]1718  Prog Access'!$F$7:$BF$318,39,FALSE)),"",VLOOKUP($B352,'[1]1718  Prog Access'!$F$7:$BF$318,39,FALSE))</f>
        <v>0</v>
      </c>
      <c r="BJ352" s="135">
        <f>IF(ISNA(VLOOKUP($B352,'[1]1718  Prog Access'!$F$7:$BF$318,40,FALSE)),"",VLOOKUP($B352,'[1]1718  Prog Access'!$F$7:$BF$318,40,FALSE))</f>
        <v>0</v>
      </c>
      <c r="BK352" s="135">
        <f>IF(ISNA(VLOOKUP($B352,'[1]1718  Prog Access'!$F$7:$BF$318,41,FALSE)),"",VLOOKUP($B352,'[1]1718  Prog Access'!$F$7:$BF$318,41,FALSE))</f>
        <v>6028.79</v>
      </c>
      <c r="BL352" s="135">
        <f>IF(ISNA(VLOOKUP($B352,'[1]1718  Prog Access'!$F$7:$BF$318,42,FALSE)),"",VLOOKUP($B352,'[1]1718  Prog Access'!$F$7:$BF$318,42,FALSE))</f>
        <v>0</v>
      </c>
      <c r="BM352" s="135">
        <f>IF(ISNA(VLOOKUP($B352,'[1]1718  Prog Access'!$F$7:$BF$318,43,FALSE)),"",VLOOKUP($B352,'[1]1718  Prog Access'!$F$7:$BF$318,43,FALSE))</f>
        <v>0</v>
      </c>
      <c r="BN352" s="135">
        <f>IF(ISNA(VLOOKUP($B352,'[1]1718  Prog Access'!$F$7:$BF$318,44,FALSE)),"",VLOOKUP($B352,'[1]1718  Prog Access'!$F$7:$BF$318,44,FALSE))</f>
        <v>0</v>
      </c>
      <c r="BO352" s="135">
        <f>IF(ISNA(VLOOKUP($B352,'[1]1718  Prog Access'!$F$7:$BF$318,45,FALSE)),"",VLOOKUP($B352,'[1]1718  Prog Access'!$F$7:$BF$318,45,FALSE))</f>
        <v>5000</v>
      </c>
      <c r="BP352" s="137">
        <f t="shared" si="501"/>
        <v>11028.79</v>
      </c>
      <c r="BQ352" s="133">
        <f t="shared" si="502"/>
        <v>1.1084649205279644E-3</v>
      </c>
      <c r="BR352" s="134">
        <f t="shared" si="503"/>
        <v>15.61841844393463</v>
      </c>
      <c r="BS352" s="140">
        <f>IF(ISNA(VLOOKUP($B352,'[1]1718  Prog Access'!$F$7:$BF$318,46,FALSE)),"",VLOOKUP($B352,'[1]1718  Prog Access'!$F$7:$BF$318,46,FALSE))</f>
        <v>0</v>
      </c>
      <c r="BT352" s="135">
        <f>IF(ISNA(VLOOKUP($B352,'[1]1718  Prog Access'!$F$7:$BF$318,47,FALSE)),"",VLOOKUP($B352,'[1]1718  Prog Access'!$F$7:$BF$318,47,FALSE))</f>
        <v>0</v>
      </c>
      <c r="BU352" s="135">
        <f>IF(ISNA(VLOOKUP($B352,'[1]1718  Prog Access'!$F$7:$BF$318,48,FALSE)),"",VLOOKUP($B352,'[1]1718  Prog Access'!$F$7:$BF$318,48,FALSE))</f>
        <v>397599.87000000005</v>
      </c>
      <c r="BV352" s="135">
        <f>IF(ISNA(VLOOKUP($B352,'[1]1718  Prog Access'!$F$7:$BF$318,49,FALSE)),"",VLOOKUP($B352,'[1]1718  Prog Access'!$F$7:$BF$318,49,FALSE))</f>
        <v>291053.11000000004</v>
      </c>
      <c r="BW352" s="137">
        <f t="shared" si="504"/>
        <v>688652.9800000001</v>
      </c>
      <c r="BX352" s="133">
        <f t="shared" si="505"/>
        <v>6.9214090643402032E-2</v>
      </c>
      <c r="BY352" s="134">
        <f t="shared" si="506"/>
        <v>975.23576061404253</v>
      </c>
      <c r="BZ352" s="135">
        <f>IF(ISNA(VLOOKUP($B352,'[1]1718  Prog Access'!$F$7:$BF$318,50,FALSE)),"",VLOOKUP($B352,'[1]1718  Prog Access'!$F$7:$BF$318,50,FALSE))</f>
        <v>1798821.9999999998</v>
      </c>
      <c r="CA352" s="133">
        <f t="shared" si="507"/>
        <v>0.18079327698450631</v>
      </c>
      <c r="CB352" s="134">
        <f t="shared" si="508"/>
        <v>2547.4013651683795</v>
      </c>
      <c r="CC352" s="135">
        <f>IF(ISNA(VLOOKUP($B352,'[1]1718  Prog Access'!$F$7:$BF$318,51,FALSE)),"",VLOOKUP($B352,'[1]1718  Prog Access'!$F$7:$BF$318,51,FALSE))</f>
        <v>173428.93000000002</v>
      </c>
      <c r="CD352" s="133">
        <f t="shared" si="509"/>
        <v>1.7430732211756676E-2</v>
      </c>
      <c r="CE352" s="134">
        <f t="shared" si="510"/>
        <v>245.60133967768431</v>
      </c>
      <c r="CF352" s="141">
        <f>IF(ISNA(VLOOKUP($B352,'[1]1718  Prog Access'!$F$7:$BF$318,52,FALSE)),"",VLOOKUP($B352,'[1]1718  Prog Access'!$F$7:$BF$318,52,FALSE))</f>
        <v>740809.74</v>
      </c>
      <c r="CG352" s="88">
        <f t="shared" si="511"/>
        <v>7.4456183278078722E-2</v>
      </c>
      <c r="CH352" s="89">
        <f t="shared" si="512"/>
        <v>1049.0975443962952</v>
      </c>
      <c r="CI352" s="90">
        <f t="shared" si="525"/>
        <v>9949606.6999999993</v>
      </c>
      <c r="CJ352" s="99">
        <f t="shared" si="526"/>
        <v>0</v>
      </c>
    </row>
    <row r="353" spans="1:88" x14ac:dyDescent="0.3">
      <c r="A353" s="21"/>
      <c r="B353" s="84" t="s">
        <v>576</v>
      </c>
      <c r="C353" s="117" t="s">
        <v>577</v>
      </c>
      <c r="D353" s="85">
        <f>IF(ISNA(VLOOKUP($B353,'[1]1718 enrollment_Rev_Exp by size'!$A$6:$C$339,3,FALSE)),"",VLOOKUP($B353,'[1]1718 enrollment_Rev_Exp by size'!$A$6:$C$339,3,FALSE))</f>
        <v>1815.3200000000002</v>
      </c>
      <c r="E353" s="86">
        <f>IF(ISNA(VLOOKUP($B353,'[1]1718 Enroll_Rev_Exp Access'!$A$6:$D$316,4,FALSE)),"",VLOOKUP($B353,'[1]1718 Enroll_Rev_Exp Access'!$A$6:$D$316,4,FALSE))</f>
        <v>22839192.620000001</v>
      </c>
      <c r="F353" s="87">
        <f>IF(ISNA(VLOOKUP($B353,'[1]1718  Prog Access'!$F$7:$BF$318,2,FALSE)),"",VLOOKUP($B353,'[1]1718  Prog Access'!$F$7:$BF$318,2,FALSE))</f>
        <v>11171877.950000005</v>
      </c>
      <c r="G353" s="87">
        <f>IF(ISNA(VLOOKUP($B353,'[1]1718  Prog Access'!$F$7:$BF$318,3,FALSE)),"",VLOOKUP($B353,'[1]1718  Prog Access'!$F$7:$BF$318,3,FALSE))</f>
        <v>152714.25</v>
      </c>
      <c r="H353" s="87">
        <f>IF(ISNA(VLOOKUP($B353,'[1]1718  Prog Access'!$F$7:$BF$318,4,FALSE)),"",VLOOKUP($B353,'[1]1718  Prog Access'!$F$7:$BF$318,4,FALSE))</f>
        <v>30273.22</v>
      </c>
      <c r="I353" s="130">
        <f t="shared" si="515"/>
        <v>11354865.420000006</v>
      </c>
      <c r="J353" s="151">
        <f t="shared" si="516"/>
        <v>0.49716579779867914</v>
      </c>
      <c r="K353" s="152">
        <f t="shared" si="517"/>
        <v>6255.0213846594561</v>
      </c>
      <c r="L353" s="135">
        <f>IF(ISNA(VLOOKUP($B353,'[1]1718  Prog Access'!$F$7:$BF$318,5,FALSE)),"",VLOOKUP($B353,'[1]1718  Prog Access'!$F$7:$BF$318,5,FALSE))</f>
        <v>0</v>
      </c>
      <c r="M353" s="135">
        <f>IF(ISNA(VLOOKUP($B353,'[1]1718  Prog Access'!$F$7:$BF$318,6,FALSE)),"",VLOOKUP($B353,'[1]1718  Prog Access'!$F$7:$BF$318,6,FALSE))</f>
        <v>0</v>
      </c>
      <c r="N353" s="135">
        <f>IF(ISNA(VLOOKUP($B353,'[1]1718  Prog Access'!$F$7:$BF$318,7,FALSE)),"",VLOOKUP($B353,'[1]1718  Prog Access'!$F$7:$BF$318,7,FALSE))</f>
        <v>0</v>
      </c>
      <c r="O353" s="135">
        <f>IF(ISNA(VLOOKUP($B353,'[1]1718  Prog Access'!$F$7:$BF$318,8,FALSE)),"",VLOOKUP($B353,'[1]1718  Prog Access'!$F$7:$BF$318,8,FALSE))</f>
        <v>0</v>
      </c>
      <c r="P353" s="135">
        <f>IF(ISNA(VLOOKUP($B353,'[1]1718  Prog Access'!$F$7:$BF$318,9,FALSE)),"",VLOOKUP($B353,'[1]1718  Prog Access'!$F$7:$BF$318,9,FALSE))</f>
        <v>0</v>
      </c>
      <c r="Q353" s="135">
        <f>IF(ISNA(VLOOKUP($B353,'[1]1718  Prog Access'!$F$7:$BF$318,10,FALSE)),"",VLOOKUP($B353,'[1]1718  Prog Access'!$F$7:$BF$318,10,FALSE))</f>
        <v>0</v>
      </c>
      <c r="R353" s="128">
        <f t="shared" si="486"/>
        <v>0</v>
      </c>
      <c r="S353" s="136">
        <f t="shared" si="487"/>
        <v>0</v>
      </c>
      <c r="T353" s="137">
        <f t="shared" si="488"/>
        <v>0</v>
      </c>
      <c r="U353" s="135">
        <f>IF(ISNA(VLOOKUP($B353,'[1]1718  Prog Access'!$F$7:$BF$318,11,FALSE)),"",VLOOKUP($B353,'[1]1718  Prog Access'!$F$7:$BF$318,11,FALSE))</f>
        <v>2447464.2299999995</v>
      </c>
      <c r="V353" s="135">
        <f>IF(ISNA(VLOOKUP($B353,'[1]1718  Prog Access'!$F$7:$BF$318,12,FALSE)),"",VLOOKUP($B353,'[1]1718  Prog Access'!$F$7:$BF$318,12,FALSE))</f>
        <v>54468.359999999993</v>
      </c>
      <c r="W353" s="135">
        <f>IF(ISNA(VLOOKUP($B353,'[1]1718  Prog Access'!$F$7:$BF$318,13,FALSE)),"",VLOOKUP($B353,'[1]1718  Prog Access'!$F$7:$BF$318,13,FALSE))</f>
        <v>440662.55</v>
      </c>
      <c r="X353" s="135">
        <f>IF(ISNA(VLOOKUP($B353,'[1]1718  Prog Access'!$F$7:$BF$318,14,FALSE)),"",VLOOKUP($B353,'[1]1718  Prog Access'!$F$7:$BF$318,14,FALSE))</f>
        <v>0</v>
      </c>
      <c r="Y353" s="135">
        <f>IF(ISNA(VLOOKUP($B353,'[1]1718  Prog Access'!$F$7:$BF$318,15,FALSE)),"",VLOOKUP($B353,'[1]1718  Prog Access'!$F$7:$BF$318,15,FALSE))</f>
        <v>0</v>
      </c>
      <c r="Z353" s="135">
        <f>IF(ISNA(VLOOKUP($B353,'[1]1718  Prog Access'!$F$7:$BF$318,16,FALSE)),"",VLOOKUP($B353,'[1]1718  Prog Access'!$F$7:$BF$318,16,FALSE))</f>
        <v>0</v>
      </c>
      <c r="AA353" s="138">
        <f t="shared" si="489"/>
        <v>2942595.1399999992</v>
      </c>
      <c r="AB353" s="133">
        <f t="shared" si="490"/>
        <v>0.12883971815287396</v>
      </c>
      <c r="AC353" s="134">
        <f t="shared" si="491"/>
        <v>1620.978747548641</v>
      </c>
      <c r="AD353" s="135">
        <f>IF(ISNA(VLOOKUP($B353,'[1]1718  Prog Access'!$F$7:$BF$318,17,FALSE)),"",VLOOKUP($B353,'[1]1718  Prog Access'!$F$7:$BF$318,17,FALSE))</f>
        <v>715020.88</v>
      </c>
      <c r="AE353" s="135">
        <f>IF(ISNA(VLOOKUP($B353,'[1]1718  Prog Access'!$F$7:$BF$318,18,FALSE)),"",VLOOKUP($B353,'[1]1718  Prog Access'!$F$7:$BF$318,18,FALSE))</f>
        <v>120293.31</v>
      </c>
      <c r="AF353" s="135">
        <f>IF(ISNA(VLOOKUP($B353,'[1]1718  Prog Access'!$F$7:$BF$318,19,FALSE)),"",VLOOKUP($B353,'[1]1718  Prog Access'!$F$7:$BF$318,19,FALSE))</f>
        <v>16909</v>
      </c>
      <c r="AG353" s="135">
        <f>IF(ISNA(VLOOKUP($B353,'[1]1718  Prog Access'!$F$7:$BF$318,20,FALSE)),"",VLOOKUP($B353,'[1]1718  Prog Access'!$F$7:$BF$318,20,FALSE))</f>
        <v>0</v>
      </c>
      <c r="AH353" s="134">
        <f t="shared" si="492"/>
        <v>852223.19</v>
      </c>
      <c r="AI353" s="133">
        <f t="shared" si="493"/>
        <v>3.7314068153780466E-2</v>
      </c>
      <c r="AJ353" s="134">
        <f t="shared" si="494"/>
        <v>469.46168719564588</v>
      </c>
      <c r="AK353" s="135">
        <f>IF(ISNA(VLOOKUP($B353,'[1]1718  Prog Access'!$F$7:$BF$318,21,FALSE)),"",VLOOKUP($B353,'[1]1718  Prog Access'!$F$7:$BF$318,21,FALSE))</f>
        <v>0</v>
      </c>
      <c r="AL353" s="135">
        <f>IF(ISNA(VLOOKUP($B353,'[1]1718  Prog Access'!$F$7:$BF$318,22,FALSE)),"",VLOOKUP($B353,'[1]1718  Prog Access'!$F$7:$BF$318,22,FALSE))</f>
        <v>0</v>
      </c>
      <c r="AM353" s="138">
        <f t="shared" si="495"/>
        <v>0</v>
      </c>
      <c r="AN353" s="133">
        <f t="shared" si="496"/>
        <v>0</v>
      </c>
      <c r="AO353" s="139">
        <f t="shared" si="497"/>
        <v>0</v>
      </c>
      <c r="AP353" s="135">
        <f>IF(ISNA(VLOOKUP($B353,'[1]1718  Prog Access'!$F$7:$BF$318,23,FALSE)),"",VLOOKUP($B353,'[1]1718  Prog Access'!$F$7:$BF$318,23,FALSE))</f>
        <v>712694.2</v>
      </c>
      <c r="AQ353" s="135">
        <f>IF(ISNA(VLOOKUP($B353,'[1]1718  Prog Access'!$F$7:$BF$318,24,FALSE)),"",VLOOKUP($B353,'[1]1718  Prog Access'!$F$7:$BF$318,24,FALSE))</f>
        <v>132025.66</v>
      </c>
      <c r="AR353" s="135">
        <f>IF(ISNA(VLOOKUP($B353,'[1]1718  Prog Access'!$F$7:$BF$318,25,FALSE)),"",VLOOKUP($B353,'[1]1718  Prog Access'!$F$7:$BF$318,25,FALSE))</f>
        <v>0</v>
      </c>
      <c r="AS353" s="135">
        <f>IF(ISNA(VLOOKUP($B353,'[1]1718  Prog Access'!$F$7:$BF$318,26,FALSE)),"",VLOOKUP($B353,'[1]1718  Prog Access'!$F$7:$BF$318,26,FALSE))</f>
        <v>0</v>
      </c>
      <c r="AT353" s="135">
        <f>IF(ISNA(VLOOKUP($B353,'[1]1718  Prog Access'!$F$7:$BF$318,27,FALSE)),"",VLOOKUP($B353,'[1]1718  Prog Access'!$F$7:$BF$318,27,FALSE))</f>
        <v>792798.45</v>
      </c>
      <c r="AU353" s="135">
        <f>IF(ISNA(VLOOKUP($B353,'[1]1718  Prog Access'!$F$7:$BF$318,28,FALSE)),"",VLOOKUP($B353,'[1]1718  Prog Access'!$F$7:$BF$318,28,FALSE))</f>
        <v>0</v>
      </c>
      <c r="AV353" s="135">
        <f>IF(ISNA(VLOOKUP($B353,'[1]1718  Prog Access'!$F$7:$BF$318,29,FALSE)),"",VLOOKUP($B353,'[1]1718  Prog Access'!$F$7:$BF$318,29,FALSE))</f>
        <v>0</v>
      </c>
      <c r="AW353" s="135">
        <f>IF(ISNA(VLOOKUP($B353,'[1]1718  Prog Access'!$F$7:$BF$318,30,FALSE)),"",VLOOKUP($B353,'[1]1718  Prog Access'!$F$7:$BF$318,30,FALSE))</f>
        <v>71810.48</v>
      </c>
      <c r="AX353" s="135">
        <f>IF(ISNA(VLOOKUP($B353,'[1]1718  Prog Access'!$F$7:$BF$318,31,FALSE)),"",VLOOKUP($B353,'[1]1718  Prog Access'!$F$7:$BF$318,31,FALSE))</f>
        <v>0</v>
      </c>
      <c r="AY353" s="135">
        <f>IF(ISNA(VLOOKUP($B353,'[1]1718  Prog Access'!$F$7:$BF$318,32,FALSE)),"",VLOOKUP($B353,'[1]1718  Prog Access'!$F$7:$BF$318,32,FALSE))</f>
        <v>0</v>
      </c>
      <c r="AZ353" s="135">
        <f>IF(ISNA(VLOOKUP($B353,'[1]1718  Prog Access'!$F$7:$BF$318,33,FALSE)),"",VLOOKUP($B353,'[1]1718  Prog Access'!$F$7:$BF$318,33,FALSE))</f>
        <v>0</v>
      </c>
      <c r="BA353" s="135">
        <f>IF(ISNA(VLOOKUP($B353,'[1]1718  Prog Access'!$F$7:$BF$318,34,FALSE)),"",VLOOKUP($B353,'[1]1718  Prog Access'!$F$7:$BF$318,34,FALSE))</f>
        <v>0</v>
      </c>
      <c r="BB353" s="135">
        <f>IF(ISNA(VLOOKUP($B353,'[1]1718  Prog Access'!$F$7:$BF$318,35,FALSE)),"",VLOOKUP($B353,'[1]1718  Prog Access'!$F$7:$BF$318,35,FALSE))</f>
        <v>25125.910000000003</v>
      </c>
      <c r="BC353" s="135">
        <f>IF(ISNA(VLOOKUP($B353,'[1]1718  Prog Access'!$F$7:$BF$318,36,FALSE)),"",VLOOKUP($B353,'[1]1718  Prog Access'!$F$7:$BF$318,36,FALSE))</f>
        <v>0</v>
      </c>
      <c r="BD353" s="135">
        <f>IF(ISNA(VLOOKUP($B353,'[1]1718  Prog Access'!$F$7:$BF$318,37,FALSE)),"",VLOOKUP($B353,'[1]1718  Prog Access'!$F$7:$BF$318,37,FALSE))</f>
        <v>0</v>
      </c>
      <c r="BE353" s="135">
        <f>IF(ISNA(VLOOKUP($B353,'[1]1718  Prog Access'!$F$7:$BF$318,38,FALSE)),"",VLOOKUP($B353,'[1]1718  Prog Access'!$F$7:$BF$318,38,FALSE))</f>
        <v>0</v>
      </c>
      <c r="BF353" s="134">
        <f t="shared" si="498"/>
        <v>1734454.7</v>
      </c>
      <c r="BG353" s="133">
        <f t="shared" si="499"/>
        <v>7.5942032140013535E-2</v>
      </c>
      <c r="BH353" s="137">
        <f t="shared" si="500"/>
        <v>955.45396954806859</v>
      </c>
      <c r="BI353" s="140">
        <f>IF(ISNA(VLOOKUP($B353,'[1]1718  Prog Access'!$F$7:$BF$318,39,FALSE)),"",VLOOKUP($B353,'[1]1718  Prog Access'!$F$7:$BF$318,39,FALSE))</f>
        <v>0</v>
      </c>
      <c r="BJ353" s="135">
        <f>IF(ISNA(VLOOKUP($B353,'[1]1718  Prog Access'!$F$7:$BF$318,40,FALSE)),"",VLOOKUP($B353,'[1]1718  Prog Access'!$F$7:$BF$318,40,FALSE))</f>
        <v>0</v>
      </c>
      <c r="BK353" s="135">
        <f>IF(ISNA(VLOOKUP($B353,'[1]1718  Prog Access'!$F$7:$BF$318,41,FALSE)),"",VLOOKUP($B353,'[1]1718  Prog Access'!$F$7:$BF$318,41,FALSE))</f>
        <v>41265.5</v>
      </c>
      <c r="BL353" s="135">
        <f>IF(ISNA(VLOOKUP($B353,'[1]1718  Prog Access'!$F$7:$BF$318,42,FALSE)),"",VLOOKUP($B353,'[1]1718  Prog Access'!$F$7:$BF$318,42,FALSE))</f>
        <v>0</v>
      </c>
      <c r="BM353" s="135">
        <f>IF(ISNA(VLOOKUP($B353,'[1]1718  Prog Access'!$F$7:$BF$318,43,FALSE)),"",VLOOKUP($B353,'[1]1718  Prog Access'!$F$7:$BF$318,43,FALSE))</f>
        <v>0</v>
      </c>
      <c r="BN353" s="135">
        <f>IF(ISNA(VLOOKUP($B353,'[1]1718  Prog Access'!$F$7:$BF$318,44,FALSE)),"",VLOOKUP($B353,'[1]1718  Prog Access'!$F$7:$BF$318,44,FALSE))</f>
        <v>0</v>
      </c>
      <c r="BO353" s="135">
        <f>IF(ISNA(VLOOKUP($B353,'[1]1718  Prog Access'!$F$7:$BF$318,45,FALSE)),"",VLOOKUP($B353,'[1]1718  Prog Access'!$F$7:$BF$318,45,FALSE))</f>
        <v>0</v>
      </c>
      <c r="BP353" s="137">
        <f t="shared" si="501"/>
        <v>41265.5</v>
      </c>
      <c r="BQ353" s="133">
        <f t="shared" si="502"/>
        <v>1.8067845342249231E-3</v>
      </c>
      <c r="BR353" s="134">
        <f t="shared" si="503"/>
        <v>22.731804860850978</v>
      </c>
      <c r="BS353" s="140">
        <f>IF(ISNA(VLOOKUP($B353,'[1]1718  Prog Access'!$F$7:$BF$318,46,FALSE)),"",VLOOKUP($B353,'[1]1718  Prog Access'!$F$7:$BF$318,46,FALSE))</f>
        <v>0</v>
      </c>
      <c r="BT353" s="135">
        <f>IF(ISNA(VLOOKUP($B353,'[1]1718  Prog Access'!$F$7:$BF$318,47,FALSE)),"",VLOOKUP($B353,'[1]1718  Prog Access'!$F$7:$BF$318,47,FALSE))</f>
        <v>0</v>
      </c>
      <c r="BU353" s="135">
        <f>IF(ISNA(VLOOKUP($B353,'[1]1718  Prog Access'!$F$7:$BF$318,48,FALSE)),"",VLOOKUP($B353,'[1]1718  Prog Access'!$F$7:$BF$318,48,FALSE))</f>
        <v>0</v>
      </c>
      <c r="BV353" s="135">
        <f>IF(ISNA(VLOOKUP($B353,'[1]1718  Prog Access'!$F$7:$BF$318,49,FALSE)),"",VLOOKUP($B353,'[1]1718  Prog Access'!$F$7:$BF$318,49,FALSE))</f>
        <v>0</v>
      </c>
      <c r="BW353" s="137">
        <f t="shared" si="504"/>
        <v>0</v>
      </c>
      <c r="BX353" s="133">
        <f t="shared" si="505"/>
        <v>0</v>
      </c>
      <c r="BY353" s="134">
        <f t="shared" si="506"/>
        <v>0</v>
      </c>
      <c r="BZ353" s="135">
        <f>IF(ISNA(VLOOKUP($B353,'[1]1718  Prog Access'!$F$7:$BF$318,50,FALSE)),"",VLOOKUP($B353,'[1]1718  Prog Access'!$F$7:$BF$318,50,FALSE))</f>
        <v>3550819.4500000011</v>
      </c>
      <c r="CA353" s="133">
        <f t="shared" si="507"/>
        <v>0.15547044543468633</v>
      </c>
      <c r="CB353" s="134">
        <f t="shared" si="508"/>
        <v>1956.0294879139769</v>
      </c>
      <c r="CC353" s="135">
        <f>IF(ISNA(VLOOKUP($B353,'[1]1718  Prog Access'!$F$7:$BF$318,51,FALSE)),"",VLOOKUP($B353,'[1]1718  Prog Access'!$F$7:$BF$318,51,FALSE))</f>
        <v>679113.51</v>
      </c>
      <c r="CD353" s="133">
        <f t="shared" si="509"/>
        <v>2.9734567298377642E-2</v>
      </c>
      <c r="CE353" s="134">
        <f t="shared" si="510"/>
        <v>374.10126589251479</v>
      </c>
      <c r="CF353" s="141">
        <f>IF(ISNA(VLOOKUP($B353,'[1]1718  Prog Access'!$F$7:$BF$318,52,FALSE)),"",VLOOKUP($B353,'[1]1718  Prog Access'!$F$7:$BF$318,52,FALSE))</f>
        <v>1683855.71</v>
      </c>
      <c r="CG353" s="88">
        <f t="shared" si="511"/>
        <v>7.3726586487364187E-2</v>
      </c>
      <c r="CH353" s="89">
        <f t="shared" si="512"/>
        <v>927.58065244695138</v>
      </c>
      <c r="CI353" s="90">
        <f t="shared" si="525"/>
        <v>22839192.620000005</v>
      </c>
      <c r="CJ353" s="99">
        <f t="shared" si="526"/>
        <v>0</v>
      </c>
    </row>
    <row r="354" spans="1:88" x14ac:dyDescent="0.3">
      <c r="A354" s="21"/>
      <c r="B354" s="84" t="s">
        <v>578</v>
      </c>
      <c r="C354" s="117" t="s">
        <v>579</v>
      </c>
      <c r="D354" s="85">
        <f>IF(ISNA(VLOOKUP($B354,'[1]1718 enrollment_Rev_Exp by size'!$A$6:$C$339,3,FALSE)),"",VLOOKUP($B354,'[1]1718 enrollment_Rev_Exp by size'!$A$6:$C$339,3,FALSE))</f>
        <v>214.85999999999999</v>
      </c>
      <c r="E354" s="86">
        <f>IF(ISNA(VLOOKUP($B354,'[1]1718 Enroll_Rev_Exp Access'!$A$6:$D$316,4,FALSE)),"",VLOOKUP($B354,'[1]1718 Enroll_Rev_Exp Access'!$A$6:$D$316,4,FALSE))</f>
        <v>2115959.66</v>
      </c>
      <c r="F354" s="87">
        <f>IF(ISNA(VLOOKUP($B354,'[1]1718  Prog Access'!$F$7:$BF$318,2,FALSE)),"",VLOOKUP($B354,'[1]1718  Prog Access'!$F$7:$BF$318,2,FALSE))</f>
        <v>881152.37000000011</v>
      </c>
      <c r="G354" s="87">
        <f>IF(ISNA(VLOOKUP($B354,'[1]1718  Prog Access'!$F$7:$BF$318,3,FALSE)),"",VLOOKUP($B354,'[1]1718  Prog Access'!$F$7:$BF$318,3,FALSE))</f>
        <v>127565.53</v>
      </c>
      <c r="H354" s="87">
        <f>IF(ISNA(VLOOKUP($B354,'[1]1718  Prog Access'!$F$7:$BF$318,4,FALSE)),"",VLOOKUP($B354,'[1]1718  Prog Access'!$F$7:$BF$318,4,FALSE))</f>
        <v>0</v>
      </c>
      <c r="I354" s="130">
        <f t="shared" si="515"/>
        <v>1008717.9000000001</v>
      </c>
      <c r="J354" s="151">
        <f t="shared" si="516"/>
        <v>0.47671887090701914</v>
      </c>
      <c r="K354" s="152">
        <f t="shared" si="517"/>
        <v>4694.7682211672727</v>
      </c>
      <c r="L354" s="135">
        <f>IF(ISNA(VLOOKUP($B354,'[1]1718  Prog Access'!$F$7:$BF$318,5,FALSE)),"",VLOOKUP($B354,'[1]1718  Prog Access'!$F$7:$BF$318,5,FALSE))</f>
        <v>0</v>
      </c>
      <c r="M354" s="135">
        <f>IF(ISNA(VLOOKUP($B354,'[1]1718  Prog Access'!$F$7:$BF$318,6,FALSE)),"",VLOOKUP($B354,'[1]1718  Prog Access'!$F$7:$BF$318,6,FALSE))</f>
        <v>0</v>
      </c>
      <c r="N354" s="135">
        <f>IF(ISNA(VLOOKUP($B354,'[1]1718  Prog Access'!$F$7:$BF$318,7,FALSE)),"",VLOOKUP($B354,'[1]1718  Prog Access'!$F$7:$BF$318,7,FALSE))</f>
        <v>0</v>
      </c>
      <c r="O354" s="135">
        <f>IF(ISNA(VLOOKUP($B354,'[1]1718  Prog Access'!$F$7:$BF$318,8,FALSE)),"",VLOOKUP($B354,'[1]1718  Prog Access'!$F$7:$BF$318,8,FALSE))</f>
        <v>0</v>
      </c>
      <c r="P354" s="135">
        <f>IF(ISNA(VLOOKUP($B354,'[1]1718  Prog Access'!$F$7:$BF$318,9,FALSE)),"",VLOOKUP($B354,'[1]1718  Prog Access'!$F$7:$BF$318,9,FALSE))</f>
        <v>0</v>
      </c>
      <c r="Q354" s="135">
        <f>IF(ISNA(VLOOKUP($B354,'[1]1718  Prog Access'!$F$7:$BF$318,10,FALSE)),"",VLOOKUP($B354,'[1]1718  Prog Access'!$F$7:$BF$318,10,FALSE))</f>
        <v>0</v>
      </c>
      <c r="R354" s="128">
        <f t="shared" si="486"/>
        <v>0</v>
      </c>
      <c r="S354" s="136">
        <f t="shared" si="487"/>
        <v>0</v>
      </c>
      <c r="T354" s="137">
        <f t="shared" si="488"/>
        <v>0</v>
      </c>
      <c r="U354" s="135">
        <f>IF(ISNA(VLOOKUP($B354,'[1]1718  Prog Access'!$F$7:$BF$318,11,FALSE)),"",VLOOKUP($B354,'[1]1718  Prog Access'!$F$7:$BF$318,11,FALSE))</f>
        <v>166141.97999999998</v>
      </c>
      <c r="V354" s="135">
        <f>IF(ISNA(VLOOKUP($B354,'[1]1718  Prog Access'!$F$7:$BF$318,12,FALSE)),"",VLOOKUP($B354,'[1]1718  Prog Access'!$F$7:$BF$318,12,FALSE))</f>
        <v>7181.45</v>
      </c>
      <c r="W354" s="135">
        <f>IF(ISNA(VLOOKUP($B354,'[1]1718  Prog Access'!$F$7:$BF$318,13,FALSE)),"",VLOOKUP($B354,'[1]1718  Prog Access'!$F$7:$BF$318,13,FALSE))</f>
        <v>69619.839999999997</v>
      </c>
      <c r="X354" s="135">
        <f>IF(ISNA(VLOOKUP($B354,'[1]1718  Prog Access'!$F$7:$BF$318,14,FALSE)),"",VLOOKUP($B354,'[1]1718  Prog Access'!$F$7:$BF$318,14,FALSE))</f>
        <v>0</v>
      </c>
      <c r="Y354" s="135">
        <f>IF(ISNA(VLOOKUP($B354,'[1]1718  Prog Access'!$F$7:$BF$318,15,FALSE)),"",VLOOKUP($B354,'[1]1718  Prog Access'!$F$7:$BF$318,15,FALSE))</f>
        <v>0</v>
      </c>
      <c r="Z354" s="135">
        <f>IF(ISNA(VLOOKUP($B354,'[1]1718  Prog Access'!$F$7:$BF$318,16,FALSE)),"",VLOOKUP($B354,'[1]1718  Prog Access'!$F$7:$BF$318,16,FALSE))</f>
        <v>0</v>
      </c>
      <c r="AA354" s="138">
        <f t="shared" si="489"/>
        <v>242943.27</v>
      </c>
      <c r="AB354" s="133">
        <f t="shared" si="490"/>
        <v>0.11481469831045832</v>
      </c>
      <c r="AC354" s="134">
        <f t="shared" si="491"/>
        <v>1130.7049706785815</v>
      </c>
      <c r="AD354" s="135">
        <f>IF(ISNA(VLOOKUP($B354,'[1]1718  Prog Access'!$F$7:$BF$318,17,FALSE)),"",VLOOKUP($B354,'[1]1718  Prog Access'!$F$7:$BF$318,17,FALSE))</f>
        <v>0</v>
      </c>
      <c r="AE354" s="135">
        <f>IF(ISNA(VLOOKUP($B354,'[1]1718  Prog Access'!$F$7:$BF$318,18,FALSE)),"",VLOOKUP($B354,'[1]1718  Prog Access'!$F$7:$BF$318,18,FALSE))</f>
        <v>0</v>
      </c>
      <c r="AF354" s="135">
        <f>IF(ISNA(VLOOKUP($B354,'[1]1718  Prog Access'!$F$7:$BF$318,19,FALSE)),"",VLOOKUP($B354,'[1]1718  Prog Access'!$F$7:$BF$318,19,FALSE))</f>
        <v>0</v>
      </c>
      <c r="AG354" s="135">
        <f>IF(ISNA(VLOOKUP($B354,'[1]1718  Prog Access'!$F$7:$BF$318,20,FALSE)),"",VLOOKUP($B354,'[1]1718  Prog Access'!$F$7:$BF$318,20,FALSE))</f>
        <v>0</v>
      </c>
      <c r="AH354" s="134">
        <f t="shared" si="492"/>
        <v>0</v>
      </c>
      <c r="AI354" s="133">
        <f t="shared" si="493"/>
        <v>0</v>
      </c>
      <c r="AJ354" s="134">
        <f t="shared" si="494"/>
        <v>0</v>
      </c>
      <c r="AK354" s="135">
        <f>IF(ISNA(VLOOKUP($B354,'[1]1718  Prog Access'!$F$7:$BF$318,21,FALSE)),"",VLOOKUP($B354,'[1]1718  Prog Access'!$F$7:$BF$318,21,FALSE))</f>
        <v>0</v>
      </c>
      <c r="AL354" s="135">
        <f>IF(ISNA(VLOOKUP($B354,'[1]1718  Prog Access'!$F$7:$BF$318,22,FALSE)),"",VLOOKUP($B354,'[1]1718  Prog Access'!$F$7:$BF$318,22,FALSE))</f>
        <v>0</v>
      </c>
      <c r="AM354" s="138">
        <f t="shared" si="495"/>
        <v>0</v>
      </c>
      <c r="AN354" s="133">
        <f t="shared" si="496"/>
        <v>0</v>
      </c>
      <c r="AO354" s="139">
        <f t="shared" si="497"/>
        <v>0</v>
      </c>
      <c r="AP354" s="135">
        <f>IF(ISNA(VLOOKUP($B354,'[1]1718  Prog Access'!$F$7:$BF$318,23,FALSE)),"",VLOOKUP($B354,'[1]1718  Prog Access'!$F$7:$BF$318,23,FALSE))</f>
        <v>88032.56</v>
      </c>
      <c r="AQ354" s="135">
        <f>IF(ISNA(VLOOKUP($B354,'[1]1718  Prog Access'!$F$7:$BF$318,24,FALSE)),"",VLOOKUP($B354,'[1]1718  Prog Access'!$F$7:$BF$318,24,FALSE))</f>
        <v>19874.46</v>
      </c>
      <c r="AR354" s="135">
        <f>IF(ISNA(VLOOKUP($B354,'[1]1718  Prog Access'!$F$7:$BF$318,25,FALSE)),"",VLOOKUP($B354,'[1]1718  Prog Access'!$F$7:$BF$318,25,FALSE))</f>
        <v>0</v>
      </c>
      <c r="AS354" s="135">
        <f>IF(ISNA(VLOOKUP($B354,'[1]1718  Prog Access'!$F$7:$BF$318,26,FALSE)),"",VLOOKUP($B354,'[1]1718  Prog Access'!$F$7:$BF$318,26,FALSE))</f>
        <v>0</v>
      </c>
      <c r="AT354" s="135">
        <f>IF(ISNA(VLOOKUP($B354,'[1]1718  Prog Access'!$F$7:$BF$318,27,FALSE)),"",VLOOKUP($B354,'[1]1718  Prog Access'!$F$7:$BF$318,27,FALSE))</f>
        <v>72425.069999999992</v>
      </c>
      <c r="AU354" s="135">
        <f>IF(ISNA(VLOOKUP($B354,'[1]1718  Prog Access'!$F$7:$BF$318,28,FALSE)),"",VLOOKUP($B354,'[1]1718  Prog Access'!$F$7:$BF$318,28,FALSE))</f>
        <v>0</v>
      </c>
      <c r="AV354" s="135">
        <f>IF(ISNA(VLOOKUP($B354,'[1]1718  Prog Access'!$F$7:$BF$318,29,FALSE)),"",VLOOKUP($B354,'[1]1718  Prog Access'!$F$7:$BF$318,29,FALSE))</f>
        <v>0</v>
      </c>
      <c r="AW354" s="135">
        <f>IF(ISNA(VLOOKUP($B354,'[1]1718  Prog Access'!$F$7:$BF$318,30,FALSE)),"",VLOOKUP($B354,'[1]1718  Prog Access'!$F$7:$BF$318,30,FALSE))</f>
        <v>0</v>
      </c>
      <c r="AX354" s="135">
        <f>IF(ISNA(VLOOKUP($B354,'[1]1718  Prog Access'!$F$7:$BF$318,31,FALSE)),"",VLOOKUP($B354,'[1]1718  Prog Access'!$F$7:$BF$318,31,FALSE))</f>
        <v>0</v>
      </c>
      <c r="AY354" s="135">
        <f>IF(ISNA(VLOOKUP($B354,'[1]1718  Prog Access'!$F$7:$BF$318,32,FALSE)),"",VLOOKUP($B354,'[1]1718  Prog Access'!$F$7:$BF$318,32,FALSE))</f>
        <v>0</v>
      </c>
      <c r="AZ354" s="135">
        <f>IF(ISNA(VLOOKUP($B354,'[1]1718  Prog Access'!$F$7:$BF$318,33,FALSE)),"",VLOOKUP($B354,'[1]1718  Prog Access'!$F$7:$BF$318,33,FALSE))</f>
        <v>0</v>
      </c>
      <c r="BA354" s="135">
        <f>IF(ISNA(VLOOKUP($B354,'[1]1718  Prog Access'!$F$7:$BF$318,34,FALSE)),"",VLOOKUP($B354,'[1]1718  Prog Access'!$F$7:$BF$318,34,FALSE))</f>
        <v>0</v>
      </c>
      <c r="BB354" s="135">
        <f>IF(ISNA(VLOOKUP($B354,'[1]1718  Prog Access'!$F$7:$BF$318,35,FALSE)),"",VLOOKUP($B354,'[1]1718  Prog Access'!$F$7:$BF$318,35,FALSE))</f>
        <v>0</v>
      </c>
      <c r="BC354" s="135">
        <f>IF(ISNA(VLOOKUP($B354,'[1]1718  Prog Access'!$F$7:$BF$318,36,FALSE)),"",VLOOKUP($B354,'[1]1718  Prog Access'!$F$7:$BF$318,36,FALSE))</f>
        <v>0</v>
      </c>
      <c r="BD354" s="135">
        <f>IF(ISNA(VLOOKUP($B354,'[1]1718  Prog Access'!$F$7:$BF$318,37,FALSE)),"",VLOOKUP($B354,'[1]1718  Prog Access'!$F$7:$BF$318,37,FALSE))</f>
        <v>0</v>
      </c>
      <c r="BE354" s="135">
        <f>IF(ISNA(VLOOKUP($B354,'[1]1718  Prog Access'!$F$7:$BF$318,38,FALSE)),"",VLOOKUP($B354,'[1]1718  Prog Access'!$F$7:$BF$318,38,FALSE))</f>
        <v>0</v>
      </c>
      <c r="BF354" s="134">
        <f t="shared" si="498"/>
        <v>180332.08999999997</v>
      </c>
      <c r="BG354" s="133">
        <f t="shared" si="499"/>
        <v>8.5224729662379275E-2</v>
      </c>
      <c r="BH354" s="137">
        <f t="shared" si="500"/>
        <v>839.30042818579534</v>
      </c>
      <c r="BI354" s="140">
        <f>IF(ISNA(VLOOKUP($B354,'[1]1718  Prog Access'!$F$7:$BF$318,39,FALSE)),"",VLOOKUP($B354,'[1]1718  Prog Access'!$F$7:$BF$318,39,FALSE))</f>
        <v>0</v>
      </c>
      <c r="BJ354" s="135">
        <f>IF(ISNA(VLOOKUP($B354,'[1]1718  Prog Access'!$F$7:$BF$318,40,FALSE)),"",VLOOKUP($B354,'[1]1718  Prog Access'!$F$7:$BF$318,40,FALSE))</f>
        <v>0</v>
      </c>
      <c r="BK354" s="135">
        <f>IF(ISNA(VLOOKUP($B354,'[1]1718  Prog Access'!$F$7:$BF$318,41,FALSE)),"",VLOOKUP($B354,'[1]1718  Prog Access'!$F$7:$BF$318,41,FALSE))</f>
        <v>1474.07</v>
      </c>
      <c r="BL354" s="135">
        <f>IF(ISNA(VLOOKUP($B354,'[1]1718  Prog Access'!$F$7:$BF$318,42,FALSE)),"",VLOOKUP($B354,'[1]1718  Prog Access'!$F$7:$BF$318,42,FALSE))</f>
        <v>0</v>
      </c>
      <c r="BM354" s="135">
        <f>IF(ISNA(VLOOKUP($B354,'[1]1718  Prog Access'!$F$7:$BF$318,43,FALSE)),"",VLOOKUP($B354,'[1]1718  Prog Access'!$F$7:$BF$318,43,FALSE))</f>
        <v>0</v>
      </c>
      <c r="BN354" s="135">
        <f>IF(ISNA(VLOOKUP($B354,'[1]1718  Prog Access'!$F$7:$BF$318,44,FALSE)),"",VLOOKUP($B354,'[1]1718  Prog Access'!$F$7:$BF$318,44,FALSE))</f>
        <v>0</v>
      </c>
      <c r="BO354" s="135">
        <f>IF(ISNA(VLOOKUP($B354,'[1]1718  Prog Access'!$F$7:$BF$318,45,FALSE)),"",VLOOKUP($B354,'[1]1718  Prog Access'!$F$7:$BF$318,45,FALSE))</f>
        <v>31597.66</v>
      </c>
      <c r="BP354" s="137">
        <f t="shared" si="501"/>
        <v>33071.730000000003</v>
      </c>
      <c r="BQ354" s="133">
        <f t="shared" si="502"/>
        <v>1.5629659971872999E-2</v>
      </c>
      <c r="BR354" s="134">
        <f t="shared" si="503"/>
        <v>153.92222842781348</v>
      </c>
      <c r="BS354" s="140">
        <f>IF(ISNA(VLOOKUP($B354,'[1]1718  Prog Access'!$F$7:$BF$318,46,FALSE)),"",VLOOKUP($B354,'[1]1718  Prog Access'!$F$7:$BF$318,46,FALSE))</f>
        <v>0</v>
      </c>
      <c r="BT354" s="135">
        <f>IF(ISNA(VLOOKUP($B354,'[1]1718  Prog Access'!$F$7:$BF$318,47,FALSE)),"",VLOOKUP($B354,'[1]1718  Prog Access'!$F$7:$BF$318,47,FALSE))</f>
        <v>0</v>
      </c>
      <c r="BU354" s="135">
        <f>IF(ISNA(VLOOKUP($B354,'[1]1718  Prog Access'!$F$7:$BF$318,48,FALSE)),"",VLOOKUP($B354,'[1]1718  Prog Access'!$F$7:$BF$318,48,FALSE))</f>
        <v>0</v>
      </c>
      <c r="BV354" s="135">
        <f>IF(ISNA(VLOOKUP($B354,'[1]1718  Prog Access'!$F$7:$BF$318,49,FALSE)),"",VLOOKUP($B354,'[1]1718  Prog Access'!$F$7:$BF$318,49,FALSE))</f>
        <v>0</v>
      </c>
      <c r="BW354" s="137">
        <f t="shared" si="504"/>
        <v>0</v>
      </c>
      <c r="BX354" s="133">
        <f t="shared" si="505"/>
        <v>0</v>
      </c>
      <c r="BY354" s="134">
        <f t="shared" si="506"/>
        <v>0</v>
      </c>
      <c r="BZ354" s="135">
        <f>IF(ISNA(VLOOKUP($B354,'[1]1718  Prog Access'!$F$7:$BF$318,50,FALSE)),"",VLOOKUP($B354,'[1]1718  Prog Access'!$F$7:$BF$318,50,FALSE))</f>
        <v>492075.05</v>
      </c>
      <c r="CA354" s="133">
        <f t="shared" si="507"/>
        <v>0.23255407903192254</v>
      </c>
      <c r="CB354" s="134">
        <f t="shared" si="508"/>
        <v>2290.2124639300009</v>
      </c>
      <c r="CC354" s="135">
        <f>IF(ISNA(VLOOKUP($B354,'[1]1718  Prog Access'!$F$7:$BF$318,51,FALSE)),"",VLOOKUP($B354,'[1]1718  Prog Access'!$F$7:$BF$318,51,FALSE))</f>
        <v>158819.62</v>
      </c>
      <c r="CD354" s="133">
        <f t="shared" si="509"/>
        <v>7.5057962116347715E-2</v>
      </c>
      <c r="CE354" s="134">
        <f t="shared" si="510"/>
        <v>739.17723168574889</v>
      </c>
      <c r="CF354" s="141">
        <f>IF(ISNA(VLOOKUP($B354,'[1]1718  Prog Access'!$F$7:$BF$318,52,FALSE)),"",VLOOKUP($B354,'[1]1718  Prog Access'!$F$7:$BF$318,52,FALSE))</f>
        <v>0</v>
      </c>
      <c r="CG354" s="88">
        <f t="shared" si="511"/>
        <v>0</v>
      </c>
      <c r="CH354" s="89">
        <f t="shared" si="512"/>
        <v>0</v>
      </c>
      <c r="CI354" s="90">
        <f t="shared" si="525"/>
        <v>2115959.66</v>
      </c>
      <c r="CJ354" s="99">
        <f t="shared" si="526"/>
        <v>0</v>
      </c>
    </row>
    <row r="355" spans="1:88" x14ac:dyDescent="0.3">
      <c r="A355" s="91"/>
      <c r="B355" s="84" t="s">
        <v>580</v>
      </c>
      <c r="C355" s="117" t="s">
        <v>581</v>
      </c>
      <c r="D355" s="85">
        <f>IF(ISNA(VLOOKUP($B355,'[1]1718 enrollment_Rev_Exp by size'!$A$6:$C$339,3,FALSE)),"",VLOOKUP($B355,'[1]1718 enrollment_Rev_Exp by size'!$A$6:$C$339,3,FALSE))</f>
        <v>78.81</v>
      </c>
      <c r="E355" s="86">
        <f>IF(ISNA(VLOOKUP($B355,'[1]1718 Enroll_Rev_Exp Access'!$A$6:$D$316,4,FALSE)),"",VLOOKUP($B355,'[1]1718 Enroll_Rev_Exp Access'!$A$6:$D$316,4,FALSE))</f>
        <v>945539.04</v>
      </c>
      <c r="F355" s="87">
        <f>IF(ISNA(VLOOKUP($B355,'[1]1718  Prog Access'!$F$7:$BF$318,2,FALSE)),"",VLOOKUP($B355,'[1]1718  Prog Access'!$F$7:$BF$318,2,FALSE))</f>
        <v>409810.57999999996</v>
      </c>
      <c r="G355" s="87">
        <f>IF(ISNA(VLOOKUP($B355,'[1]1718  Prog Access'!$F$7:$BF$318,3,FALSE)),"",VLOOKUP($B355,'[1]1718  Prog Access'!$F$7:$BF$318,3,FALSE))</f>
        <v>0</v>
      </c>
      <c r="H355" s="87">
        <f>IF(ISNA(VLOOKUP($B355,'[1]1718  Prog Access'!$F$7:$BF$318,4,FALSE)),"",VLOOKUP($B355,'[1]1718  Prog Access'!$F$7:$BF$318,4,FALSE))</f>
        <v>0</v>
      </c>
      <c r="I355" s="130">
        <f t="shared" si="515"/>
        <v>409810.57999999996</v>
      </c>
      <c r="J355" s="151">
        <f t="shared" si="516"/>
        <v>0.43341476413284846</v>
      </c>
      <c r="K355" s="152">
        <f t="shared" si="517"/>
        <v>5199.9819819819813</v>
      </c>
      <c r="L355" s="135">
        <f>IF(ISNA(VLOOKUP($B355,'[1]1718  Prog Access'!$F$7:$BF$318,5,FALSE)),"",VLOOKUP($B355,'[1]1718  Prog Access'!$F$7:$BF$318,5,FALSE))</f>
        <v>0</v>
      </c>
      <c r="M355" s="135">
        <f>IF(ISNA(VLOOKUP($B355,'[1]1718  Prog Access'!$F$7:$BF$318,6,FALSE)),"",VLOOKUP($B355,'[1]1718  Prog Access'!$F$7:$BF$318,6,FALSE))</f>
        <v>0</v>
      </c>
      <c r="N355" s="135">
        <f>IF(ISNA(VLOOKUP($B355,'[1]1718  Prog Access'!$F$7:$BF$318,7,FALSE)),"",VLOOKUP($B355,'[1]1718  Prog Access'!$F$7:$BF$318,7,FALSE))</f>
        <v>0</v>
      </c>
      <c r="O355" s="135">
        <f>IF(ISNA(VLOOKUP($B355,'[1]1718  Prog Access'!$F$7:$BF$318,8,FALSE)),"",VLOOKUP($B355,'[1]1718  Prog Access'!$F$7:$BF$318,8,FALSE))</f>
        <v>0</v>
      </c>
      <c r="P355" s="135">
        <f>IF(ISNA(VLOOKUP($B355,'[1]1718  Prog Access'!$F$7:$BF$318,9,FALSE)),"",VLOOKUP($B355,'[1]1718  Prog Access'!$F$7:$BF$318,9,FALSE))</f>
        <v>0</v>
      </c>
      <c r="Q355" s="135">
        <f>IF(ISNA(VLOOKUP($B355,'[1]1718  Prog Access'!$F$7:$BF$318,10,FALSE)),"",VLOOKUP($B355,'[1]1718  Prog Access'!$F$7:$BF$318,10,FALSE))</f>
        <v>0</v>
      </c>
      <c r="R355" s="128">
        <f t="shared" si="486"/>
        <v>0</v>
      </c>
      <c r="S355" s="136">
        <f t="shared" si="487"/>
        <v>0</v>
      </c>
      <c r="T355" s="137">
        <f t="shared" si="488"/>
        <v>0</v>
      </c>
      <c r="U355" s="135">
        <f>IF(ISNA(VLOOKUP($B355,'[1]1718  Prog Access'!$F$7:$BF$318,11,FALSE)),"",VLOOKUP($B355,'[1]1718  Prog Access'!$F$7:$BF$318,11,FALSE))</f>
        <v>67718.280000000013</v>
      </c>
      <c r="V355" s="135">
        <f>IF(ISNA(VLOOKUP($B355,'[1]1718  Prog Access'!$F$7:$BF$318,12,FALSE)),"",VLOOKUP($B355,'[1]1718  Prog Access'!$F$7:$BF$318,12,FALSE))</f>
        <v>0</v>
      </c>
      <c r="W355" s="135">
        <f>IF(ISNA(VLOOKUP($B355,'[1]1718  Prog Access'!$F$7:$BF$318,13,FALSE)),"",VLOOKUP($B355,'[1]1718  Prog Access'!$F$7:$BF$318,13,FALSE))</f>
        <v>12759.7</v>
      </c>
      <c r="X355" s="135">
        <f>IF(ISNA(VLOOKUP($B355,'[1]1718  Prog Access'!$F$7:$BF$318,14,FALSE)),"",VLOOKUP($B355,'[1]1718  Prog Access'!$F$7:$BF$318,14,FALSE))</f>
        <v>0</v>
      </c>
      <c r="Y355" s="135">
        <f>IF(ISNA(VLOOKUP($B355,'[1]1718  Prog Access'!$F$7:$BF$318,15,FALSE)),"",VLOOKUP($B355,'[1]1718  Prog Access'!$F$7:$BF$318,15,FALSE))</f>
        <v>0</v>
      </c>
      <c r="Z355" s="135">
        <f>IF(ISNA(VLOOKUP($B355,'[1]1718  Prog Access'!$F$7:$BF$318,16,FALSE)),"",VLOOKUP($B355,'[1]1718  Prog Access'!$F$7:$BF$318,16,FALSE))</f>
        <v>0</v>
      </c>
      <c r="AA355" s="138">
        <f t="shared" si="489"/>
        <v>80477.98000000001</v>
      </c>
      <c r="AB355" s="133">
        <f t="shared" si="490"/>
        <v>8.5113333871439101E-2</v>
      </c>
      <c r="AC355" s="134">
        <f t="shared" si="491"/>
        <v>1021.1645730237281</v>
      </c>
      <c r="AD355" s="135">
        <f>IF(ISNA(VLOOKUP($B355,'[1]1718  Prog Access'!$F$7:$BF$318,17,FALSE)),"",VLOOKUP($B355,'[1]1718  Prog Access'!$F$7:$BF$318,17,FALSE))</f>
        <v>0</v>
      </c>
      <c r="AE355" s="135">
        <f>IF(ISNA(VLOOKUP($B355,'[1]1718  Prog Access'!$F$7:$BF$318,18,FALSE)),"",VLOOKUP($B355,'[1]1718  Prog Access'!$F$7:$BF$318,18,FALSE))</f>
        <v>0</v>
      </c>
      <c r="AF355" s="135">
        <f>IF(ISNA(VLOOKUP($B355,'[1]1718  Prog Access'!$F$7:$BF$318,19,FALSE)),"",VLOOKUP($B355,'[1]1718  Prog Access'!$F$7:$BF$318,19,FALSE))</f>
        <v>0</v>
      </c>
      <c r="AG355" s="135">
        <f>IF(ISNA(VLOOKUP($B355,'[1]1718  Prog Access'!$F$7:$BF$318,20,FALSE)),"",VLOOKUP($B355,'[1]1718  Prog Access'!$F$7:$BF$318,20,FALSE))</f>
        <v>0</v>
      </c>
      <c r="AH355" s="134">
        <f t="shared" si="492"/>
        <v>0</v>
      </c>
      <c r="AI355" s="133">
        <f t="shared" si="493"/>
        <v>0</v>
      </c>
      <c r="AJ355" s="134">
        <f t="shared" si="494"/>
        <v>0</v>
      </c>
      <c r="AK355" s="135">
        <f>IF(ISNA(VLOOKUP($B355,'[1]1718  Prog Access'!$F$7:$BF$318,21,FALSE)),"",VLOOKUP($B355,'[1]1718  Prog Access'!$F$7:$BF$318,21,FALSE))</f>
        <v>0</v>
      </c>
      <c r="AL355" s="135">
        <f>IF(ISNA(VLOOKUP($B355,'[1]1718  Prog Access'!$F$7:$BF$318,22,FALSE)),"",VLOOKUP($B355,'[1]1718  Prog Access'!$F$7:$BF$318,22,FALSE))</f>
        <v>0</v>
      </c>
      <c r="AM355" s="138">
        <f t="shared" si="495"/>
        <v>0</v>
      </c>
      <c r="AN355" s="133">
        <f t="shared" si="496"/>
        <v>0</v>
      </c>
      <c r="AO355" s="139">
        <f t="shared" si="497"/>
        <v>0</v>
      </c>
      <c r="AP355" s="135">
        <f>IF(ISNA(VLOOKUP($B355,'[1]1718  Prog Access'!$F$7:$BF$318,23,FALSE)),"",VLOOKUP($B355,'[1]1718  Prog Access'!$F$7:$BF$318,23,FALSE))</f>
        <v>45107.000000000007</v>
      </c>
      <c r="AQ355" s="135">
        <f>IF(ISNA(VLOOKUP($B355,'[1]1718  Prog Access'!$F$7:$BF$318,24,FALSE)),"",VLOOKUP($B355,'[1]1718  Prog Access'!$F$7:$BF$318,24,FALSE))</f>
        <v>34057.599999999999</v>
      </c>
      <c r="AR355" s="135">
        <f>IF(ISNA(VLOOKUP($B355,'[1]1718  Prog Access'!$F$7:$BF$318,25,FALSE)),"",VLOOKUP($B355,'[1]1718  Prog Access'!$F$7:$BF$318,25,FALSE))</f>
        <v>0</v>
      </c>
      <c r="AS355" s="135">
        <f>IF(ISNA(VLOOKUP($B355,'[1]1718  Prog Access'!$F$7:$BF$318,26,FALSE)),"",VLOOKUP($B355,'[1]1718  Prog Access'!$F$7:$BF$318,26,FALSE))</f>
        <v>0</v>
      </c>
      <c r="AT355" s="135">
        <f>IF(ISNA(VLOOKUP($B355,'[1]1718  Prog Access'!$F$7:$BF$318,27,FALSE)),"",VLOOKUP($B355,'[1]1718  Prog Access'!$F$7:$BF$318,27,FALSE))</f>
        <v>36204.46</v>
      </c>
      <c r="AU355" s="135">
        <f>IF(ISNA(VLOOKUP($B355,'[1]1718  Prog Access'!$F$7:$BF$318,28,FALSE)),"",VLOOKUP($B355,'[1]1718  Prog Access'!$F$7:$BF$318,28,FALSE))</f>
        <v>0</v>
      </c>
      <c r="AV355" s="135">
        <f>IF(ISNA(VLOOKUP($B355,'[1]1718  Prog Access'!$F$7:$BF$318,29,FALSE)),"",VLOOKUP($B355,'[1]1718  Prog Access'!$F$7:$BF$318,29,FALSE))</f>
        <v>0</v>
      </c>
      <c r="AW355" s="135">
        <f>IF(ISNA(VLOOKUP($B355,'[1]1718  Prog Access'!$F$7:$BF$318,30,FALSE)),"",VLOOKUP($B355,'[1]1718  Prog Access'!$F$7:$BF$318,30,FALSE))</f>
        <v>1457.21</v>
      </c>
      <c r="AX355" s="135">
        <f>IF(ISNA(VLOOKUP($B355,'[1]1718  Prog Access'!$F$7:$BF$318,31,FALSE)),"",VLOOKUP($B355,'[1]1718  Prog Access'!$F$7:$BF$318,31,FALSE))</f>
        <v>0</v>
      </c>
      <c r="AY355" s="135">
        <f>IF(ISNA(VLOOKUP($B355,'[1]1718  Prog Access'!$F$7:$BF$318,32,FALSE)),"",VLOOKUP($B355,'[1]1718  Prog Access'!$F$7:$BF$318,32,FALSE))</f>
        <v>0</v>
      </c>
      <c r="AZ355" s="135">
        <f>IF(ISNA(VLOOKUP($B355,'[1]1718  Prog Access'!$F$7:$BF$318,33,FALSE)),"",VLOOKUP($B355,'[1]1718  Prog Access'!$F$7:$BF$318,33,FALSE))</f>
        <v>0</v>
      </c>
      <c r="BA355" s="135">
        <f>IF(ISNA(VLOOKUP($B355,'[1]1718  Prog Access'!$F$7:$BF$318,34,FALSE)),"",VLOOKUP($B355,'[1]1718  Prog Access'!$F$7:$BF$318,34,FALSE))</f>
        <v>0</v>
      </c>
      <c r="BB355" s="135">
        <f>IF(ISNA(VLOOKUP($B355,'[1]1718  Prog Access'!$F$7:$BF$318,35,FALSE)),"",VLOOKUP($B355,'[1]1718  Prog Access'!$F$7:$BF$318,35,FALSE))</f>
        <v>0</v>
      </c>
      <c r="BC355" s="135">
        <f>IF(ISNA(VLOOKUP($B355,'[1]1718  Prog Access'!$F$7:$BF$318,36,FALSE)),"",VLOOKUP($B355,'[1]1718  Prog Access'!$F$7:$BF$318,36,FALSE))</f>
        <v>0</v>
      </c>
      <c r="BD355" s="135">
        <f>IF(ISNA(VLOOKUP($B355,'[1]1718  Prog Access'!$F$7:$BF$318,37,FALSE)),"",VLOOKUP($B355,'[1]1718  Prog Access'!$F$7:$BF$318,37,FALSE))</f>
        <v>0</v>
      </c>
      <c r="BE355" s="135">
        <f>IF(ISNA(VLOOKUP($B355,'[1]1718  Prog Access'!$F$7:$BF$318,38,FALSE)),"",VLOOKUP($B355,'[1]1718  Prog Access'!$F$7:$BF$318,38,FALSE))</f>
        <v>0</v>
      </c>
      <c r="BF355" s="134">
        <f t="shared" si="498"/>
        <v>116826.27</v>
      </c>
      <c r="BG355" s="133">
        <f t="shared" si="499"/>
        <v>0.12355520508174893</v>
      </c>
      <c r="BH355" s="137">
        <f t="shared" si="500"/>
        <v>1482.378759040731</v>
      </c>
      <c r="BI355" s="140">
        <f>IF(ISNA(VLOOKUP($B355,'[1]1718  Prog Access'!$F$7:$BF$318,39,FALSE)),"",VLOOKUP($B355,'[1]1718  Prog Access'!$F$7:$BF$318,39,FALSE))</f>
        <v>0</v>
      </c>
      <c r="BJ355" s="135">
        <f>IF(ISNA(VLOOKUP($B355,'[1]1718  Prog Access'!$F$7:$BF$318,40,FALSE)),"",VLOOKUP($B355,'[1]1718  Prog Access'!$F$7:$BF$318,40,FALSE))</f>
        <v>0</v>
      </c>
      <c r="BK355" s="135">
        <f>IF(ISNA(VLOOKUP($B355,'[1]1718  Prog Access'!$F$7:$BF$318,41,FALSE)),"",VLOOKUP($B355,'[1]1718  Prog Access'!$F$7:$BF$318,41,FALSE))</f>
        <v>1776.6</v>
      </c>
      <c r="BL355" s="135">
        <f>IF(ISNA(VLOOKUP($B355,'[1]1718  Prog Access'!$F$7:$BF$318,42,FALSE)),"",VLOOKUP($B355,'[1]1718  Prog Access'!$F$7:$BF$318,42,FALSE))</f>
        <v>0</v>
      </c>
      <c r="BM355" s="135">
        <f>IF(ISNA(VLOOKUP($B355,'[1]1718  Prog Access'!$F$7:$BF$318,43,FALSE)),"",VLOOKUP($B355,'[1]1718  Prog Access'!$F$7:$BF$318,43,FALSE))</f>
        <v>0</v>
      </c>
      <c r="BN355" s="135">
        <f>IF(ISNA(VLOOKUP($B355,'[1]1718  Prog Access'!$F$7:$BF$318,44,FALSE)),"",VLOOKUP($B355,'[1]1718  Prog Access'!$F$7:$BF$318,44,FALSE))</f>
        <v>0</v>
      </c>
      <c r="BO355" s="135">
        <f>IF(ISNA(VLOOKUP($B355,'[1]1718  Prog Access'!$F$7:$BF$318,45,FALSE)),"",VLOOKUP($B355,'[1]1718  Prog Access'!$F$7:$BF$318,45,FALSE))</f>
        <v>0</v>
      </c>
      <c r="BP355" s="137">
        <f t="shared" si="501"/>
        <v>1776.6</v>
      </c>
      <c r="BQ355" s="133">
        <f t="shared" si="502"/>
        <v>1.8789282354750787E-3</v>
      </c>
      <c r="BR355" s="134">
        <f t="shared" si="503"/>
        <v>22.5428245146555</v>
      </c>
      <c r="BS355" s="140">
        <f>IF(ISNA(VLOOKUP($B355,'[1]1718  Prog Access'!$F$7:$BF$318,46,FALSE)),"",VLOOKUP($B355,'[1]1718  Prog Access'!$F$7:$BF$318,46,FALSE))</f>
        <v>0</v>
      </c>
      <c r="BT355" s="135">
        <f>IF(ISNA(VLOOKUP($B355,'[1]1718  Prog Access'!$F$7:$BF$318,47,FALSE)),"",VLOOKUP($B355,'[1]1718  Prog Access'!$F$7:$BF$318,47,FALSE))</f>
        <v>0</v>
      </c>
      <c r="BU355" s="135">
        <f>IF(ISNA(VLOOKUP($B355,'[1]1718  Prog Access'!$F$7:$BF$318,48,FALSE)),"",VLOOKUP($B355,'[1]1718  Prog Access'!$F$7:$BF$318,48,FALSE))</f>
        <v>0</v>
      </c>
      <c r="BV355" s="135">
        <f>IF(ISNA(VLOOKUP($B355,'[1]1718  Prog Access'!$F$7:$BF$318,49,FALSE)),"",VLOOKUP($B355,'[1]1718  Prog Access'!$F$7:$BF$318,49,FALSE))</f>
        <v>0</v>
      </c>
      <c r="BW355" s="137">
        <f t="shared" si="504"/>
        <v>0</v>
      </c>
      <c r="BX355" s="133">
        <f t="shared" si="505"/>
        <v>0</v>
      </c>
      <c r="BY355" s="134">
        <f t="shared" si="506"/>
        <v>0</v>
      </c>
      <c r="BZ355" s="135">
        <f>IF(ISNA(VLOOKUP($B355,'[1]1718  Prog Access'!$F$7:$BF$318,50,FALSE)),"",VLOOKUP($B355,'[1]1718  Prog Access'!$F$7:$BF$318,50,FALSE))</f>
        <v>199898.25</v>
      </c>
      <c r="CA355" s="133">
        <f t="shared" si="507"/>
        <v>0.21141194762301935</v>
      </c>
      <c r="CB355" s="134">
        <f t="shared" si="508"/>
        <v>2536.4579368100494</v>
      </c>
      <c r="CC355" s="135">
        <f>IF(ISNA(VLOOKUP($B355,'[1]1718  Prog Access'!$F$7:$BF$318,51,FALSE)),"",VLOOKUP($B355,'[1]1718  Prog Access'!$F$7:$BF$318,51,FALSE))</f>
        <v>75425.020000000019</v>
      </c>
      <c r="CD355" s="133">
        <f t="shared" si="509"/>
        <v>7.9769334537471898E-2</v>
      </c>
      <c r="CE355" s="134">
        <f t="shared" si="510"/>
        <v>957.04885166857014</v>
      </c>
      <c r="CF355" s="141">
        <f>IF(ISNA(VLOOKUP($B355,'[1]1718  Prog Access'!$F$7:$BF$318,52,FALSE)),"",VLOOKUP($B355,'[1]1718  Prog Access'!$F$7:$BF$318,52,FALSE))</f>
        <v>61324.340000000011</v>
      </c>
      <c r="CG355" s="88">
        <f t="shared" si="511"/>
        <v>6.4856486517997192E-2</v>
      </c>
      <c r="CH355" s="89">
        <f t="shared" si="512"/>
        <v>778.12891765004451</v>
      </c>
      <c r="CI355" s="90">
        <f t="shared" si="525"/>
        <v>945539.04</v>
      </c>
      <c r="CJ355" s="99">
        <f t="shared" si="526"/>
        <v>0</v>
      </c>
    </row>
    <row r="356" spans="1:88" x14ac:dyDescent="0.3">
      <c r="A356" s="21"/>
      <c r="B356" s="84" t="s">
        <v>582</v>
      </c>
      <c r="C356" s="117" t="s">
        <v>583</v>
      </c>
      <c r="D356" s="85">
        <f>IF(ISNA(VLOOKUP($B356,'[1]1718 enrollment_Rev_Exp by size'!$A$6:$C$339,3,FALSE)),"",VLOOKUP($B356,'[1]1718 enrollment_Rev_Exp by size'!$A$6:$C$339,3,FALSE))</f>
        <v>35.5</v>
      </c>
      <c r="E356" s="86">
        <f>IF(ISNA(VLOOKUP($B356,'[1]1718 Enroll_Rev_Exp Access'!$A$6:$D$316,4,FALSE)),"",VLOOKUP($B356,'[1]1718 Enroll_Rev_Exp Access'!$A$6:$D$316,4,FALSE))</f>
        <v>539175.68000000005</v>
      </c>
      <c r="F356" s="87">
        <f>IF(ISNA(VLOOKUP($B356,'[1]1718  Prog Access'!$F$7:$BF$318,2,FALSE)),"",VLOOKUP($B356,'[1]1718  Prog Access'!$F$7:$BF$318,2,FALSE))</f>
        <v>198535.63999999998</v>
      </c>
      <c r="G356" s="87">
        <f>IF(ISNA(VLOOKUP($B356,'[1]1718  Prog Access'!$F$7:$BF$318,3,FALSE)),"",VLOOKUP($B356,'[1]1718  Prog Access'!$F$7:$BF$318,3,FALSE))</f>
        <v>0</v>
      </c>
      <c r="H356" s="87">
        <f>IF(ISNA(VLOOKUP($B356,'[1]1718  Prog Access'!$F$7:$BF$318,4,FALSE)),"",VLOOKUP($B356,'[1]1718  Prog Access'!$F$7:$BF$318,4,FALSE))</f>
        <v>0</v>
      </c>
      <c r="I356" s="130">
        <f t="shared" si="515"/>
        <v>198535.63999999998</v>
      </c>
      <c r="J356" s="151">
        <f t="shared" si="516"/>
        <v>0.36822068829217214</v>
      </c>
      <c r="K356" s="152">
        <f t="shared" si="517"/>
        <v>5592.5532394366192</v>
      </c>
      <c r="L356" s="135">
        <f>IF(ISNA(VLOOKUP($B356,'[1]1718  Prog Access'!$F$7:$BF$318,5,FALSE)),"",VLOOKUP($B356,'[1]1718  Prog Access'!$F$7:$BF$318,5,FALSE))</f>
        <v>0</v>
      </c>
      <c r="M356" s="135">
        <f>IF(ISNA(VLOOKUP($B356,'[1]1718  Prog Access'!$F$7:$BF$318,6,FALSE)),"",VLOOKUP($B356,'[1]1718  Prog Access'!$F$7:$BF$318,6,FALSE))</f>
        <v>0</v>
      </c>
      <c r="N356" s="135">
        <f>IF(ISNA(VLOOKUP($B356,'[1]1718  Prog Access'!$F$7:$BF$318,7,FALSE)),"",VLOOKUP($B356,'[1]1718  Prog Access'!$F$7:$BF$318,7,FALSE))</f>
        <v>0</v>
      </c>
      <c r="O356" s="135">
        <f>IF(ISNA(VLOOKUP($B356,'[1]1718  Prog Access'!$F$7:$BF$318,8,FALSE)),"",VLOOKUP($B356,'[1]1718  Prog Access'!$F$7:$BF$318,8,FALSE))</f>
        <v>0</v>
      </c>
      <c r="P356" s="135">
        <f>IF(ISNA(VLOOKUP($B356,'[1]1718  Prog Access'!$F$7:$BF$318,9,FALSE)),"",VLOOKUP($B356,'[1]1718  Prog Access'!$F$7:$BF$318,9,FALSE))</f>
        <v>0</v>
      </c>
      <c r="Q356" s="135">
        <f>IF(ISNA(VLOOKUP($B356,'[1]1718  Prog Access'!$F$7:$BF$318,10,FALSE)),"",VLOOKUP($B356,'[1]1718  Prog Access'!$F$7:$BF$318,10,FALSE))</f>
        <v>0</v>
      </c>
      <c r="R356" s="128">
        <f t="shared" si="486"/>
        <v>0</v>
      </c>
      <c r="S356" s="136">
        <f t="shared" si="487"/>
        <v>0</v>
      </c>
      <c r="T356" s="137">
        <f t="shared" si="488"/>
        <v>0</v>
      </c>
      <c r="U356" s="135">
        <f>IF(ISNA(VLOOKUP($B356,'[1]1718  Prog Access'!$F$7:$BF$318,11,FALSE)),"",VLOOKUP($B356,'[1]1718  Prog Access'!$F$7:$BF$318,11,FALSE))</f>
        <v>15942.9</v>
      </c>
      <c r="V356" s="135">
        <f>IF(ISNA(VLOOKUP($B356,'[1]1718  Prog Access'!$F$7:$BF$318,12,FALSE)),"",VLOOKUP($B356,'[1]1718  Prog Access'!$F$7:$BF$318,12,FALSE))</f>
        <v>0</v>
      </c>
      <c r="W356" s="135">
        <f>IF(ISNA(VLOOKUP($B356,'[1]1718  Prog Access'!$F$7:$BF$318,13,FALSE)),"",VLOOKUP($B356,'[1]1718  Prog Access'!$F$7:$BF$318,13,FALSE))</f>
        <v>8152.92</v>
      </c>
      <c r="X356" s="135">
        <f>IF(ISNA(VLOOKUP($B356,'[1]1718  Prog Access'!$F$7:$BF$318,14,FALSE)),"",VLOOKUP($B356,'[1]1718  Prog Access'!$F$7:$BF$318,14,FALSE))</f>
        <v>0</v>
      </c>
      <c r="Y356" s="135">
        <f>IF(ISNA(VLOOKUP($B356,'[1]1718  Prog Access'!$F$7:$BF$318,15,FALSE)),"",VLOOKUP($B356,'[1]1718  Prog Access'!$F$7:$BF$318,15,FALSE))</f>
        <v>0</v>
      </c>
      <c r="Z356" s="135">
        <f>IF(ISNA(VLOOKUP($B356,'[1]1718  Prog Access'!$F$7:$BF$318,16,FALSE)),"",VLOOKUP($B356,'[1]1718  Prog Access'!$F$7:$BF$318,16,FALSE))</f>
        <v>0</v>
      </c>
      <c r="AA356" s="138">
        <f t="shared" si="489"/>
        <v>24095.82</v>
      </c>
      <c r="AB356" s="133">
        <f t="shared" si="490"/>
        <v>4.4690109168128649E-2</v>
      </c>
      <c r="AC356" s="134">
        <f t="shared" si="491"/>
        <v>678.75549295774647</v>
      </c>
      <c r="AD356" s="135">
        <f>IF(ISNA(VLOOKUP($B356,'[1]1718  Prog Access'!$F$7:$BF$318,17,FALSE)),"",VLOOKUP($B356,'[1]1718  Prog Access'!$F$7:$BF$318,17,FALSE))</f>
        <v>0</v>
      </c>
      <c r="AE356" s="135">
        <f>IF(ISNA(VLOOKUP($B356,'[1]1718  Prog Access'!$F$7:$BF$318,18,FALSE)),"",VLOOKUP($B356,'[1]1718  Prog Access'!$F$7:$BF$318,18,FALSE))</f>
        <v>0</v>
      </c>
      <c r="AF356" s="135">
        <f>IF(ISNA(VLOOKUP($B356,'[1]1718  Prog Access'!$F$7:$BF$318,19,FALSE)),"",VLOOKUP($B356,'[1]1718  Prog Access'!$F$7:$BF$318,19,FALSE))</f>
        <v>0</v>
      </c>
      <c r="AG356" s="135">
        <f>IF(ISNA(VLOOKUP($B356,'[1]1718  Prog Access'!$F$7:$BF$318,20,FALSE)),"",VLOOKUP($B356,'[1]1718  Prog Access'!$F$7:$BF$318,20,FALSE))</f>
        <v>0</v>
      </c>
      <c r="AH356" s="134">
        <f t="shared" si="492"/>
        <v>0</v>
      </c>
      <c r="AI356" s="133">
        <f t="shared" si="493"/>
        <v>0</v>
      </c>
      <c r="AJ356" s="134">
        <f t="shared" si="494"/>
        <v>0</v>
      </c>
      <c r="AK356" s="135">
        <f>IF(ISNA(VLOOKUP($B356,'[1]1718  Prog Access'!$F$7:$BF$318,21,FALSE)),"",VLOOKUP($B356,'[1]1718  Prog Access'!$F$7:$BF$318,21,FALSE))</f>
        <v>0</v>
      </c>
      <c r="AL356" s="135">
        <f>IF(ISNA(VLOOKUP($B356,'[1]1718  Prog Access'!$F$7:$BF$318,22,FALSE)),"",VLOOKUP($B356,'[1]1718  Prog Access'!$F$7:$BF$318,22,FALSE))</f>
        <v>0</v>
      </c>
      <c r="AM356" s="138">
        <f t="shared" si="495"/>
        <v>0</v>
      </c>
      <c r="AN356" s="133">
        <f t="shared" si="496"/>
        <v>0</v>
      </c>
      <c r="AO356" s="139">
        <f t="shared" si="497"/>
        <v>0</v>
      </c>
      <c r="AP356" s="135">
        <f>IF(ISNA(VLOOKUP($B356,'[1]1718  Prog Access'!$F$7:$BF$318,23,FALSE)),"",VLOOKUP($B356,'[1]1718  Prog Access'!$F$7:$BF$318,23,FALSE))</f>
        <v>36743.11</v>
      </c>
      <c r="AQ356" s="135">
        <f>IF(ISNA(VLOOKUP($B356,'[1]1718  Prog Access'!$F$7:$BF$318,24,FALSE)),"",VLOOKUP($B356,'[1]1718  Prog Access'!$F$7:$BF$318,24,FALSE))</f>
        <v>52071.62999999999</v>
      </c>
      <c r="AR356" s="135">
        <f>IF(ISNA(VLOOKUP($B356,'[1]1718  Prog Access'!$F$7:$BF$318,25,FALSE)),"",VLOOKUP($B356,'[1]1718  Prog Access'!$F$7:$BF$318,25,FALSE))</f>
        <v>0</v>
      </c>
      <c r="AS356" s="135">
        <f>IF(ISNA(VLOOKUP($B356,'[1]1718  Prog Access'!$F$7:$BF$318,26,FALSE)),"",VLOOKUP($B356,'[1]1718  Prog Access'!$F$7:$BF$318,26,FALSE))</f>
        <v>0</v>
      </c>
      <c r="AT356" s="135">
        <f>IF(ISNA(VLOOKUP($B356,'[1]1718  Prog Access'!$F$7:$BF$318,27,FALSE)),"",VLOOKUP($B356,'[1]1718  Prog Access'!$F$7:$BF$318,27,FALSE))</f>
        <v>23196.12</v>
      </c>
      <c r="AU356" s="135">
        <f>IF(ISNA(VLOOKUP($B356,'[1]1718  Prog Access'!$F$7:$BF$318,28,FALSE)),"",VLOOKUP($B356,'[1]1718  Prog Access'!$F$7:$BF$318,28,FALSE))</f>
        <v>0</v>
      </c>
      <c r="AV356" s="135">
        <f>IF(ISNA(VLOOKUP($B356,'[1]1718  Prog Access'!$F$7:$BF$318,29,FALSE)),"",VLOOKUP($B356,'[1]1718  Prog Access'!$F$7:$BF$318,29,FALSE))</f>
        <v>0</v>
      </c>
      <c r="AW356" s="135">
        <f>IF(ISNA(VLOOKUP($B356,'[1]1718  Prog Access'!$F$7:$BF$318,30,FALSE)),"",VLOOKUP($B356,'[1]1718  Prog Access'!$F$7:$BF$318,30,FALSE))</f>
        <v>408</v>
      </c>
      <c r="AX356" s="135">
        <f>IF(ISNA(VLOOKUP($B356,'[1]1718  Prog Access'!$F$7:$BF$318,31,FALSE)),"",VLOOKUP($B356,'[1]1718  Prog Access'!$F$7:$BF$318,31,FALSE))</f>
        <v>0</v>
      </c>
      <c r="AY356" s="135">
        <f>IF(ISNA(VLOOKUP($B356,'[1]1718  Prog Access'!$F$7:$BF$318,32,FALSE)),"",VLOOKUP($B356,'[1]1718  Prog Access'!$F$7:$BF$318,32,FALSE))</f>
        <v>0</v>
      </c>
      <c r="AZ356" s="135">
        <f>IF(ISNA(VLOOKUP($B356,'[1]1718  Prog Access'!$F$7:$BF$318,33,FALSE)),"",VLOOKUP($B356,'[1]1718  Prog Access'!$F$7:$BF$318,33,FALSE))</f>
        <v>0</v>
      </c>
      <c r="BA356" s="135">
        <f>IF(ISNA(VLOOKUP($B356,'[1]1718  Prog Access'!$F$7:$BF$318,34,FALSE)),"",VLOOKUP($B356,'[1]1718  Prog Access'!$F$7:$BF$318,34,FALSE))</f>
        <v>0</v>
      </c>
      <c r="BB356" s="135">
        <f>IF(ISNA(VLOOKUP($B356,'[1]1718  Prog Access'!$F$7:$BF$318,35,FALSE)),"",VLOOKUP($B356,'[1]1718  Prog Access'!$F$7:$BF$318,35,FALSE))</f>
        <v>0</v>
      </c>
      <c r="BC356" s="135">
        <f>IF(ISNA(VLOOKUP($B356,'[1]1718  Prog Access'!$F$7:$BF$318,36,FALSE)),"",VLOOKUP($B356,'[1]1718  Prog Access'!$F$7:$BF$318,36,FALSE))</f>
        <v>0</v>
      </c>
      <c r="BD356" s="135">
        <f>IF(ISNA(VLOOKUP($B356,'[1]1718  Prog Access'!$F$7:$BF$318,37,FALSE)),"",VLOOKUP($B356,'[1]1718  Prog Access'!$F$7:$BF$318,37,FALSE))</f>
        <v>0</v>
      </c>
      <c r="BE356" s="135">
        <f>IF(ISNA(VLOOKUP($B356,'[1]1718  Prog Access'!$F$7:$BF$318,38,FALSE)),"",VLOOKUP($B356,'[1]1718  Prog Access'!$F$7:$BF$318,38,FALSE))</f>
        <v>0</v>
      </c>
      <c r="BF356" s="134">
        <f t="shared" si="498"/>
        <v>112418.85999999999</v>
      </c>
      <c r="BG356" s="133">
        <f t="shared" si="499"/>
        <v>0.20850135525400548</v>
      </c>
      <c r="BH356" s="137">
        <f t="shared" si="500"/>
        <v>3166.728450704225</v>
      </c>
      <c r="BI356" s="140">
        <f>IF(ISNA(VLOOKUP($B356,'[1]1718  Prog Access'!$F$7:$BF$318,39,FALSE)),"",VLOOKUP($B356,'[1]1718  Prog Access'!$F$7:$BF$318,39,FALSE))</f>
        <v>0</v>
      </c>
      <c r="BJ356" s="135">
        <f>IF(ISNA(VLOOKUP($B356,'[1]1718  Prog Access'!$F$7:$BF$318,40,FALSE)),"",VLOOKUP($B356,'[1]1718  Prog Access'!$F$7:$BF$318,40,FALSE))</f>
        <v>0</v>
      </c>
      <c r="BK356" s="135">
        <f>IF(ISNA(VLOOKUP($B356,'[1]1718  Prog Access'!$F$7:$BF$318,41,FALSE)),"",VLOOKUP($B356,'[1]1718  Prog Access'!$F$7:$BF$318,41,FALSE))</f>
        <v>855.65</v>
      </c>
      <c r="BL356" s="135">
        <f>IF(ISNA(VLOOKUP($B356,'[1]1718  Prog Access'!$F$7:$BF$318,42,FALSE)),"",VLOOKUP($B356,'[1]1718  Prog Access'!$F$7:$BF$318,42,FALSE))</f>
        <v>0</v>
      </c>
      <c r="BM356" s="135">
        <f>IF(ISNA(VLOOKUP($B356,'[1]1718  Prog Access'!$F$7:$BF$318,43,FALSE)),"",VLOOKUP($B356,'[1]1718  Prog Access'!$F$7:$BF$318,43,FALSE))</f>
        <v>0</v>
      </c>
      <c r="BN356" s="135">
        <f>IF(ISNA(VLOOKUP($B356,'[1]1718  Prog Access'!$F$7:$BF$318,44,FALSE)),"",VLOOKUP($B356,'[1]1718  Prog Access'!$F$7:$BF$318,44,FALSE))</f>
        <v>0</v>
      </c>
      <c r="BO356" s="135">
        <f>IF(ISNA(VLOOKUP($B356,'[1]1718  Prog Access'!$F$7:$BF$318,45,FALSE)),"",VLOOKUP($B356,'[1]1718  Prog Access'!$F$7:$BF$318,45,FALSE))</f>
        <v>0</v>
      </c>
      <c r="BP356" s="137">
        <f t="shared" si="501"/>
        <v>855.65</v>
      </c>
      <c r="BQ356" s="133">
        <f t="shared" si="502"/>
        <v>1.5869595601938128E-3</v>
      </c>
      <c r="BR356" s="134">
        <f t="shared" si="503"/>
        <v>24.102816901408449</v>
      </c>
      <c r="BS356" s="140">
        <f>IF(ISNA(VLOOKUP($B356,'[1]1718  Prog Access'!$F$7:$BF$318,46,FALSE)),"",VLOOKUP($B356,'[1]1718  Prog Access'!$F$7:$BF$318,46,FALSE))</f>
        <v>0</v>
      </c>
      <c r="BT356" s="135">
        <f>IF(ISNA(VLOOKUP($B356,'[1]1718  Prog Access'!$F$7:$BF$318,47,FALSE)),"",VLOOKUP($B356,'[1]1718  Prog Access'!$F$7:$BF$318,47,FALSE))</f>
        <v>0</v>
      </c>
      <c r="BU356" s="135">
        <f>IF(ISNA(VLOOKUP($B356,'[1]1718  Prog Access'!$F$7:$BF$318,48,FALSE)),"",VLOOKUP($B356,'[1]1718  Prog Access'!$F$7:$BF$318,48,FALSE))</f>
        <v>0</v>
      </c>
      <c r="BV356" s="135">
        <f>IF(ISNA(VLOOKUP($B356,'[1]1718  Prog Access'!$F$7:$BF$318,49,FALSE)),"",VLOOKUP($B356,'[1]1718  Prog Access'!$F$7:$BF$318,49,FALSE))</f>
        <v>0</v>
      </c>
      <c r="BW356" s="137">
        <f t="shared" si="504"/>
        <v>0</v>
      </c>
      <c r="BX356" s="133">
        <f t="shared" si="505"/>
        <v>0</v>
      </c>
      <c r="BY356" s="134">
        <f t="shared" si="506"/>
        <v>0</v>
      </c>
      <c r="BZ356" s="135">
        <f>IF(ISNA(VLOOKUP($B356,'[1]1718  Prog Access'!$F$7:$BF$318,50,FALSE)),"",VLOOKUP($B356,'[1]1718  Prog Access'!$F$7:$BF$318,50,FALSE))</f>
        <v>89618.87</v>
      </c>
      <c r="CA356" s="133">
        <f t="shared" si="507"/>
        <v>0.1662146000353725</v>
      </c>
      <c r="CB356" s="134">
        <f t="shared" si="508"/>
        <v>2524.4752112676056</v>
      </c>
      <c r="CC356" s="135">
        <f>IF(ISNA(VLOOKUP($B356,'[1]1718  Prog Access'!$F$7:$BF$318,51,FALSE)),"",VLOOKUP($B356,'[1]1718  Prog Access'!$F$7:$BF$318,51,FALSE))</f>
        <v>47811.44</v>
      </c>
      <c r="CD356" s="133">
        <f t="shared" si="509"/>
        <v>8.8675067836887597E-2</v>
      </c>
      <c r="CE356" s="134">
        <f t="shared" si="510"/>
        <v>1346.8011267605634</v>
      </c>
      <c r="CF356" s="141">
        <f>IF(ISNA(VLOOKUP($B356,'[1]1718  Prog Access'!$F$7:$BF$318,52,FALSE)),"",VLOOKUP($B356,'[1]1718  Prog Access'!$F$7:$BF$318,52,FALSE))</f>
        <v>65839.400000000009</v>
      </c>
      <c r="CG356" s="88">
        <f t="shared" si="511"/>
        <v>0.12211121985323968</v>
      </c>
      <c r="CH356" s="89">
        <f t="shared" si="512"/>
        <v>1854.6309859154933</v>
      </c>
      <c r="CI356" s="90">
        <f t="shared" si="525"/>
        <v>539175.67999999993</v>
      </c>
      <c r="CJ356" s="99">
        <f t="shared" si="526"/>
        <v>0</v>
      </c>
    </row>
    <row r="357" spans="1:88" x14ac:dyDescent="0.3">
      <c r="A357" s="104"/>
      <c r="B357" s="84" t="s">
        <v>584</v>
      </c>
      <c r="C357" s="117" t="s">
        <v>585</v>
      </c>
      <c r="D357" s="85">
        <f>IF(ISNA(VLOOKUP($B357,'[1]1718 enrollment_Rev_Exp by size'!$A$6:$C$339,3,FALSE)),"",VLOOKUP($B357,'[1]1718 enrollment_Rev_Exp by size'!$A$6:$C$339,3,FALSE))</f>
        <v>137</v>
      </c>
      <c r="E357" s="86">
        <f>IF(ISNA(VLOOKUP($B357,'[1]1718 Enroll_Rev_Exp Access'!$A$6:$D$316,4,FALSE)),"",VLOOKUP($B357,'[1]1718 Enroll_Rev_Exp Access'!$A$6:$D$316,4,FALSE))</f>
        <v>3261098.19</v>
      </c>
      <c r="F357" s="87">
        <f>IF(ISNA(VLOOKUP($B357,'[1]1718  Prog Access'!$F$7:$BF$318,2,FALSE)),"",VLOOKUP($B357,'[1]1718  Prog Access'!$F$7:$BF$318,2,FALSE))</f>
        <v>1518788.9899999998</v>
      </c>
      <c r="G357" s="87">
        <f>IF(ISNA(VLOOKUP($B357,'[1]1718  Prog Access'!$F$7:$BF$318,3,FALSE)),"",VLOOKUP($B357,'[1]1718  Prog Access'!$F$7:$BF$318,3,FALSE))</f>
        <v>15203.189999999999</v>
      </c>
      <c r="H357" s="87">
        <f>IF(ISNA(VLOOKUP($B357,'[1]1718  Prog Access'!$F$7:$BF$318,4,FALSE)),"",VLOOKUP($B357,'[1]1718  Prog Access'!$F$7:$BF$318,4,FALSE))</f>
        <v>0</v>
      </c>
      <c r="I357" s="130">
        <f t="shared" si="515"/>
        <v>1533992.1799999997</v>
      </c>
      <c r="J357" s="151">
        <f t="shared" si="516"/>
        <v>0.4703912886474601</v>
      </c>
      <c r="K357" s="152">
        <f t="shared" si="517"/>
        <v>11197.02321167883</v>
      </c>
      <c r="L357" s="135">
        <f>IF(ISNA(VLOOKUP($B357,'[1]1718  Prog Access'!$F$7:$BF$318,5,FALSE)),"",VLOOKUP($B357,'[1]1718  Prog Access'!$F$7:$BF$318,5,FALSE))</f>
        <v>0</v>
      </c>
      <c r="M357" s="135">
        <f>IF(ISNA(VLOOKUP($B357,'[1]1718  Prog Access'!$F$7:$BF$318,6,FALSE)),"",VLOOKUP($B357,'[1]1718  Prog Access'!$F$7:$BF$318,6,FALSE))</f>
        <v>0</v>
      </c>
      <c r="N357" s="135">
        <f>IF(ISNA(VLOOKUP($B357,'[1]1718  Prog Access'!$F$7:$BF$318,7,FALSE)),"",VLOOKUP($B357,'[1]1718  Prog Access'!$F$7:$BF$318,7,FALSE))</f>
        <v>0</v>
      </c>
      <c r="O357" s="135">
        <f>IF(ISNA(VLOOKUP($B357,'[1]1718  Prog Access'!$F$7:$BF$318,8,FALSE)),"",VLOOKUP($B357,'[1]1718  Prog Access'!$F$7:$BF$318,8,FALSE))</f>
        <v>0</v>
      </c>
      <c r="P357" s="135">
        <f>IF(ISNA(VLOOKUP($B357,'[1]1718  Prog Access'!$F$7:$BF$318,9,FALSE)),"",VLOOKUP($B357,'[1]1718  Prog Access'!$F$7:$BF$318,9,FALSE))</f>
        <v>0</v>
      </c>
      <c r="Q357" s="135">
        <f>IF(ISNA(VLOOKUP($B357,'[1]1718  Prog Access'!$F$7:$BF$318,10,FALSE)),"",VLOOKUP($B357,'[1]1718  Prog Access'!$F$7:$BF$318,10,FALSE))</f>
        <v>0</v>
      </c>
      <c r="R357" s="128">
        <f t="shared" si="486"/>
        <v>0</v>
      </c>
      <c r="S357" s="136">
        <f t="shared" si="487"/>
        <v>0</v>
      </c>
      <c r="T357" s="137">
        <f t="shared" si="488"/>
        <v>0</v>
      </c>
      <c r="U357" s="135">
        <f>IF(ISNA(VLOOKUP($B357,'[1]1718  Prog Access'!$F$7:$BF$318,11,FALSE)),"",VLOOKUP($B357,'[1]1718  Prog Access'!$F$7:$BF$318,11,FALSE))</f>
        <v>200119.84</v>
      </c>
      <c r="V357" s="135">
        <f>IF(ISNA(VLOOKUP($B357,'[1]1718  Prog Access'!$F$7:$BF$318,12,FALSE)),"",VLOOKUP($B357,'[1]1718  Prog Access'!$F$7:$BF$318,12,FALSE))</f>
        <v>0</v>
      </c>
      <c r="W357" s="135">
        <f>IF(ISNA(VLOOKUP($B357,'[1]1718  Prog Access'!$F$7:$BF$318,13,FALSE)),"",VLOOKUP($B357,'[1]1718  Prog Access'!$F$7:$BF$318,13,FALSE))</f>
        <v>41736</v>
      </c>
      <c r="X357" s="135">
        <f>IF(ISNA(VLOOKUP($B357,'[1]1718  Prog Access'!$F$7:$BF$318,14,FALSE)),"",VLOOKUP($B357,'[1]1718  Prog Access'!$F$7:$BF$318,14,FALSE))</f>
        <v>0</v>
      </c>
      <c r="Y357" s="135">
        <f>IF(ISNA(VLOOKUP($B357,'[1]1718  Prog Access'!$F$7:$BF$318,15,FALSE)),"",VLOOKUP($B357,'[1]1718  Prog Access'!$F$7:$BF$318,15,FALSE))</f>
        <v>0</v>
      </c>
      <c r="Z357" s="135">
        <f>IF(ISNA(VLOOKUP($B357,'[1]1718  Prog Access'!$F$7:$BF$318,16,FALSE)),"",VLOOKUP($B357,'[1]1718  Prog Access'!$F$7:$BF$318,16,FALSE))</f>
        <v>6638.75</v>
      </c>
      <c r="AA357" s="138">
        <f t="shared" si="489"/>
        <v>248494.59</v>
      </c>
      <c r="AB357" s="133">
        <f t="shared" si="490"/>
        <v>7.6199665119559001E-2</v>
      </c>
      <c r="AC357" s="134">
        <f t="shared" si="491"/>
        <v>1813.8291240875913</v>
      </c>
      <c r="AD357" s="135">
        <f>IF(ISNA(VLOOKUP($B357,'[1]1718  Prog Access'!$F$7:$BF$318,17,FALSE)),"",VLOOKUP($B357,'[1]1718  Prog Access'!$F$7:$BF$318,17,FALSE))</f>
        <v>121717.14</v>
      </c>
      <c r="AE357" s="135">
        <f>IF(ISNA(VLOOKUP($B357,'[1]1718  Prog Access'!$F$7:$BF$318,18,FALSE)),"",VLOOKUP($B357,'[1]1718  Prog Access'!$F$7:$BF$318,18,FALSE))</f>
        <v>0</v>
      </c>
      <c r="AF357" s="135">
        <f>IF(ISNA(VLOOKUP($B357,'[1]1718  Prog Access'!$F$7:$BF$318,19,FALSE)),"",VLOOKUP($B357,'[1]1718  Prog Access'!$F$7:$BF$318,19,FALSE))</f>
        <v>10773.779999999999</v>
      </c>
      <c r="AG357" s="135">
        <f>IF(ISNA(VLOOKUP($B357,'[1]1718  Prog Access'!$F$7:$BF$318,20,FALSE)),"",VLOOKUP($B357,'[1]1718  Prog Access'!$F$7:$BF$318,20,FALSE))</f>
        <v>0</v>
      </c>
      <c r="AH357" s="134">
        <f t="shared" si="492"/>
        <v>132490.91999999998</v>
      </c>
      <c r="AI357" s="133">
        <f t="shared" si="493"/>
        <v>4.0627700326925753E-2</v>
      </c>
      <c r="AJ357" s="134">
        <f t="shared" si="494"/>
        <v>967.08700729927</v>
      </c>
      <c r="AK357" s="135">
        <f>IF(ISNA(VLOOKUP($B357,'[1]1718  Prog Access'!$F$7:$BF$318,21,FALSE)),"",VLOOKUP($B357,'[1]1718  Prog Access'!$F$7:$BF$318,21,FALSE))</f>
        <v>0</v>
      </c>
      <c r="AL357" s="135">
        <f>IF(ISNA(VLOOKUP($B357,'[1]1718  Prog Access'!$F$7:$BF$318,22,FALSE)),"",VLOOKUP($B357,'[1]1718  Prog Access'!$F$7:$BF$318,22,FALSE))</f>
        <v>0</v>
      </c>
      <c r="AM357" s="138">
        <f t="shared" si="495"/>
        <v>0</v>
      </c>
      <c r="AN357" s="133">
        <f t="shared" si="496"/>
        <v>0</v>
      </c>
      <c r="AO357" s="139">
        <f t="shared" si="497"/>
        <v>0</v>
      </c>
      <c r="AP357" s="135">
        <f>IF(ISNA(VLOOKUP($B357,'[1]1718  Prog Access'!$F$7:$BF$318,23,FALSE)),"",VLOOKUP($B357,'[1]1718  Prog Access'!$F$7:$BF$318,23,FALSE))</f>
        <v>87654.36</v>
      </c>
      <c r="AQ357" s="135">
        <f>IF(ISNA(VLOOKUP($B357,'[1]1718  Prog Access'!$F$7:$BF$318,24,FALSE)),"",VLOOKUP($B357,'[1]1718  Prog Access'!$F$7:$BF$318,24,FALSE))</f>
        <v>40376.950000000004</v>
      </c>
      <c r="AR357" s="135">
        <f>IF(ISNA(VLOOKUP($B357,'[1]1718  Prog Access'!$F$7:$BF$318,25,FALSE)),"",VLOOKUP($B357,'[1]1718  Prog Access'!$F$7:$BF$318,25,FALSE))</f>
        <v>0</v>
      </c>
      <c r="AS357" s="135">
        <f>IF(ISNA(VLOOKUP($B357,'[1]1718  Prog Access'!$F$7:$BF$318,26,FALSE)),"",VLOOKUP($B357,'[1]1718  Prog Access'!$F$7:$BF$318,26,FALSE))</f>
        <v>0</v>
      </c>
      <c r="AT357" s="135">
        <f>IF(ISNA(VLOOKUP($B357,'[1]1718  Prog Access'!$F$7:$BF$318,27,FALSE)),"",VLOOKUP($B357,'[1]1718  Prog Access'!$F$7:$BF$318,27,FALSE))</f>
        <v>102905.39</v>
      </c>
      <c r="AU357" s="135">
        <f>IF(ISNA(VLOOKUP($B357,'[1]1718  Prog Access'!$F$7:$BF$318,28,FALSE)),"",VLOOKUP($B357,'[1]1718  Prog Access'!$F$7:$BF$318,28,FALSE))</f>
        <v>0</v>
      </c>
      <c r="AV357" s="135">
        <f>IF(ISNA(VLOOKUP($B357,'[1]1718  Prog Access'!$F$7:$BF$318,29,FALSE)),"",VLOOKUP($B357,'[1]1718  Prog Access'!$F$7:$BF$318,29,FALSE))</f>
        <v>0</v>
      </c>
      <c r="AW357" s="135">
        <f>IF(ISNA(VLOOKUP($B357,'[1]1718  Prog Access'!$F$7:$BF$318,30,FALSE)),"",VLOOKUP($B357,'[1]1718  Prog Access'!$F$7:$BF$318,30,FALSE))</f>
        <v>66246.39</v>
      </c>
      <c r="AX357" s="135">
        <f>IF(ISNA(VLOOKUP($B357,'[1]1718  Prog Access'!$F$7:$BF$318,31,FALSE)),"",VLOOKUP($B357,'[1]1718  Prog Access'!$F$7:$BF$318,31,FALSE))</f>
        <v>0</v>
      </c>
      <c r="AY357" s="135">
        <f>IF(ISNA(VLOOKUP($B357,'[1]1718  Prog Access'!$F$7:$BF$318,32,FALSE)),"",VLOOKUP($B357,'[1]1718  Prog Access'!$F$7:$BF$318,32,FALSE))</f>
        <v>0</v>
      </c>
      <c r="AZ357" s="135">
        <f>IF(ISNA(VLOOKUP($B357,'[1]1718  Prog Access'!$F$7:$BF$318,33,FALSE)),"",VLOOKUP($B357,'[1]1718  Prog Access'!$F$7:$BF$318,33,FALSE))</f>
        <v>0</v>
      </c>
      <c r="BA357" s="135">
        <f>IF(ISNA(VLOOKUP($B357,'[1]1718  Prog Access'!$F$7:$BF$318,34,FALSE)),"",VLOOKUP($B357,'[1]1718  Prog Access'!$F$7:$BF$318,34,FALSE))</f>
        <v>0</v>
      </c>
      <c r="BB357" s="135">
        <f>IF(ISNA(VLOOKUP($B357,'[1]1718  Prog Access'!$F$7:$BF$318,35,FALSE)),"",VLOOKUP($B357,'[1]1718  Prog Access'!$F$7:$BF$318,35,FALSE))</f>
        <v>0</v>
      </c>
      <c r="BC357" s="135">
        <f>IF(ISNA(VLOOKUP($B357,'[1]1718  Prog Access'!$F$7:$BF$318,36,FALSE)),"",VLOOKUP($B357,'[1]1718  Prog Access'!$F$7:$BF$318,36,FALSE))</f>
        <v>0</v>
      </c>
      <c r="BD357" s="135">
        <f>IF(ISNA(VLOOKUP($B357,'[1]1718  Prog Access'!$F$7:$BF$318,37,FALSE)),"",VLOOKUP($B357,'[1]1718  Prog Access'!$F$7:$BF$318,37,FALSE))</f>
        <v>12723.21</v>
      </c>
      <c r="BE357" s="135">
        <f>IF(ISNA(VLOOKUP($B357,'[1]1718  Prog Access'!$F$7:$BF$318,38,FALSE)),"",VLOOKUP($B357,'[1]1718  Prog Access'!$F$7:$BF$318,38,FALSE))</f>
        <v>0</v>
      </c>
      <c r="BF357" s="134">
        <f t="shared" si="498"/>
        <v>309906.30000000005</v>
      </c>
      <c r="BG357" s="133">
        <f t="shared" si="499"/>
        <v>9.5031269205665972E-2</v>
      </c>
      <c r="BH357" s="137">
        <f t="shared" si="500"/>
        <v>2262.089781021898</v>
      </c>
      <c r="BI357" s="140">
        <f>IF(ISNA(VLOOKUP($B357,'[1]1718  Prog Access'!$F$7:$BF$318,39,FALSE)),"",VLOOKUP($B357,'[1]1718  Prog Access'!$F$7:$BF$318,39,FALSE))</f>
        <v>0</v>
      </c>
      <c r="BJ357" s="135">
        <f>IF(ISNA(VLOOKUP($B357,'[1]1718  Prog Access'!$F$7:$BF$318,40,FALSE)),"",VLOOKUP($B357,'[1]1718  Prog Access'!$F$7:$BF$318,40,FALSE))</f>
        <v>0</v>
      </c>
      <c r="BK357" s="135">
        <f>IF(ISNA(VLOOKUP($B357,'[1]1718  Prog Access'!$F$7:$BF$318,41,FALSE)),"",VLOOKUP($B357,'[1]1718  Prog Access'!$F$7:$BF$318,41,FALSE))</f>
        <v>3713.04</v>
      </c>
      <c r="BL357" s="135">
        <f>IF(ISNA(VLOOKUP($B357,'[1]1718  Prog Access'!$F$7:$BF$318,42,FALSE)),"",VLOOKUP($B357,'[1]1718  Prog Access'!$F$7:$BF$318,42,FALSE))</f>
        <v>0</v>
      </c>
      <c r="BM357" s="135">
        <f>IF(ISNA(VLOOKUP($B357,'[1]1718  Prog Access'!$F$7:$BF$318,43,FALSE)),"",VLOOKUP($B357,'[1]1718  Prog Access'!$F$7:$BF$318,43,FALSE))</f>
        <v>0</v>
      </c>
      <c r="BN357" s="135">
        <f>IF(ISNA(VLOOKUP($B357,'[1]1718  Prog Access'!$F$7:$BF$318,44,FALSE)),"",VLOOKUP($B357,'[1]1718  Prog Access'!$F$7:$BF$318,44,FALSE))</f>
        <v>0</v>
      </c>
      <c r="BO357" s="135">
        <f>IF(ISNA(VLOOKUP($B357,'[1]1718  Prog Access'!$F$7:$BF$318,45,FALSE)),"",VLOOKUP($B357,'[1]1718  Prog Access'!$F$7:$BF$318,45,FALSE))</f>
        <v>411.84</v>
      </c>
      <c r="BP357" s="137">
        <f t="shared" si="501"/>
        <v>4124.88</v>
      </c>
      <c r="BQ357" s="133">
        <f t="shared" si="502"/>
        <v>1.2648745176237703E-3</v>
      </c>
      <c r="BR357" s="134">
        <f t="shared" si="503"/>
        <v>30.108613138686131</v>
      </c>
      <c r="BS357" s="140">
        <f>IF(ISNA(VLOOKUP($B357,'[1]1718  Prog Access'!$F$7:$BF$318,46,FALSE)),"",VLOOKUP($B357,'[1]1718  Prog Access'!$F$7:$BF$318,46,FALSE))</f>
        <v>0</v>
      </c>
      <c r="BT357" s="135">
        <f>IF(ISNA(VLOOKUP($B357,'[1]1718  Prog Access'!$F$7:$BF$318,47,FALSE)),"",VLOOKUP($B357,'[1]1718  Prog Access'!$F$7:$BF$318,47,FALSE))</f>
        <v>0</v>
      </c>
      <c r="BU357" s="135">
        <f>IF(ISNA(VLOOKUP($B357,'[1]1718  Prog Access'!$F$7:$BF$318,48,FALSE)),"",VLOOKUP($B357,'[1]1718  Prog Access'!$F$7:$BF$318,48,FALSE))</f>
        <v>0</v>
      </c>
      <c r="BV357" s="135">
        <f>IF(ISNA(VLOOKUP($B357,'[1]1718  Prog Access'!$F$7:$BF$318,49,FALSE)),"",VLOOKUP($B357,'[1]1718  Prog Access'!$F$7:$BF$318,49,FALSE))</f>
        <v>0</v>
      </c>
      <c r="BW357" s="137">
        <f t="shared" si="504"/>
        <v>0</v>
      </c>
      <c r="BX357" s="133">
        <f t="shared" si="505"/>
        <v>0</v>
      </c>
      <c r="BY357" s="134">
        <f t="shared" si="506"/>
        <v>0</v>
      </c>
      <c r="BZ357" s="135">
        <f>IF(ISNA(VLOOKUP($B357,'[1]1718  Prog Access'!$F$7:$BF$318,50,FALSE)),"",VLOOKUP($B357,'[1]1718  Prog Access'!$F$7:$BF$318,50,FALSE))</f>
        <v>615156.24000000011</v>
      </c>
      <c r="CA357" s="133">
        <f t="shared" si="507"/>
        <v>0.18863468812020043</v>
      </c>
      <c r="CB357" s="134">
        <f t="shared" si="508"/>
        <v>4490.1915328467157</v>
      </c>
      <c r="CC357" s="135">
        <f>IF(ISNA(VLOOKUP($B357,'[1]1718  Prog Access'!$F$7:$BF$318,51,FALSE)),"",VLOOKUP($B357,'[1]1718  Prog Access'!$F$7:$BF$318,51,FALSE))</f>
        <v>138040.95999999999</v>
      </c>
      <c r="CD357" s="133">
        <f t="shared" si="509"/>
        <v>4.2329593271155076E-2</v>
      </c>
      <c r="CE357" s="134">
        <f t="shared" si="510"/>
        <v>1007.5982481751824</v>
      </c>
      <c r="CF357" s="141">
        <f>IF(ISNA(VLOOKUP($B357,'[1]1718  Prog Access'!$F$7:$BF$318,52,FALSE)),"",VLOOKUP($B357,'[1]1718  Prog Access'!$F$7:$BF$318,52,FALSE))</f>
        <v>278892.12</v>
      </c>
      <c r="CG357" s="88">
        <f t="shared" si="511"/>
        <v>8.5520920791409841E-2</v>
      </c>
      <c r="CH357" s="89">
        <f t="shared" si="512"/>
        <v>2035.708905109489</v>
      </c>
      <c r="CI357" s="90">
        <f t="shared" si="525"/>
        <v>3261098.1899999995</v>
      </c>
      <c r="CJ357" s="99">
        <f t="shared" si="526"/>
        <v>0</v>
      </c>
    </row>
    <row r="358" spans="1:88" x14ac:dyDescent="0.3">
      <c r="A358" s="21"/>
      <c r="B358" s="84" t="s">
        <v>586</v>
      </c>
      <c r="C358" s="117" t="s">
        <v>587</v>
      </c>
      <c r="D358" s="85">
        <f>IF(ISNA(VLOOKUP($B358,'[1]1718 enrollment_Rev_Exp by size'!$A$6:$C$339,3,FALSE)),"",VLOOKUP($B358,'[1]1718 enrollment_Rev_Exp by size'!$A$6:$C$339,3,FALSE))</f>
        <v>499.90999999999997</v>
      </c>
      <c r="E358" s="86">
        <f>IF(ISNA(VLOOKUP($B358,'[1]1718 Enroll_Rev_Exp Access'!$A$6:$D$316,4,FALSE)),"",VLOOKUP($B358,'[1]1718 Enroll_Rev_Exp Access'!$A$6:$D$316,4,FALSE))</f>
        <v>7898197.5300000003</v>
      </c>
      <c r="F358" s="87">
        <f>IF(ISNA(VLOOKUP($B358,'[1]1718  Prog Access'!$F$7:$BF$318,2,FALSE)),"",VLOOKUP($B358,'[1]1718  Prog Access'!$F$7:$BF$318,2,FALSE))</f>
        <v>3261403.55</v>
      </c>
      <c r="G358" s="87">
        <f>IF(ISNA(VLOOKUP($B358,'[1]1718  Prog Access'!$F$7:$BF$318,3,FALSE)),"",VLOOKUP($B358,'[1]1718  Prog Access'!$F$7:$BF$318,3,FALSE))</f>
        <v>59445.72</v>
      </c>
      <c r="H358" s="87">
        <f>IF(ISNA(VLOOKUP($B358,'[1]1718  Prog Access'!$F$7:$BF$318,4,FALSE)),"",VLOOKUP($B358,'[1]1718  Prog Access'!$F$7:$BF$318,4,FALSE))</f>
        <v>0</v>
      </c>
      <c r="I358" s="130">
        <f t="shared" si="515"/>
        <v>3320849.27</v>
      </c>
      <c r="J358" s="151">
        <f t="shared" si="516"/>
        <v>0.42045659878552061</v>
      </c>
      <c r="K358" s="152">
        <f t="shared" si="517"/>
        <v>6642.8942609669748</v>
      </c>
      <c r="L358" s="135">
        <f>IF(ISNA(VLOOKUP($B358,'[1]1718  Prog Access'!$F$7:$BF$318,5,FALSE)),"",VLOOKUP($B358,'[1]1718  Prog Access'!$F$7:$BF$318,5,FALSE))</f>
        <v>0</v>
      </c>
      <c r="M358" s="135">
        <f>IF(ISNA(VLOOKUP($B358,'[1]1718  Prog Access'!$F$7:$BF$318,6,FALSE)),"",VLOOKUP($B358,'[1]1718  Prog Access'!$F$7:$BF$318,6,FALSE))</f>
        <v>0</v>
      </c>
      <c r="N358" s="135">
        <f>IF(ISNA(VLOOKUP($B358,'[1]1718  Prog Access'!$F$7:$BF$318,7,FALSE)),"",VLOOKUP($B358,'[1]1718  Prog Access'!$F$7:$BF$318,7,FALSE))</f>
        <v>0</v>
      </c>
      <c r="O358" s="135">
        <f>IF(ISNA(VLOOKUP($B358,'[1]1718  Prog Access'!$F$7:$BF$318,8,FALSE)),"",VLOOKUP($B358,'[1]1718  Prog Access'!$F$7:$BF$318,8,FALSE))</f>
        <v>0</v>
      </c>
      <c r="P358" s="135">
        <f>IF(ISNA(VLOOKUP($B358,'[1]1718  Prog Access'!$F$7:$BF$318,9,FALSE)),"",VLOOKUP($B358,'[1]1718  Prog Access'!$F$7:$BF$318,9,FALSE))</f>
        <v>0</v>
      </c>
      <c r="Q358" s="135">
        <f>IF(ISNA(VLOOKUP($B358,'[1]1718  Prog Access'!$F$7:$BF$318,10,FALSE)),"",VLOOKUP($B358,'[1]1718  Prog Access'!$F$7:$BF$318,10,FALSE))</f>
        <v>0</v>
      </c>
      <c r="R358" s="128">
        <f t="shared" si="486"/>
        <v>0</v>
      </c>
      <c r="S358" s="136">
        <f t="shared" si="487"/>
        <v>0</v>
      </c>
      <c r="T358" s="137">
        <f t="shared" si="488"/>
        <v>0</v>
      </c>
      <c r="U358" s="135">
        <f>IF(ISNA(VLOOKUP($B358,'[1]1718  Prog Access'!$F$7:$BF$318,11,FALSE)),"",VLOOKUP($B358,'[1]1718  Prog Access'!$F$7:$BF$318,11,FALSE))</f>
        <v>475797.94000000006</v>
      </c>
      <c r="V358" s="135">
        <f>IF(ISNA(VLOOKUP($B358,'[1]1718  Prog Access'!$F$7:$BF$318,12,FALSE)),"",VLOOKUP($B358,'[1]1718  Prog Access'!$F$7:$BF$318,12,FALSE))</f>
        <v>0</v>
      </c>
      <c r="W358" s="135">
        <f>IF(ISNA(VLOOKUP($B358,'[1]1718  Prog Access'!$F$7:$BF$318,13,FALSE)),"",VLOOKUP($B358,'[1]1718  Prog Access'!$F$7:$BF$318,13,FALSE))</f>
        <v>217298.90999999997</v>
      </c>
      <c r="X358" s="135">
        <f>IF(ISNA(VLOOKUP($B358,'[1]1718  Prog Access'!$F$7:$BF$318,14,FALSE)),"",VLOOKUP($B358,'[1]1718  Prog Access'!$F$7:$BF$318,14,FALSE))</f>
        <v>0</v>
      </c>
      <c r="Y358" s="135">
        <f>IF(ISNA(VLOOKUP($B358,'[1]1718  Prog Access'!$F$7:$BF$318,15,FALSE)),"",VLOOKUP($B358,'[1]1718  Prog Access'!$F$7:$BF$318,15,FALSE))</f>
        <v>0</v>
      </c>
      <c r="Z358" s="135">
        <f>IF(ISNA(VLOOKUP($B358,'[1]1718  Prog Access'!$F$7:$BF$318,16,FALSE)),"",VLOOKUP($B358,'[1]1718  Prog Access'!$F$7:$BF$318,16,FALSE))</f>
        <v>474.79</v>
      </c>
      <c r="AA358" s="138">
        <f t="shared" si="489"/>
        <v>693571.64000000013</v>
      </c>
      <c r="AB358" s="133">
        <f t="shared" si="490"/>
        <v>8.7813914170363896E-2</v>
      </c>
      <c r="AC358" s="134">
        <f t="shared" si="491"/>
        <v>1387.3930107419339</v>
      </c>
      <c r="AD358" s="135">
        <f>IF(ISNA(VLOOKUP($B358,'[1]1718  Prog Access'!$F$7:$BF$318,17,FALSE)),"",VLOOKUP($B358,'[1]1718  Prog Access'!$F$7:$BF$318,17,FALSE))</f>
        <v>260624.45999999996</v>
      </c>
      <c r="AE358" s="135">
        <f>IF(ISNA(VLOOKUP($B358,'[1]1718  Prog Access'!$F$7:$BF$318,18,FALSE)),"",VLOOKUP($B358,'[1]1718  Prog Access'!$F$7:$BF$318,18,FALSE))</f>
        <v>0</v>
      </c>
      <c r="AF358" s="135">
        <f>IF(ISNA(VLOOKUP($B358,'[1]1718  Prog Access'!$F$7:$BF$318,19,FALSE)),"",VLOOKUP($B358,'[1]1718  Prog Access'!$F$7:$BF$318,19,FALSE))</f>
        <v>0</v>
      </c>
      <c r="AG358" s="135">
        <f>IF(ISNA(VLOOKUP($B358,'[1]1718  Prog Access'!$F$7:$BF$318,20,FALSE)),"",VLOOKUP($B358,'[1]1718  Prog Access'!$F$7:$BF$318,20,FALSE))</f>
        <v>0</v>
      </c>
      <c r="AH358" s="134">
        <f t="shared" si="492"/>
        <v>260624.45999999996</v>
      </c>
      <c r="AI358" s="133">
        <f t="shared" si="493"/>
        <v>3.2997966815853992E-2</v>
      </c>
      <c r="AJ358" s="134">
        <f t="shared" si="494"/>
        <v>521.3427616971054</v>
      </c>
      <c r="AK358" s="135">
        <f>IF(ISNA(VLOOKUP($B358,'[1]1718  Prog Access'!$F$7:$BF$318,21,FALSE)),"",VLOOKUP($B358,'[1]1718  Prog Access'!$F$7:$BF$318,21,FALSE))</f>
        <v>0</v>
      </c>
      <c r="AL358" s="135">
        <f>IF(ISNA(VLOOKUP($B358,'[1]1718  Prog Access'!$F$7:$BF$318,22,FALSE)),"",VLOOKUP($B358,'[1]1718  Prog Access'!$F$7:$BF$318,22,FALSE))</f>
        <v>0</v>
      </c>
      <c r="AM358" s="138">
        <f t="shared" si="495"/>
        <v>0</v>
      </c>
      <c r="AN358" s="133">
        <f t="shared" si="496"/>
        <v>0</v>
      </c>
      <c r="AO358" s="139">
        <f t="shared" si="497"/>
        <v>0</v>
      </c>
      <c r="AP358" s="135">
        <f>IF(ISNA(VLOOKUP($B358,'[1]1718  Prog Access'!$F$7:$BF$318,23,FALSE)),"",VLOOKUP($B358,'[1]1718  Prog Access'!$F$7:$BF$318,23,FALSE))</f>
        <v>253739.26</v>
      </c>
      <c r="AQ358" s="135">
        <f>IF(ISNA(VLOOKUP($B358,'[1]1718  Prog Access'!$F$7:$BF$318,24,FALSE)),"",VLOOKUP($B358,'[1]1718  Prog Access'!$F$7:$BF$318,24,FALSE))</f>
        <v>77564.69</v>
      </c>
      <c r="AR358" s="135">
        <f>IF(ISNA(VLOOKUP($B358,'[1]1718  Prog Access'!$F$7:$BF$318,25,FALSE)),"",VLOOKUP($B358,'[1]1718  Prog Access'!$F$7:$BF$318,25,FALSE))</f>
        <v>0</v>
      </c>
      <c r="AS358" s="135">
        <f>IF(ISNA(VLOOKUP($B358,'[1]1718  Prog Access'!$F$7:$BF$318,26,FALSE)),"",VLOOKUP($B358,'[1]1718  Prog Access'!$F$7:$BF$318,26,FALSE))</f>
        <v>0</v>
      </c>
      <c r="AT358" s="135">
        <f>IF(ISNA(VLOOKUP($B358,'[1]1718  Prog Access'!$F$7:$BF$318,27,FALSE)),"",VLOOKUP($B358,'[1]1718  Prog Access'!$F$7:$BF$318,27,FALSE))</f>
        <v>369563.68999999994</v>
      </c>
      <c r="AU358" s="135">
        <f>IF(ISNA(VLOOKUP($B358,'[1]1718  Prog Access'!$F$7:$BF$318,28,FALSE)),"",VLOOKUP($B358,'[1]1718  Prog Access'!$F$7:$BF$318,28,FALSE))</f>
        <v>0</v>
      </c>
      <c r="AV358" s="135">
        <f>IF(ISNA(VLOOKUP($B358,'[1]1718  Prog Access'!$F$7:$BF$318,29,FALSE)),"",VLOOKUP($B358,'[1]1718  Prog Access'!$F$7:$BF$318,29,FALSE))</f>
        <v>0</v>
      </c>
      <c r="AW358" s="135">
        <f>IF(ISNA(VLOOKUP($B358,'[1]1718  Prog Access'!$F$7:$BF$318,30,FALSE)),"",VLOOKUP($B358,'[1]1718  Prog Access'!$F$7:$BF$318,30,FALSE))</f>
        <v>50652.719999999994</v>
      </c>
      <c r="AX358" s="135">
        <f>IF(ISNA(VLOOKUP($B358,'[1]1718  Prog Access'!$F$7:$BF$318,31,FALSE)),"",VLOOKUP($B358,'[1]1718  Prog Access'!$F$7:$BF$318,31,FALSE))</f>
        <v>0</v>
      </c>
      <c r="AY358" s="135">
        <f>IF(ISNA(VLOOKUP($B358,'[1]1718  Prog Access'!$F$7:$BF$318,32,FALSE)),"",VLOOKUP($B358,'[1]1718  Prog Access'!$F$7:$BF$318,32,FALSE))</f>
        <v>0</v>
      </c>
      <c r="AZ358" s="135">
        <f>IF(ISNA(VLOOKUP($B358,'[1]1718  Prog Access'!$F$7:$BF$318,33,FALSE)),"",VLOOKUP($B358,'[1]1718  Prog Access'!$F$7:$BF$318,33,FALSE))</f>
        <v>0</v>
      </c>
      <c r="BA358" s="135">
        <f>IF(ISNA(VLOOKUP($B358,'[1]1718  Prog Access'!$F$7:$BF$318,34,FALSE)),"",VLOOKUP($B358,'[1]1718  Prog Access'!$F$7:$BF$318,34,FALSE))</f>
        <v>0</v>
      </c>
      <c r="BB358" s="135">
        <f>IF(ISNA(VLOOKUP($B358,'[1]1718  Prog Access'!$F$7:$BF$318,35,FALSE)),"",VLOOKUP($B358,'[1]1718  Prog Access'!$F$7:$BF$318,35,FALSE))</f>
        <v>6037.3</v>
      </c>
      <c r="BC358" s="135">
        <f>IF(ISNA(VLOOKUP($B358,'[1]1718  Prog Access'!$F$7:$BF$318,36,FALSE)),"",VLOOKUP($B358,'[1]1718  Prog Access'!$F$7:$BF$318,36,FALSE))</f>
        <v>0</v>
      </c>
      <c r="BD358" s="135">
        <f>IF(ISNA(VLOOKUP($B358,'[1]1718  Prog Access'!$F$7:$BF$318,37,FALSE)),"",VLOOKUP($B358,'[1]1718  Prog Access'!$F$7:$BF$318,37,FALSE))</f>
        <v>0</v>
      </c>
      <c r="BE358" s="135">
        <f>IF(ISNA(VLOOKUP($B358,'[1]1718  Prog Access'!$F$7:$BF$318,38,FALSE)),"",VLOOKUP($B358,'[1]1718  Prog Access'!$F$7:$BF$318,38,FALSE))</f>
        <v>0</v>
      </c>
      <c r="BF358" s="134">
        <f t="shared" si="498"/>
        <v>757557.65999999992</v>
      </c>
      <c r="BG358" s="133">
        <f t="shared" si="499"/>
        <v>9.5915258781834989E-2</v>
      </c>
      <c r="BH358" s="137">
        <f t="shared" si="500"/>
        <v>1515.388089856174</v>
      </c>
      <c r="BI358" s="140">
        <f>IF(ISNA(VLOOKUP($B358,'[1]1718  Prog Access'!$F$7:$BF$318,39,FALSE)),"",VLOOKUP($B358,'[1]1718  Prog Access'!$F$7:$BF$318,39,FALSE))</f>
        <v>0</v>
      </c>
      <c r="BJ358" s="135">
        <f>IF(ISNA(VLOOKUP($B358,'[1]1718  Prog Access'!$F$7:$BF$318,40,FALSE)),"",VLOOKUP($B358,'[1]1718  Prog Access'!$F$7:$BF$318,40,FALSE))</f>
        <v>0</v>
      </c>
      <c r="BK358" s="135">
        <f>IF(ISNA(VLOOKUP($B358,'[1]1718  Prog Access'!$F$7:$BF$318,41,FALSE)),"",VLOOKUP($B358,'[1]1718  Prog Access'!$F$7:$BF$318,41,FALSE))</f>
        <v>140.13999999999999</v>
      </c>
      <c r="BL358" s="135">
        <f>IF(ISNA(VLOOKUP($B358,'[1]1718  Prog Access'!$F$7:$BF$318,42,FALSE)),"",VLOOKUP($B358,'[1]1718  Prog Access'!$F$7:$BF$318,42,FALSE))</f>
        <v>0</v>
      </c>
      <c r="BM358" s="135">
        <f>IF(ISNA(VLOOKUP($B358,'[1]1718  Prog Access'!$F$7:$BF$318,43,FALSE)),"",VLOOKUP($B358,'[1]1718  Prog Access'!$F$7:$BF$318,43,FALSE))</f>
        <v>0</v>
      </c>
      <c r="BN358" s="135">
        <f>IF(ISNA(VLOOKUP($B358,'[1]1718  Prog Access'!$F$7:$BF$318,44,FALSE)),"",VLOOKUP($B358,'[1]1718  Prog Access'!$F$7:$BF$318,44,FALSE))</f>
        <v>0</v>
      </c>
      <c r="BO358" s="135">
        <f>IF(ISNA(VLOOKUP($B358,'[1]1718  Prog Access'!$F$7:$BF$318,45,FALSE)),"",VLOOKUP($B358,'[1]1718  Prog Access'!$F$7:$BF$318,45,FALSE))</f>
        <v>368818.75000000006</v>
      </c>
      <c r="BP358" s="137">
        <f t="shared" si="501"/>
        <v>368958.89000000007</v>
      </c>
      <c r="BQ358" s="133">
        <f t="shared" si="502"/>
        <v>4.6714315335691543E-2</v>
      </c>
      <c r="BR358" s="134">
        <f t="shared" si="503"/>
        <v>738.05062911324057</v>
      </c>
      <c r="BS358" s="140">
        <f>IF(ISNA(VLOOKUP($B358,'[1]1718  Prog Access'!$F$7:$BF$318,46,FALSE)),"",VLOOKUP($B358,'[1]1718  Prog Access'!$F$7:$BF$318,46,FALSE))</f>
        <v>0</v>
      </c>
      <c r="BT358" s="135">
        <f>IF(ISNA(VLOOKUP($B358,'[1]1718  Prog Access'!$F$7:$BF$318,47,FALSE)),"",VLOOKUP($B358,'[1]1718  Prog Access'!$F$7:$BF$318,47,FALSE))</f>
        <v>0</v>
      </c>
      <c r="BU358" s="135">
        <f>IF(ISNA(VLOOKUP($B358,'[1]1718  Prog Access'!$F$7:$BF$318,48,FALSE)),"",VLOOKUP($B358,'[1]1718  Prog Access'!$F$7:$BF$318,48,FALSE))</f>
        <v>0</v>
      </c>
      <c r="BV358" s="135">
        <f>IF(ISNA(VLOOKUP($B358,'[1]1718  Prog Access'!$F$7:$BF$318,49,FALSE)),"",VLOOKUP($B358,'[1]1718  Prog Access'!$F$7:$BF$318,49,FALSE))</f>
        <v>91073.94</v>
      </c>
      <c r="BW358" s="137">
        <f t="shared" si="504"/>
        <v>91073.94</v>
      </c>
      <c r="BX358" s="133">
        <f t="shared" si="505"/>
        <v>1.1530977752084658E-2</v>
      </c>
      <c r="BY358" s="134">
        <f t="shared" si="506"/>
        <v>182.18067252105379</v>
      </c>
      <c r="BZ358" s="135">
        <f>IF(ISNA(VLOOKUP($B358,'[1]1718  Prog Access'!$F$7:$BF$318,50,FALSE)),"",VLOOKUP($B358,'[1]1718  Prog Access'!$F$7:$BF$318,50,FALSE))</f>
        <v>1603544.63</v>
      </c>
      <c r="CA358" s="133">
        <f t="shared" si="507"/>
        <v>0.20302665562733777</v>
      </c>
      <c r="CB358" s="134">
        <f t="shared" si="508"/>
        <v>3207.6666399951991</v>
      </c>
      <c r="CC358" s="135">
        <f>IF(ISNA(VLOOKUP($B358,'[1]1718  Prog Access'!$F$7:$BF$318,51,FALSE)),"",VLOOKUP($B358,'[1]1718  Prog Access'!$F$7:$BF$318,51,FALSE))</f>
        <v>362864.36000000004</v>
      </c>
      <c r="CD358" s="133">
        <f t="shared" si="509"/>
        <v>4.5942679785067372E-2</v>
      </c>
      <c r="CE358" s="134">
        <f t="shared" si="510"/>
        <v>725.85937468744385</v>
      </c>
      <c r="CF358" s="141">
        <f>IF(ISNA(VLOOKUP($B358,'[1]1718  Prog Access'!$F$7:$BF$318,52,FALSE)),"",VLOOKUP($B358,'[1]1718  Prog Access'!$F$7:$BF$318,52,FALSE))</f>
        <v>439152.68</v>
      </c>
      <c r="CG358" s="88">
        <f t="shared" si="511"/>
        <v>5.5601632946245136E-2</v>
      </c>
      <c r="CH358" s="89">
        <f t="shared" si="512"/>
        <v>878.46348342701685</v>
      </c>
      <c r="CI358" s="90">
        <f t="shared" si="525"/>
        <v>7898197.5299999993</v>
      </c>
      <c r="CJ358" s="99">
        <f t="shared" si="526"/>
        <v>0</v>
      </c>
    </row>
    <row r="359" spans="1:88" x14ac:dyDescent="0.3">
      <c r="A359" s="91"/>
      <c r="B359" s="84" t="s">
        <v>588</v>
      </c>
      <c r="C359" s="117" t="s">
        <v>589</v>
      </c>
      <c r="D359" s="85">
        <f>IF(ISNA(VLOOKUP($B359,'[1]1718 enrollment_Rev_Exp by size'!$A$6:$C$339,3,FALSE)),"",VLOOKUP($B359,'[1]1718 enrollment_Rev_Exp by size'!$A$6:$C$339,3,FALSE))</f>
        <v>235.04</v>
      </c>
      <c r="E359" s="86">
        <f>IF(ISNA(VLOOKUP($B359,'[1]1718 Enroll_Rev_Exp Access'!$A$6:$D$316,4,FALSE)),"",VLOOKUP($B359,'[1]1718 Enroll_Rev_Exp Access'!$A$6:$D$316,4,FALSE))</f>
        <v>3836070.05</v>
      </c>
      <c r="F359" s="87">
        <f>IF(ISNA(VLOOKUP($B359,'[1]1718  Prog Access'!$F$7:$BF$318,2,FALSE)),"",VLOOKUP($B359,'[1]1718  Prog Access'!$F$7:$BF$318,2,FALSE))</f>
        <v>1558018.9399999992</v>
      </c>
      <c r="G359" s="87">
        <f>IF(ISNA(VLOOKUP($B359,'[1]1718  Prog Access'!$F$7:$BF$318,3,FALSE)),"",VLOOKUP($B359,'[1]1718  Prog Access'!$F$7:$BF$318,3,FALSE))</f>
        <v>301643.78000000003</v>
      </c>
      <c r="H359" s="87">
        <f>IF(ISNA(VLOOKUP($B359,'[1]1718  Prog Access'!$F$7:$BF$318,4,FALSE)),"",VLOOKUP($B359,'[1]1718  Prog Access'!$F$7:$BF$318,4,FALSE))</f>
        <v>0</v>
      </c>
      <c r="I359" s="130">
        <f t="shared" si="515"/>
        <v>1859662.7199999993</v>
      </c>
      <c r="J359" s="151">
        <f t="shared" si="516"/>
        <v>0.48478330576888173</v>
      </c>
      <c r="K359" s="152">
        <f t="shared" si="517"/>
        <v>7912.1116405718149</v>
      </c>
      <c r="L359" s="135">
        <f>IF(ISNA(VLOOKUP($B359,'[1]1718  Prog Access'!$F$7:$BF$318,5,FALSE)),"",VLOOKUP($B359,'[1]1718  Prog Access'!$F$7:$BF$318,5,FALSE))</f>
        <v>0</v>
      </c>
      <c r="M359" s="135">
        <f>IF(ISNA(VLOOKUP($B359,'[1]1718  Prog Access'!$F$7:$BF$318,6,FALSE)),"",VLOOKUP($B359,'[1]1718  Prog Access'!$F$7:$BF$318,6,FALSE))</f>
        <v>0</v>
      </c>
      <c r="N359" s="135">
        <f>IF(ISNA(VLOOKUP($B359,'[1]1718  Prog Access'!$F$7:$BF$318,7,FALSE)),"",VLOOKUP($B359,'[1]1718  Prog Access'!$F$7:$BF$318,7,FALSE))</f>
        <v>0</v>
      </c>
      <c r="O359" s="135">
        <f>IF(ISNA(VLOOKUP($B359,'[1]1718  Prog Access'!$F$7:$BF$318,8,FALSE)),"",VLOOKUP($B359,'[1]1718  Prog Access'!$F$7:$BF$318,8,FALSE))</f>
        <v>0</v>
      </c>
      <c r="P359" s="135">
        <f>IF(ISNA(VLOOKUP($B359,'[1]1718  Prog Access'!$F$7:$BF$318,9,FALSE)),"",VLOOKUP($B359,'[1]1718  Prog Access'!$F$7:$BF$318,9,FALSE))</f>
        <v>0</v>
      </c>
      <c r="Q359" s="135">
        <f>IF(ISNA(VLOOKUP($B359,'[1]1718  Prog Access'!$F$7:$BF$318,10,FALSE)),"",VLOOKUP($B359,'[1]1718  Prog Access'!$F$7:$BF$318,10,FALSE))</f>
        <v>0</v>
      </c>
      <c r="R359" s="128">
        <f t="shared" si="486"/>
        <v>0</v>
      </c>
      <c r="S359" s="136">
        <f t="shared" si="487"/>
        <v>0</v>
      </c>
      <c r="T359" s="137">
        <f t="shared" si="488"/>
        <v>0</v>
      </c>
      <c r="U359" s="135">
        <f>IF(ISNA(VLOOKUP($B359,'[1]1718  Prog Access'!$F$7:$BF$318,11,FALSE)),"",VLOOKUP($B359,'[1]1718  Prog Access'!$F$7:$BF$318,11,FALSE))</f>
        <v>291252.83999999997</v>
      </c>
      <c r="V359" s="135">
        <f>IF(ISNA(VLOOKUP($B359,'[1]1718  Prog Access'!$F$7:$BF$318,12,FALSE)),"",VLOOKUP($B359,'[1]1718  Prog Access'!$F$7:$BF$318,12,FALSE))</f>
        <v>0</v>
      </c>
      <c r="W359" s="135">
        <f>IF(ISNA(VLOOKUP($B359,'[1]1718  Prog Access'!$F$7:$BF$318,13,FALSE)),"",VLOOKUP($B359,'[1]1718  Prog Access'!$F$7:$BF$318,13,FALSE))</f>
        <v>38650.639999999992</v>
      </c>
      <c r="X359" s="135">
        <f>IF(ISNA(VLOOKUP($B359,'[1]1718  Prog Access'!$F$7:$BF$318,14,FALSE)),"",VLOOKUP($B359,'[1]1718  Prog Access'!$F$7:$BF$318,14,FALSE))</f>
        <v>0</v>
      </c>
      <c r="Y359" s="135">
        <f>IF(ISNA(VLOOKUP($B359,'[1]1718  Prog Access'!$F$7:$BF$318,15,FALSE)),"",VLOOKUP($B359,'[1]1718  Prog Access'!$F$7:$BF$318,15,FALSE))</f>
        <v>0</v>
      </c>
      <c r="Z359" s="135">
        <f>IF(ISNA(VLOOKUP($B359,'[1]1718  Prog Access'!$F$7:$BF$318,16,FALSE)),"",VLOOKUP($B359,'[1]1718  Prog Access'!$F$7:$BF$318,16,FALSE))</f>
        <v>0</v>
      </c>
      <c r="AA359" s="138">
        <f t="shared" si="489"/>
        <v>329903.48</v>
      </c>
      <c r="AB359" s="133">
        <f t="shared" si="490"/>
        <v>8.6000379476907626E-2</v>
      </c>
      <c r="AC359" s="134">
        <f t="shared" si="491"/>
        <v>1403.6056841388699</v>
      </c>
      <c r="AD359" s="135">
        <f>IF(ISNA(VLOOKUP($B359,'[1]1718  Prog Access'!$F$7:$BF$318,17,FALSE)),"",VLOOKUP($B359,'[1]1718  Prog Access'!$F$7:$BF$318,17,FALSE))</f>
        <v>110779.63999999998</v>
      </c>
      <c r="AE359" s="135">
        <f>IF(ISNA(VLOOKUP($B359,'[1]1718  Prog Access'!$F$7:$BF$318,18,FALSE)),"",VLOOKUP($B359,'[1]1718  Prog Access'!$F$7:$BF$318,18,FALSE))</f>
        <v>0</v>
      </c>
      <c r="AF359" s="135">
        <f>IF(ISNA(VLOOKUP($B359,'[1]1718  Prog Access'!$F$7:$BF$318,19,FALSE)),"",VLOOKUP($B359,'[1]1718  Prog Access'!$F$7:$BF$318,19,FALSE))</f>
        <v>0</v>
      </c>
      <c r="AG359" s="135">
        <f>IF(ISNA(VLOOKUP($B359,'[1]1718  Prog Access'!$F$7:$BF$318,20,FALSE)),"",VLOOKUP($B359,'[1]1718  Prog Access'!$F$7:$BF$318,20,FALSE))</f>
        <v>0</v>
      </c>
      <c r="AH359" s="134">
        <f t="shared" si="492"/>
        <v>110779.63999999998</v>
      </c>
      <c r="AI359" s="133">
        <f t="shared" si="493"/>
        <v>2.8878419464733181E-2</v>
      </c>
      <c r="AJ359" s="134">
        <f t="shared" si="494"/>
        <v>471.32249829816197</v>
      </c>
      <c r="AK359" s="135">
        <f>IF(ISNA(VLOOKUP($B359,'[1]1718  Prog Access'!$F$7:$BF$318,21,FALSE)),"",VLOOKUP($B359,'[1]1718  Prog Access'!$F$7:$BF$318,21,FALSE))</f>
        <v>0</v>
      </c>
      <c r="AL359" s="135">
        <f>IF(ISNA(VLOOKUP($B359,'[1]1718  Prog Access'!$F$7:$BF$318,22,FALSE)),"",VLOOKUP($B359,'[1]1718  Prog Access'!$F$7:$BF$318,22,FALSE))</f>
        <v>0</v>
      </c>
      <c r="AM359" s="138">
        <f t="shared" si="495"/>
        <v>0</v>
      </c>
      <c r="AN359" s="133">
        <f t="shared" si="496"/>
        <v>0</v>
      </c>
      <c r="AO359" s="139">
        <f t="shared" si="497"/>
        <v>0</v>
      </c>
      <c r="AP359" s="135">
        <f>IF(ISNA(VLOOKUP($B359,'[1]1718  Prog Access'!$F$7:$BF$318,23,FALSE)),"",VLOOKUP($B359,'[1]1718  Prog Access'!$F$7:$BF$318,23,FALSE))</f>
        <v>109698.47000000002</v>
      </c>
      <c r="AQ359" s="135">
        <f>IF(ISNA(VLOOKUP($B359,'[1]1718  Prog Access'!$F$7:$BF$318,24,FALSE)),"",VLOOKUP($B359,'[1]1718  Prog Access'!$F$7:$BF$318,24,FALSE))</f>
        <v>54354</v>
      </c>
      <c r="AR359" s="135">
        <f>IF(ISNA(VLOOKUP($B359,'[1]1718  Prog Access'!$F$7:$BF$318,25,FALSE)),"",VLOOKUP($B359,'[1]1718  Prog Access'!$F$7:$BF$318,25,FALSE))</f>
        <v>0</v>
      </c>
      <c r="AS359" s="135">
        <f>IF(ISNA(VLOOKUP($B359,'[1]1718  Prog Access'!$F$7:$BF$318,26,FALSE)),"",VLOOKUP($B359,'[1]1718  Prog Access'!$F$7:$BF$318,26,FALSE))</f>
        <v>0</v>
      </c>
      <c r="AT359" s="135">
        <f>IF(ISNA(VLOOKUP($B359,'[1]1718  Prog Access'!$F$7:$BF$318,27,FALSE)),"",VLOOKUP($B359,'[1]1718  Prog Access'!$F$7:$BF$318,27,FALSE))</f>
        <v>107767.13</v>
      </c>
      <c r="AU359" s="135">
        <f>IF(ISNA(VLOOKUP($B359,'[1]1718  Prog Access'!$F$7:$BF$318,28,FALSE)),"",VLOOKUP($B359,'[1]1718  Prog Access'!$F$7:$BF$318,28,FALSE))</f>
        <v>0</v>
      </c>
      <c r="AV359" s="135">
        <f>IF(ISNA(VLOOKUP($B359,'[1]1718  Prog Access'!$F$7:$BF$318,29,FALSE)),"",VLOOKUP($B359,'[1]1718  Prog Access'!$F$7:$BF$318,29,FALSE))</f>
        <v>0</v>
      </c>
      <c r="AW359" s="135">
        <f>IF(ISNA(VLOOKUP($B359,'[1]1718  Prog Access'!$F$7:$BF$318,30,FALSE)),"",VLOOKUP($B359,'[1]1718  Prog Access'!$F$7:$BF$318,30,FALSE))</f>
        <v>114098.41</v>
      </c>
      <c r="AX359" s="135">
        <f>IF(ISNA(VLOOKUP($B359,'[1]1718  Prog Access'!$F$7:$BF$318,31,FALSE)),"",VLOOKUP($B359,'[1]1718  Prog Access'!$F$7:$BF$318,31,FALSE))</f>
        <v>0</v>
      </c>
      <c r="AY359" s="135">
        <f>IF(ISNA(VLOOKUP($B359,'[1]1718  Prog Access'!$F$7:$BF$318,32,FALSE)),"",VLOOKUP($B359,'[1]1718  Prog Access'!$F$7:$BF$318,32,FALSE))</f>
        <v>0</v>
      </c>
      <c r="AZ359" s="135">
        <f>IF(ISNA(VLOOKUP($B359,'[1]1718  Prog Access'!$F$7:$BF$318,33,FALSE)),"",VLOOKUP($B359,'[1]1718  Prog Access'!$F$7:$BF$318,33,FALSE))</f>
        <v>0</v>
      </c>
      <c r="BA359" s="135">
        <f>IF(ISNA(VLOOKUP($B359,'[1]1718  Prog Access'!$F$7:$BF$318,34,FALSE)),"",VLOOKUP($B359,'[1]1718  Prog Access'!$F$7:$BF$318,34,FALSE))</f>
        <v>0</v>
      </c>
      <c r="BB359" s="135">
        <f>IF(ISNA(VLOOKUP($B359,'[1]1718  Prog Access'!$F$7:$BF$318,35,FALSE)),"",VLOOKUP($B359,'[1]1718  Prog Access'!$F$7:$BF$318,35,FALSE))</f>
        <v>0</v>
      </c>
      <c r="BC359" s="135">
        <f>IF(ISNA(VLOOKUP($B359,'[1]1718  Prog Access'!$F$7:$BF$318,36,FALSE)),"",VLOOKUP($B359,'[1]1718  Prog Access'!$F$7:$BF$318,36,FALSE))</f>
        <v>0</v>
      </c>
      <c r="BD359" s="135">
        <f>IF(ISNA(VLOOKUP($B359,'[1]1718  Prog Access'!$F$7:$BF$318,37,FALSE)),"",VLOOKUP($B359,'[1]1718  Prog Access'!$F$7:$BF$318,37,FALSE))</f>
        <v>0</v>
      </c>
      <c r="BE359" s="135">
        <f>IF(ISNA(VLOOKUP($B359,'[1]1718  Prog Access'!$F$7:$BF$318,38,FALSE)),"",VLOOKUP($B359,'[1]1718  Prog Access'!$F$7:$BF$318,38,FALSE))</f>
        <v>350</v>
      </c>
      <c r="BF359" s="134">
        <f t="shared" si="498"/>
        <v>386268.01</v>
      </c>
      <c r="BG359" s="133">
        <f t="shared" si="499"/>
        <v>0.10069367998115676</v>
      </c>
      <c r="BH359" s="137">
        <f t="shared" si="500"/>
        <v>1643.4139295439074</v>
      </c>
      <c r="BI359" s="140">
        <f>IF(ISNA(VLOOKUP($B359,'[1]1718  Prog Access'!$F$7:$BF$318,39,FALSE)),"",VLOOKUP($B359,'[1]1718  Prog Access'!$F$7:$BF$318,39,FALSE))</f>
        <v>0</v>
      </c>
      <c r="BJ359" s="135">
        <f>IF(ISNA(VLOOKUP($B359,'[1]1718  Prog Access'!$F$7:$BF$318,40,FALSE)),"",VLOOKUP($B359,'[1]1718  Prog Access'!$F$7:$BF$318,40,FALSE))</f>
        <v>0</v>
      </c>
      <c r="BK359" s="135">
        <f>IF(ISNA(VLOOKUP($B359,'[1]1718  Prog Access'!$F$7:$BF$318,41,FALSE)),"",VLOOKUP($B359,'[1]1718  Prog Access'!$F$7:$BF$318,41,FALSE))</f>
        <v>5203.57</v>
      </c>
      <c r="BL359" s="135">
        <f>IF(ISNA(VLOOKUP($B359,'[1]1718  Prog Access'!$F$7:$BF$318,42,FALSE)),"",VLOOKUP($B359,'[1]1718  Prog Access'!$F$7:$BF$318,42,FALSE))</f>
        <v>0</v>
      </c>
      <c r="BM359" s="135">
        <f>IF(ISNA(VLOOKUP($B359,'[1]1718  Prog Access'!$F$7:$BF$318,43,FALSE)),"",VLOOKUP($B359,'[1]1718  Prog Access'!$F$7:$BF$318,43,FALSE))</f>
        <v>0</v>
      </c>
      <c r="BN359" s="135">
        <f>IF(ISNA(VLOOKUP($B359,'[1]1718  Prog Access'!$F$7:$BF$318,44,FALSE)),"",VLOOKUP($B359,'[1]1718  Prog Access'!$F$7:$BF$318,44,FALSE))</f>
        <v>0</v>
      </c>
      <c r="BO359" s="135">
        <f>IF(ISNA(VLOOKUP($B359,'[1]1718  Prog Access'!$F$7:$BF$318,45,FALSE)),"",VLOOKUP($B359,'[1]1718  Prog Access'!$F$7:$BF$318,45,FALSE))</f>
        <v>31563.86</v>
      </c>
      <c r="BP359" s="137">
        <f t="shared" si="501"/>
        <v>36767.43</v>
      </c>
      <c r="BQ359" s="133">
        <f t="shared" si="502"/>
        <v>9.5846607389247235E-3</v>
      </c>
      <c r="BR359" s="134">
        <f t="shared" si="503"/>
        <v>156.4305224642614</v>
      </c>
      <c r="BS359" s="140">
        <f>IF(ISNA(VLOOKUP($B359,'[1]1718  Prog Access'!$F$7:$BF$318,46,FALSE)),"",VLOOKUP($B359,'[1]1718  Prog Access'!$F$7:$BF$318,46,FALSE))</f>
        <v>0</v>
      </c>
      <c r="BT359" s="135">
        <f>IF(ISNA(VLOOKUP($B359,'[1]1718  Prog Access'!$F$7:$BF$318,47,FALSE)),"",VLOOKUP($B359,'[1]1718  Prog Access'!$F$7:$BF$318,47,FALSE))</f>
        <v>0</v>
      </c>
      <c r="BU359" s="135">
        <f>IF(ISNA(VLOOKUP($B359,'[1]1718  Prog Access'!$F$7:$BF$318,48,FALSE)),"",VLOOKUP($B359,'[1]1718  Prog Access'!$F$7:$BF$318,48,FALSE))</f>
        <v>0</v>
      </c>
      <c r="BV359" s="135">
        <f>IF(ISNA(VLOOKUP($B359,'[1]1718  Prog Access'!$F$7:$BF$318,49,FALSE)),"",VLOOKUP($B359,'[1]1718  Prog Access'!$F$7:$BF$318,49,FALSE))</f>
        <v>0</v>
      </c>
      <c r="BW359" s="137">
        <f t="shared" si="504"/>
        <v>0</v>
      </c>
      <c r="BX359" s="133">
        <f t="shared" si="505"/>
        <v>0</v>
      </c>
      <c r="BY359" s="134">
        <f t="shared" si="506"/>
        <v>0</v>
      </c>
      <c r="BZ359" s="135">
        <f>IF(ISNA(VLOOKUP($B359,'[1]1718  Prog Access'!$F$7:$BF$318,50,FALSE)),"",VLOOKUP($B359,'[1]1718  Prog Access'!$F$7:$BF$318,50,FALSE))</f>
        <v>726228.19000000006</v>
      </c>
      <c r="CA359" s="133">
        <f t="shared" si="507"/>
        <v>0.1893156747750214</v>
      </c>
      <c r="CB359" s="134">
        <f t="shared" si="508"/>
        <v>3089.8067988427506</v>
      </c>
      <c r="CC359" s="135">
        <f>IF(ISNA(VLOOKUP($B359,'[1]1718  Prog Access'!$F$7:$BF$318,51,FALSE)),"",VLOOKUP($B359,'[1]1718  Prog Access'!$F$7:$BF$318,51,FALSE))</f>
        <v>175686.15</v>
      </c>
      <c r="CD359" s="133">
        <f t="shared" si="509"/>
        <v>4.5798472840713637E-2</v>
      </c>
      <c r="CE359" s="134">
        <f t="shared" si="510"/>
        <v>747.47340878148395</v>
      </c>
      <c r="CF359" s="141">
        <f>IF(ISNA(VLOOKUP($B359,'[1]1718  Prog Access'!$F$7:$BF$318,52,FALSE)),"",VLOOKUP($B359,'[1]1718  Prog Access'!$F$7:$BF$318,52,FALSE))</f>
        <v>210774.43</v>
      </c>
      <c r="CG359" s="88">
        <f t="shared" si="511"/>
        <v>5.4945406953660819E-2</v>
      </c>
      <c r="CH359" s="89">
        <f t="shared" si="512"/>
        <v>896.75982811436347</v>
      </c>
      <c r="CI359" s="90">
        <f t="shared" si="525"/>
        <v>3836070.0499999989</v>
      </c>
      <c r="CJ359" s="99">
        <f t="shared" si="526"/>
        <v>0</v>
      </c>
    </row>
    <row r="360" spans="1:88" x14ac:dyDescent="0.3">
      <c r="A360" s="21"/>
      <c r="B360" s="84" t="s">
        <v>590</v>
      </c>
      <c r="C360" s="117" t="s">
        <v>591</v>
      </c>
      <c r="D360" s="85">
        <f>IF(ISNA(VLOOKUP($B360,'[1]1718 enrollment_Rev_Exp by size'!$A$6:$C$339,3,FALSE)),"",VLOOKUP($B360,'[1]1718 enrollment_Rev_Exp by size'!$A$6:$C$339,3,FALSE))</f>
        <v>969.58999999999992</v>
      </c>
      <c r="E360" s="86">
        <f>IF(ISNA(VLOOKUP($B360,'[1]1718 Enroll_Rev_Exp Access'!$A$6:$D$316,4,FALSE)),"",VLOOKUP($B360,'[1]1718 Enroll_Rev_Exp Access'!$A$6:$D$316,4,FALSE))</f>
        <v>11828533.550000001</v>
      </c>
      <c r="F360" s="87">
        <f>IF(ISNA(VLOOKUP($B360,'[1]1718  Prog Access'!$F$7:$BF$318,2,FALSE)),"",VLOOKUP($B360,'[1]1718  Prog Access'!$F$7:$BF$318,2,FALSE))</f>
        <v>4861923.1000000015</v>
      </c>
      <c r="G360" s="87">
        <f>IF(ISNA(VLOOKUP($B360,'[1]1718  Prog Access'!$F$7:$BF$318,3,FALSE)),"",VLOOKUP($B360,'[1]1718  Prog Access'!$F$7:$BF$318,3,FALSE))</f>
        <v>1179130.05</v>
      </c>
      <c r="H360" s="87">
        <f>IF(ISNA(VLOOKUP($B360,'[1]1718  Prog Access'!$F$7:$BF$318,4,FALSE)),"",VLOOKUP($B360,'[1]1718  Prog Access'!$F$7:$BF$318,4,FALSE))</f>
        <v>0</v>
      </c>
      <c r="I360" s="130">
        <f t="shared" si="515"/>
        <v>6041053.1500000013</v>
      </c>
      <c r="J360" s="151">
        <f t="shared" si="516"/>
        <v>0.51071868921570596</v>
      </c>
      <c r="K360" s="152">
        <f t="shared" si="517"/>
        <v>6230.5233655462634</v>
      </c>
      <c r="L360" s="135">
        <f>IF(ISNA(VLOOKUP($B360,'[1]1718  Prog Access'!$F$7:$BF$318,5,FALSE)),"",VLOOKUP($B360,'[1]1718  Prog Access'!$F$7:$BF$318,5,FALSE))</f>
        <v>0</v>
      </c>
      <c r="M360" s="135">
        <f>IF(ISNA(VLOOKUP($B360,'[1]1718  Prog Access'!$F$7:$BF$318,6,FALSE)),"",VLOOKUP($B360,'[1]1718  Prog Access'!$F$7:$BF$318,6,FALSE))</f>
        <v>0</v>
      </c>
      <c r="N360" s="135">
        <f>IF(ISNA(VLOOKUP($B360,'[1]1718  Prog Access'!$F$7:$BF$318,7,FALSE)),"",VLOOKUP($B360,'[1]1718  Prog Access'!$F$7:$BF$318,7,FALSE))</f>
        <v>0</v>
      </c>
      <c r="O360" s="135">
        <f>IF(ISNA(VLOOKUP($B360,'[1]1718  Prog Access'!$F$7:$BF$318,8,FALSE)),"",VLOOKUP($B360,'[1]1718  Prog Access'!$F$7:$BF$318,8,FALSE))</f>
        <v>0</v>
      </c>
      <c r="P360" s="135">
        <f>IF(ISNA(VLOOKUP($B360,'[1]1718  Prog Access'!$F$7:$BF$318,9,FALSE)),"",VLOOKUP($B360,'[1]1718  Prog Access'!$F$7:$BF$318,9,FALSE))</f>
        <v>0</v>
      </c>
      <c r="Q360" s="135">
        <f>IF(ISNA(VLOOKUP($B360,'[1]1718  Prog Access'!$F$7:$BF$318,10,FALSE)),"",VLOOKUP($B360,'[1]1718  Prog Access'!$F$7:$BF$318,10,FALSE))</f>
        <v>0</v>
      </c>
      <c r="R360" s="128">
        <f t="shared" si="486"/>
        <v>0</v>
      </c>
      <c r="S360" s="136">
        <f t="shared" si="487"/>
        <v>0</v>
      </c>
      <c r="T360" s="137">
        <f t="shared" si="488"/>
        <v>0</v>
      </c>
      <c r="U360" s="135">
        <f>IF(ISNA(VLOOKUP($B360,'[1]1718  Prog Access'!$F$7:$BF$318,11,FALSE)),"",VLOOKUP($B360,'[1]1718  Prog Access'!$F$7:$BF$318,11,FALSE))</f>
        <v>956818.65</v>
      </c>
      <c r="V360" s="135">
        <f>IF(ISNA(VLOOKUP($B360,'[1]1718  Prog Access'!$F$7:$BF$318,12,FALSE)),"",VLOOKUP($B360,'[1]1718  Prog Access'!$F$7:$BF$318,12,FALSE))</f>
        <v>0</v>
      </c>
      <c r="W360" s="135">
        <f>IF(ISNA(VLOOKUP($B360,'[1]1718  Prog Access'!$F$7:$BF$318,13,FALSE)),"",VLOOKUP($B360,'[1]1718  Prog Access'!$F$7:$BF$318,13,FALSE))</f>
        <v>174081.06</v>
      </c>
      <c r="X360" s="135">
        <f>IF(ISNA(VLOOKUP($B360,'[1]1718  Prog Access'!$F$7:$BF$318,14,FALSE)),"",VLOOKUP($B360,'[1]1718  Prog Access'!$F$7:$BF$318,14,FALSE))</f>
        <v>0</v>
      </c>
      <c r="Y360" s="135">
        <f>IF(ISNA(VLOOKUP($B360,'[1]1718  Prog Access'!$F$7:$BF$318,15,FALSE)),"",VLOOKUP($B360,'[1]1718  Prog Access'!$F$7:$BF$318,15,FALSE))</f>
        <v>0</v>
      </c>
      <c r="Z360" s="135">
        <f>IF(ISNA(VLOOKUP($B360,'[1]1718  Prog Access'!$F$7:$BF$318,16,FALSE)),"",VLOOKUP($B360,'[1]1718  Prog Access'!$F$7:$BF$318,16,FALSE))</f>
        <v>0</v>
      </c>
      <c r="AA360" s="138">
        <f t="shared" si="489"/>
        <v>1130899.71</v>
      </c>
      <c r="AB360" s="133">
        <f t="shared" si="490"/>
        <v>9.5607769570049531E-2</v>
      </c>
      <c r="AC360" s="134">
        <f t="shared" si="491"/>
        <v>1166.3689910168216</v>
      </c>
      <c r="AD360" s="135">
        <f>IF(ISNA(VLOOKUP($B360,'[1]1718  Prog Access'!$F$7:$BF$318,17,FALSE)),"",VLOOKUP($B360,'[1]1718  Prog Access'!$F$7:$BF$318,17,FALSE))</f>
        <v>472356.27999999991</v>
      </c>
      <c r="AE360" s="135">
        <f>IF(ISNA(VLOOKUP($B360,'[1]1718  Prog Access'!$F$7:$BF$318,18,FALSE)),"",VLOOKUP($B360,'[1]1718  Prog Access'!$F$7:$BF$318,18,FALSE))</f>
        <v>0</v>
      </c>
      <c r="AF360" s="135">
        <f>IF(ISNA(VLOOKUP($B360,'[1]1718  Prog Access'!$F$7:$BF$318,19,FALSE)),"",VLOOKUP($B360,'[1]1718  Prog Access'!$F$7:$BF$318,19,FALSE))</f>
        <v>0</v>
      </c>
      <c r="AG360" s="135">
        <f>IF(ISNA(VLOOKUP($B360,'[1]1718  Prog Access'!$F$7:$BF$318,20,FALSE)),"",VLOOKUP($B360,'[1]1718  Prog Access'!$F$7:$BF$318,20,FALSE))</f>
        <v>0</v>
      </c>
      <c r="AH360" s="134">
        <f t="shared" si="492"/>
        <v>472356.27999999991</v>
      </c>
      <c r="AI360" s="133">
        <f t="shared" si="493"/>
        <v>3.9933629811617681E-2</v>
      </c>
      <c r="AJ360" s="134">
        <f t="shared" si="494"/>
        <v>487.17115481801579</v>
      </c>
      <c r="AK360" s="135">
        <f>IF(ISNA(VLOOKUP($B360,'[1]1718  Prog Access'!$F$7:$BF$318,21,FALSE)),"",VLOOKUP($B360,'[1]1718  Prog Access'!$F$7:$BF$318,21,FALSE))</f>
        <v>0</v>
      </c>
      <c r="AL360" s="135">
        <f>IF(ISNA(VLOOKUP($B360,'[1]1718  Prog Access'!$F$7:$BF$318,22,FALSE)),"",VLOOKUP($B360,'[1]1718  Prog Access'!$F$7:$BF$318,22,FALSE))</f>
        <v>0</v>
      </c>
      <c r="AM360" s="138">
        <f t="shared" si="495"/>
        <v>0</v>
      </c>
      <c r="AN360" s="133">
        <f t="shared" si="496"/>
        <v>0</v>
      </c>
      <c r="AO360" s="139">
        <f t="shared" si="497"/>
        <v>0</v>
      </c>
      <c r="AP360" s="135">
        <f>IF(ISNA(VLOOKUP($B360,'[1]1718  Prog Access'!$F$7:$BF$318,23,FALSE)),"",VLOOKUP($B360,'[1]1718  Prog Access'!$F$7:$BF$318,23,FALSE))</f>
        <v>216183.65000000002</v>
      </c>
      <c r="AQ360" s="135">
        <f>IF(ISNA(VLOOKUP($B360,'[1]1718  Prog Access'!$F$7:$BF$318,24,FALSE)),"",VLOOKUP($B360,'[1]1718  Prog Access'!$F$7:$BF$318,24,FALSE))</f>
        <v>41924</v>
      </c>
      <c r="AR360" s="135">
        <f>IF(ISNA(VLOOKUP($B360,'[1]1718  Prog Access'!$F$7:$BF$318,25,FALSE)),"",VLOOKUP($B360,'[1]1718  Prog Access'!$F$7:$BF$318,25,FALSE))</f>
        <v>0</v>
      </c>
      <c r="AS360" s="135">
        <f>IF(ISNA(VLOOKUP($B360,'[1]1718  Prog Access'!$F$7:$BF$318,26,FALSE)),"",VLOOKUP($B360,'[1]1718  Prog Access'!$F$7:$BF$318,26,FALSE))</f>
        <v>0</v>
      </c>
      <c r="AT360" s="135">
        <f>IF(ISNA(VLOOKUP($B360,'[1]1718  Prog Access'!$F$7:$BF$318,27,FALSE)),"",VLOOKUP($B360,'[1]1718  Prog Access'!$F$7:$BF$318,27,FALSE))</f>
        <v>431752.51999999996</v>
      </c>
      <c r="AU360" s="135">
        <f>IF(ISNA(VLOOKUP($B360,'[1]1718  Prog Access'!$F$7:$BF$318,28,FALSE)),"",VLOOKUP($B360,'[1]1718  Prog Access'!$F$7:$BF$318,28,FALSE))</f>
        <v>0</v>
      </c>
      <c r="AV360" s="135">
        <f>IF(ISNA(VLOOKUP($B360,'[1]1718  Prog Access'!$F$7:$BF$318,29,FALSE)),"",VLOOKUP($B360,'[1]1718  Prog Access'!$F$7:$BF$318,29,FALSE))</f>
        <v>0</v>
      </c>
      <c r="AW360" s="135">
        <f>IF(ISNA(VLOOKUP($B360,'[1]1718  Prog Access'!$F$7:$BF$318,30,FALSE)),"",VLOOKUP($B360,'[1]1718  Prog Access'!$F$7:$BF$318,30,FALSE))</f>
        <v>123825.32999999999</v>
      </c>
      <c r="AX360" s="135">
        <f>IF(ISNA(VLOOKUP($B360,'[1]1718  Prog Access'!$F$7:$BF$318,31,FALSE)),"",VLOOKUP($B360,'[1]1718  Prog Access'!$F$7:$BF$318,31,FALSE))</f>
        <v>0</v>
      </c>
      <c r="AY360" s="135">
        <f>IF(ISNA(VLOOKUP($B360,'[1]1718  Prog Access'!$F$7:$BF$318,32,FALSE)),"",VLOOKUP($B360,'[1]1718  Prog Access'!$F$7:$BF$318,32,FALSE))</f>
        <v>0</v>
      </c>
      <c r="AZ360" s="135">
        <f>IF(ISNA(VLOOKUP($B360,'[1]1718  Prog Access'!$F$7:$BF$318,33,FALSE)),"",VLOOKUP($B360,'[1]1718  Prog Access'!$F$7:$BF$318,33,FALSE))</f>
        <v>0</v>
      </c>
      <c r="BA360" s="135">
        <f>IF(ISNA(VLOOKUP($B360,'[1]1718  Prog Access'!$F$7:$BF$318,34,FALSE)),"",VLOOKUP($B360,'[1]1718  Prog Access'!$F$7:$BF$318,34,FALSE))</f>
        <v>0</v>
      </c>
      <c r="BB360" s="135">
        <f>IF(ISNA(VLOOKUP($B360,'[1]1718  Prog Access'!$F$7:$BF$318,35,FALSE)),"",VLOOKUP($B360,'[1]1718  Prog Access'!$F$7:$BF$318,35,FALSE))</f>
        <v>0</v>
      </c>
      <c r="BC360" s="135">
        <f>IF(ISNA(VLOOKUP($B360,'[1]1718  Prog Access'!$F$7:$BF$318,36,FALSE)),"",VLOOKUP($B360,'[1]1718  Prog Access'!$F$7:$BF$318,36,FALSE))</f>
        <v>0</v>
      </c>
      <c r="BD360" s="135">
        <f>IF(ISNA(VLOOKUP($B360,'[1]1718  Prog Access'!$F$7:$BF$318,37,FALSE)),"",VLOOKUP($B360,'[1]1718  Prog Access'!$F$7:$BF$318,37,FALSE))</f>
        <v>0</v>
      </c>
      <c r="BE360" s="135">
        <f>IF(ISNA(VLOOKUP($B360,'[1]1718  Prog Access'!$F$7:$BF$318,38,FALSE)),"",VLOOKUP($B360,'[1]1718  Prog Access'!$F$7:$BF$318,38,FALSE))</f>
        <v>0</v>
      </c>
      <c r="BF360" s="134">
        <f t="shared" si="498"/>
        <v>813685.49999999988</v>
      </c>
      <c r="BG360" s="133">
        <f t="shared" si="499"/>
        <v>6.8790057242556477E-2</v>
      </c>
      <c r="BH360" s="137">
        <f t="shared" si="500"/>
        <v>839.20574675893931</v>
      </c>
      <c r="BI360" s="140">
        <f>IF(ISNA(VLOOKUP($B360,'[1]1718  Prog Access'!$F$7:$BF$318,39,FALSE)),"",VLOOKUP($B360,'[1]1718  Prog Access'!$F$7:$BF$318,39,FALSE))</f>
        <v>0</v>
      </c>
      <c r="BJ360" s="135">
        <f>IF(ISNA(VLOOKUP($B360,'[1]1718  Prog Access'!$F$7:$BF$318,40,FALSE)),"",VLOOKUP($B360,'[1]1718  Prog Access'!$F$7:$BF$318,40,FALSE))</f>
        <v>0</v>
      </c>
      <c r="BK360" s="135">
        <f>IF(ISNA(VLOOKUP($B360,'[1]1718  Prog Access'!$F$7:$BF$318,41,FALSE)),"",VLOOKUP($B360,'[1]1718  Prog Access'!$F$7:$BF$318,41,FALSE))</f>
        <v>19337.11</v>
      </c>
      <c r="BL360" s="135">
        <f>IF(ISNA(VLOOKUP($B360,'[1]1718  Prog Access'!$F$7:$BF$318,42,FALSE)),"",VLOOKUP($B360,'[1]1718  Prog Access'!$F$7:$BF$318,42,FALSE))</f>
        <v>0</v>
      </c>
      <c r="BM360" s="135">
        <f>IF(ISNA(VLOOKUP($B360,'[1]1718  Prog Access'!$F$7:$BF$318,43,FALSE)),"",VLOOKUP($B360,'[1]1718  Prog Access'!$F$7:$BF$318,43,FALSE))</f>
        <v>0</v>
      </c>
      <c r="BN360" s="135">
        <f>IF(ISNA(VLOOKUP($B360,'[1]1718  Prog Access'!$F$7:$BF$318,44,FALSE)),"",VLOOKUP($B360,'[1]1718  Prog Access'!$F$7:$BF$318,44,FALSE))</f>
        <v>0</v>
      </c>
      <c r="BO360" s="135">
        <f>IF(ISNA(VLOOKUP($B360,'[1]1718  Prog Access'!$F$7:$BF$318,45,FALSE)),"",VLOOKUP($B360,'[1]1718  Prog Access'!$F$7:$BF$318,45,FALSE))</f>
        <v>73619.75</v>
      </c>
      <c r="BP360" s="137">
        <f t="shared" si="501"/>
        <v>92956.86</v>
      </c>
      <c r="BQ360" s="133">
        <f t="shared" si="502"/>
        <v>7.8586969049937727E-3</v>
      </c>
      <c r="BR360" s="134">
        <f t="shared" si="503"/>
        <v>95.872337792262712</v>
      </c>
      <c r="BS360" s="140">
        <f>IF(ISNA(VLOOKUP($B360,'[1]1718  Prog Access'!$F$7:$BF$318,46,FALSE)),"",VLOOKUP($B360,'[1]1718  Prog Access'!$F$7:$BF$318,46,FALSE))</f>
        <v>0</v>
      </c>
      <c r="BT360" s="135">
        <f>IF(ISNA(VLOOKUP($B360,'[1]1718  Prog Access'!$F$7:$BF$318,47,FALSE)),"",VLOOKUP($B360,'[1]1718  Prog Access'!$F$7:$BF$318,47,FALSE))</f>
        <v>0</v>
      </c>
      <c r="BU360" s="135">
        <f>IF(ISNA(VLOOKUP($B360,'[1]1718  Prog Access'!$F$7:$BF$318,48,FALSE)),"",VLOOKUP($B360,'[1]1718  Prog Access'!$F$7:$BF$318,48,FALSE))</f>
        <v>27795.920000000002</v>
      </c>
      <c r="BV360" s="135">
        <f>IF(ISNA(VLOOKUP($B360,'[1]1718  Prog Access'!$F$7:$BF$318,49,FALSE)),"",VLOOKUP($B360,'[1]1718  Prog Access'!$F$7:$BF$318,49,FALSE))</f>
        <v>301.60000000000002</v>
      </c>
      <c r="BW360" s="137">
        <f t="shared" si="504"/>
        <v>28097.52</v>
      </c>
      <c r="BX360" s="133">
        <f t="shared" si="505"/>
        <v>2.3754018096351429E-3</v>
      </c>
      <c r="BY360" s="134">
        <f t="shared" si="506"/>
        <v>28.978764219928014</v>
      </c>
      <c r="BZ360" s="135">
        <f>IF(ISNA(VLOOKUP($B360,'[1]1718  Prog Access'!$F$7:$BF$318,50,FALSE)),"",VLOOKUP($B360,'[1]1718  Prog Access'!$F$7:$BF$318,50,FALSE))</f>
        <v>1999716.95</v>
      </c>
      <c r="CA360" s="133">
        <f t="shared" si="507"/>
        <v>0.16905873763193577</v>
      </c>
      <c r="CB360" s="134">
        <f t="shared" si="508"/>
        <v>2062.4356171165132</v>
      </c>
      <c r="CC360" s="135">
        <f>IF(ISNA(VLOOKUP($B360,'[1]1718  Prog Access'!$F$7:$BF$318,51,FALSE)),"",VLOOKUP($B360,'[1]1718  Prog Access'!$F$7:$BF$318,51,FALSE))</f>
        <v>386228.05</v>
      </c>
      <c r="CD360" s="133">
        <f t="shared" si="509"/>
        <v>3.2652234392994556E-2</v>
      </c>
      <c r="CE360" s="134">
        <f t="shared" si="510"/>
        <v>398.34161862230428</v>
      </c>
      <c r="CF360" s="141">
        <f>IF(ISNA(VLOOKUP($B360,'[1]1718  Prog Access'!$F$7:$BF$318,52,FALSE)),"",VLOOKUP($B360,'[1]1718  Prog Access'!$F$7:$BF$318,52,FALSE))</f>
        <v>863539.53</v>
      </c>
      <c r="CG360" s="88">
        <f t="shared" si="511"/>
        <v>7.3004783420511157E-2</v>
      </c>
      <c r="CH360" s="89">
        <f t="shared" si="512"/>
        <v>890.62338720490118</v>
      </c>
      <c r="CI360" s="90">
        <f t="shared" si="525"/>
        <v>11828533.550000001</v>
      </c>
      <c r="CJ360" s="99">
        <f t="shared" si="526"/>
        <v>0</v>
      </c>
    </row>
    <row r="361" spans="1:88" s="109" customFormat="1" x14ac:dyDescent="0.3">
      <c r="A361" s="103"/>
      <c r="B361" s="92"/>
      <c r="C361" s="119" t="s">
        <v>56</v>
      </c>
      <c r="D361" s="93">
        <f>SUM(D349:D360)</f>
        <v>5909.97</v>
      </c>
      <c r="E361" s="94">
        <f>SUM(E349:E360)</f>
        <v>82505289.109999985</v>
      </c>
      <c r="F361" s="95">
        <f>SUM(F349:F360)</f>
        <v>35056031.530000001</v>
      </c>
      <c r="G361" s="95">
        <f t="shared" ref="G361:H361" si="527">SUM(G349:G360)</f>
        <v>4970308.6199999992</v>
      </c>
      <c r="H361" s="95">
        <f t="shared" si="527"/>
        <v>310578.49</v>
      </c>
      <c r="I361" s="131">
        <f t="shared" si="515"/>
        <v>40336918.640000001</v>
      </c>
      <c r="J361" s="153">
        <f t="shared" si="516"/>
        <v>0.48890100350076826</v>
      </c>
      <c r="K361" s="132">
        <f t="shared" si="517"/>
        <v>6825.2323852743748</v>
      </c>
      <c r="L361" s="144">
        <f>SUM(L349:L360)</f>
        <v>0</v>
      </c>
      <c r="M361" s="144">
        <f t="shared" ref="M361:Q361" si="528">SUM(M349:M360)</f>
        <v>0</v>
      </c>
      <c r="N361" s="144">
        <f t="shared" si="528"/>
        <v>0</v>
      </c>
      <c r="O361" s="144">
        <f t="shared" si="528"/>
        <v>0</v>
      </c>
      <c r="P361" s="144">
        <f t="shared" si="528"/>
        <v>0</v>
      </c>
      <c r="Q361" s="144">
        <f t="shared" si="528"/>
        <v>0</v>
      </c>
      <c r="R361" s="129">
        <f t="shared" si="486"/>
        <v>0</v>
      </c>
      <c r="S361" s="145">
        <f t="shared" si="487"/>
        <v>0</v>
      </c>
      <c r="T361" s="146">
        <f t="shared" si="488"/>
        <v>0</v>
      </c>
      <c r="U361" s="144">
        <f>SUM(U349:U360)</f>
        <v>6664116.870000001</v>
      </c>
      <c r="V361" s="144">
        <f t="shared" ref="V361:Z361" si="529">SUM(V349:V360)</f>
        <v>68071.78</v>
      </c>
      <c r="W361" s="144">
        <f t="shared" si="529"/>
        <v>1386630.5999999999</v>
      </c>
      <c r="X361" s="144">
        <f t="shared" si="529"/>
        <v>0</v>
      </c>
      <c r="Y361" s="144">
        <f t="shared" si="529"/>
        <v>0</v>
      </c>
      <c r="Z361" s="144">
        <f t="shared" si="529"/>
        <v>63750.090000000004</v>
      </c>
      <c r="AA361" s="147">
        <f t="shared" si="489"/>
        <v>8182569.3400000008</v>
      </c>
      <c r="AB361" s="142">
        <f t="shared" si="490"/>
        <v>9.9176300431971204E-2</v>
      </c>
      <c r="AC361" s="143">
        <f t="shared" si="491"/>
        <v>1384.5365272581757</v>
      </c>
      <c r="AD361" s="144">
        <f>SUM(AD349:AD360)</f>
        <v>2326539.0599999996</v>
      </c>
      <c r="AE361" s="144">
        <f t="shared" ref="AE361:AG361" si="530">SUM(AE349:AE360)</f>
        <v>164964.78999999998</v>
      </c>
      <c r="AF361" s="144">
        <f t="shared" si="530"/>
        <v>39789.18</v>
      </c>
      <c r="AG361" s="144">
        <f t="shared" si="530"/>
        <v>0</v>
      </c>
      <c r="AH361" s="143">
        <f t="shared" si="492"/>
        <v>2531293.0299999998</v>
      </c>
      <c r="AI361" s="142">
        <f t="shared" si="493"/>
        <v>3.068037282585798E-2</v>
      </c>
      <c r="AJ361" s="143">
        <f t="shared" si="494"/>
        <v>428.30894742274489</v>
      </c>
      <c r="AK361" s="144">
        <f>SUM(AK349:AK360)</f>
        <v>0</v>
      </c>
      <c r="AL361" s="144">
        <f>SUM(AL349:AL360)</f>
        <v>0</v>
      </c>
      <c r="AM361" s="147">
        <f t="shared" si="495"/>
        <v>0</v>
      </c>
      <c r="AN361" s="142">
        <f t="shared" si="496"/>
        <v>0</v>
      </c>
      <c r="AO361" s="148">
        <f t="shared" si="497"/>
        <v>0</v>
      </c>
      <c r="AP361" s="144">
        <f>SUM(AP349:AP360)</f>
        <v>2199703.9700000002</v>
      </c>
      <c r="AQ361" s="144">
        <f t="shared" ref="AQ361:BE361" si="531">SUM(AQ349:AQ360)</f>
        <v>711578.88000000012</v>
      </c>
      <c r="AR361" s="144">
        <f t="shared" si="531"/>
        <v>0</v>
      </c>
      <c r="AS361" s="144">
        <f t="shared" si="531"/>
        <v>0</v>
      </c>
      <c r="AT361" s="144">
        <f t="shared" si="531"/>
        <v>2755752.39</v>
      </c>
      <c r="AU361" s="144">
        <f t="shared" si="531"/>
        <v>0</v>
      </c>
      <c r="AV361" s="144">
        <f t="shared" si="531"/>
        <v>0</v>
      </c>
      <c r="AW361" s="144">
        <f t="shared" si="531"/>
        <v>822264.92</v>
      </c>
      <c r="AX361" s="144">
        <f t="shared" si="531"/>
        <v>0</v>
      </c>
      <c r="AY361" s="144">
        <f t="shared" si="531"/>
        <v>0</v>
      </c>
      <c r="AZ361" s="144">
        <f t="shared" si="531"/>
        <v>0</v>
      </c>
      <c r="BA361" s="144">
        <f t="shared" si="531"/>
        <v>19899.060000000001</v>
      </c>
      <c r="BB361" s="144">
        <f t="shared" si="531"/>
        <v>31163.210000000003</v>
      </c>
      <c r="BC361" s="144">
        <f t="shared" si="531"/>
        <v>0</v>
      </c>
      <c r="BD361" s="144">
        <f t="shared" si="531"/>
        <v>75137.149999999994</v>
      </c>
      <c r="BE361" s="144">
        <f t="shared" si="531"/>
        <v>350</v>
      </c>
      <c r="BF361" s="143">
        <f t="shared" si="498"/>
        <v>6615849.5800000001</v>
      </c>
      <c r="BG361" s="142">
        <f t="shared" si="499"/>
        <v>8.0186975300206922E-2</v>
      </c>
      <c r="BH361" s="146">
        <f t="shared" si="500"/>
        <v>1119.4387754929382</v>
      </c>
      <c r="BI361" s="149">
        <f>SUM(BI349:BI360)</f>
        <v>0</v>
      </c>
      <c r="BJ361" s="149">
        <f t="shared" ref="BJ361:BO361" si="532">SUM(BJ349:BJ360)</f>
        <v>0</v>
      </c>
      <c r="BK361" s="149">
        <f t="shared" si="532"/>
        <v>104732.81999999999</v>
      </c>
      <c r="BL361" s="149">
        <f t="shared" si="532"/>
        <v>0</v>
      </c>
      <c r="BM361" s="149">
        <f t="shared" si="532"/>
        <v>5709.24</v>
      </c>
      <c r="BN361" s="149">
        <f t="shared" si="532"/>
        <v>0</v>
      </c>
      <c r="BO361" s="149">
        <f t="shared" si="532"/>
        <v>780642.17</v>
      </c>
      <c r="BP361" s="146">
        <f t="shared" si="501"/>
        <v>891084.23</v>
      </c>
      <c r="BQ361" s="142">
        <f t="shared" si="502"/>
        <v>1.0800328556051286E-2</v>
      </c>
      <c r="BR361" s="143">
        <f t="shared" si="503"/>
        <v>150.77643879748965</v>
      </c>
      <c r="BS361" s="149">
        <f>SUM(BS349:BS360)</f>
        <v>0</v>
      </c>
      <c r="BT361" s="149">
        <f t="shared" ref="BT361:BV361" si="533">SUM(BT349:BT360)</f>
        <v>0</v>
      </c>
      <c r="BU361" s="149">
        <f t="shared" si="533"/>
        <v>425395.79000000004</v>
      </c>
      <c r="BV361" s="149">
        <f t="shared" si="533"/>
        <v>388427.24000000005</v>
      </c>
      <c r="BW361" s="146">
        <f t="shared" si="504"/>
        <v>813823.03</v>
      </c>
      <c r="BX361" s="142">
        <f t="shared" si="505"/>
        <v>9.8638891976364374E-3</v>
      </c>
      <c r="BY361" s="143">
        <f t="shared" si="506"/>
        <v>137.70341135403393</v>
      </c>
      <c r="BZ361" s="144">
        <f>SUM(BZ349:BZ360)</f>
        <v>15034811.67</v>
      </c>
      <c r="CA361" s="142">
        <f t="shared" si="507"/>
        <v>0.1822284587107485</v>
      </c>
      <c r="CB361" s="143">
        <f t="shared" si="508"/>
        <v>2543.9742790572541</v>
      </c>
      <c r="CC361" s="144">
        <f>SUM(CC349:CC360)</f>
        <v>2924474.3999999994</v>
      </c>
      <c r="CD361" s="142">
        <f t="shared" si="509"/>
        <v>3.5445902093633665E-2</v>
      </c>
      <c r="CE361" s="143">
        <f t="shared" si="510"/>
        <v>494.83743572302387</v>
      </c>
      <c r="CF361" s="150">
        <f>SUM(CF349:CF360)</f>
        <v>5174465.1900000004</v>
      </c>
      <c r="CG361" s="96">
        <f t="shared" si="511"/>
        <v>6.2716769383125925E-2</v>
      </c>
      <c r="CH361" s="97">
        <f t="shared" si="512"/>
        <v>875.54846978918681</v>
      </c>
      <c r="CI361" s="98">
        <f t="shared" si="525"/>
        <v>82505289.110000014</v>
      </c>
      <c r="CJ361" s="99">
        <f t="shared" si="526"/>
        <v>0</v>
      </c>
    </row>
    <row r="362" spans="1:88" x14ac:dyDescent="0.3">
      <c r="A362" s="21"/>
      <c r="B362" s="84"/>
      <c r="C362" s="117"/>
      <c r="D362" s="85"/>
      <c r="E362" s="86"/>
      <c r="F362" s="87"/>
      <c r="G362" s="87"/>
      <c r="H362" s="87"/>
      <c r="I362" s="130"/>
      <c r="J362" s="151"/>
      <c r="K362" s="152"/>
      <c r="L362" s="135"/>
      <c r="M362" s="135"/>
      <c r="N362" s="135"/>
      <c r="O362" s="135"/>
      <c r="P362" s="135"/>
      <c r="Q362" s="135"/>
      <c r="R362" s="128"/>
      <c r="S362" s="136"/>
      <c r="T362" s="137"/>
      <c r="U362" s="135"/>
      <c r="V362" s="135"/>
      <c r="W362" s="135"/>
      <c r="X362" s="135"/>
      <c r="Y362" s="135"/>
      <c r="Z362" s="135"/>
      <c r="AA362" s="138"/>
      <c r="AB362" s="133"/>
      <c r="AC362" s="134"/>
      <c r="AD362" s="135"/>
      <c r="AE362" s="135"/>
      <c r="AF362" s="135"/>
      <c r="AG362" s="135"/>
      <c r="AH362" s="134"/>
      <c r="AI362" s="133"/>
      <c r="AJ362" s="134"/>
      <c r="AK362" s="135"/>
      <c r="AL362" s="135"/>
      <c r="AM362" s="138"/>
      <c r="AN362" s="133"/>
      <c r="AO362" s="139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5"/>
      <c r="BD362" s="135"/>
      <c r="BE362" s="135"/>
      <c r="BF362" s="134"/>
      <c r="BG362" s="133"/>
      <c r="BH362" s="137"/>
      <c r="BI362" s="140"/>
      <c r="BJ362" s="135"/>
      <c r="BK362" s="135"/>
      <c r="BL362" s="135"/>
      <c r="BM362" s="135"/>
      <c r="BN362" s="135"/>
      <c r="BO362" s="135"/>
      <c r="BP362" s="137"/>
      <c r="BQ362" s="133"/>
      <c r="BR362" s="134"/>
      <c r="BS362" s="140"/>
      <c r="BT362" s="135"/>
      <c r="BU362" s="135"/>
      <c r="BV362" s="135"/>
      <c r="BW362" s="137"/>
      <c r="BX362" s="133"/>
      <c r="BY362" s="134"/>
      <c r="BZ362" s="135"/>
      <c r="CA362" s="133"/>
      <c r="CB362" s="134"/>
      <c r="CC362" s="135"/>
      <c r="CD362" s="133"/>
      <c r="CE362" s="134"/>
      <c r="CF362" s="141" t="str">
        <f>IF(ISNA(VLOOKUP($B362,'[1]1718  Prog Access'!$F$7:$BF$318,52,FALSE)),"",VLOOKUP($B362,'[1]1718  Prog Access'!$F$7:$BF$318,52,FALSE))</f>
        <v/>
      </c>
      <c r="CG362" s="88"/>
      <c r="CH362" s="89"/>
    </row>
    <row r="363" spans="1:88" x14ac:dyDescent="0.3">
      <c r="A363" s="91" t="s">
        <v>592</v>
      </c>
      <c r="B363" s="84"/>
      <c r="C363" s="117"/>
      <c r="D363" s="85"/>
      <c r="E363" s="86"/>
      <c r="F363" s="87"/>
      <c r="G363" s="87"/>
      <c r="H363" s="87"/>
      <c r="I363" s="130"/>
      <c r="J363" s="151"/>
      <c r="K363" s="152"/>
      <c r="L363" s="135"/>
      <c r="M363" s="135"/>
      <c r="N363" s="135"/>
      <c r="O363" s="135"/>
      <c r="P363" s="135"/>
      <c r="Q363" s="135"/>
      <c r="R363" s="128"/>
      <c r="S363" s="136"/>
      <c r="T363" s="137"/>
      <c r="U363" s="135"/>
      <c r="V363" s="135"/>
      <c r="W363" s="135"/>
      <c r="X363" s="135"/>
      <c r="Y363" s="135"/>
      <c r="Z363" s="135"/>
      <c r="AA363" s="138"/>
      <c r="AB363" s="133"/>
      <c r="AC363" s="134"/>
      <c r="AD363" s="135"/>
      <c r="AE363" s="135"/>
      <c r="AF363" s="135"/>
      <c r="AG363" s="135"/>
      <c r="AH363" s="134"/>
      <c r="AI363" s="133"/>
      <c r="AJ363" s="134"/>
      <c r="AK363" s="135"/>
      <c r="AL363" s="135"/>
      <c r="AM363" s="138"/>
      <c r="AN363" s="133"/>
      <c r="AO363" s="139"/>
      <c r="AP363" s="135"/>
      <c r="AQ363" s="135"/>
      <c r="AR363" s="135"/>
      <c r="AS363" s="135"/>
      <c r="AT363" s="135"/>
      <c r="AU363" s="135"/>
      <c r="AV363" s="135"/>
      <c r="AW363" s="135"/>
      <c r="AX363" s="135"/>
      <c r="AY363" s="135"/>
      <c r="AZ363" s="135"/>
      <c r="BA363" s="135"/>
      <c r="BB363" s="135"/>
      <c r="BC363" s="135"/>
      <c r="BD363" s="135"/>
      <c r="BE363" s="135"/>
      <c r="BF363" s="134"/>
      <c r="BG363" s="133"/>
      <c r="BH363" s="137"/>
      <c r="BI363" s="140"/>
      <c r="BJ363" s="135"/>
      <c r="BK363" s="135"/>
      <c r="BL363" s="135"/>
      <c r="BM363" s="135"/>
      <c r="BN363" s="135"/>
      <c r="BO363" s="135"/>
      <c r="BP363" s="137"/>
      <c r="BQ363" s="133"/>
      <c r="BR363" s="134"/>
      <c r="BS363" s="140"/>
      <c r="BT363" s="135"/>
      <c r="BU363" s="135"/>
      <c r="BV363" s="135"/>
      <c r="BW363" s="137"/>
      <c r="BX363" s="133"/>
      <c r="BY363" s="134"/>
      <c r="BZ363" s="135"/>
      <c r="CA363" s="133"/>
      <c r="CB363" s="134"/>
      <c r="CC363" s="135"/>
      <c r="CD363" s="133"/>
      <c r="CE363" s="134"/>
      <c r="CF363" s="141" t="str">
        <f>IF(ISNA(VLOOKUP($B363,'[1]1718  Prog Access'!$F$7:$BF$318,52,FALSE)),"",VLOOKUP($B363,'[1]1718  Prog Access'!$F$7:$BF$318,52,FALSE))</f>
        <v/>
      </c>
      <c r="CG363" s="88"/>
      <c r="CH363" s="89"/>
    </row>
    <row r="364" spans="1:88" x14ac:dyDescent="0.3">
      <c r="A364" s="21"/>
      <c r="B364" s="84" t="s">
        <v>593</v>
      </c>
      <c r="C364" s="117" t="s">
        <v>594</v>
      </c>
      <c r="D364" s="85">
        <f>IF(ISNA(VLOOKUP($B364,'[1]1718 enrollment_Rev_Exp by size'!$A$6:$C$339,3,FALSE)),"",VLOOKUP($B364,'[1]1718 enrollment_Rev_Exp by size'!$A$6:$C$339,3,FALSE))</f>
        <v>5756.3099999999995</v>
      </c>
      <c r="E364" s="86">
        <f>IF(ISNA(VLOOKUP($B364,'[1]1718 Enroll_Rev_Exp Access'!$A$6:$D$316,4,FALSE)),"",VLOOKUP($B364,'[1]1718 Enroll_Rev_Exp Access'!$A$6:$D$316,4,FALSE))</f>
        <v>67415793.079999998</v>
      </c>
      <c r="F364" s="87">
        <f>IF(ISNA(VLOOKUP($B364,'[1]1718  Prog Access'!$F$7:$BF$318,2,FALSE)),"",VLOOKUP($B364,'[1]1718  Prog Access'!$F$7:$BF$318,2,FALSE))</f>
        <v>35208696.74000001</v>
      </c>
      <c r="G364" s="87">
        <f>IF(ISNA(VLOOKUP($B364,'[1]1718  Prog Access'!$F$7:$BF$318,3,FALSE)),"",VLOOKUP($B364,'[1]1718  Prog Access'!$F$7:$BF$318,3,FALSE))</f>
        <v>683759.95</v>
      </c>
      <c r="H364" s="87">
        <f>IF(ISNA(VLOOKUP($B364,'[1]1718  Prog Access'!$F$7:$BF$318,4,FALSE)),"",VLOOKUP($B364,'[1]1718  Prog Access'!$F$7:$BF$318,4,FALSE))</f>
        <v>92255.15</v>
      </c>
      <c r="I364" s="130">
        <f t="shared" si="515"/>
        <v>35984711.840000011</v>
      </c>
      <c r="J364" s="151">
        <f t="shared" si="516"/>
        <v>0.53377272885150506</v>
      </c>
      <c r="K364" s="152">
        <f t="shared" si="517"/>
        <v>6251.3505770189604</v>
      </c>
      <c r="L364" s="135">
        <f>IF(ISNA(VLOOKUP($B364,'[1]1718  Prog Access'!$F$7:$BF$318,5,FALSE)),"",VLOOKUP($B364,'[1]1718  Prog Access'!$F$7:$BF$318,5,FALSE))</f>
        <v>0</v>
      </c>
      <c r="M364" s="135">
        <f>IF(ISNA(VLOOKUP($B364,'[1]1718  Prog Access'!$F$7:$BF$318,6,FALSE)),"",VLOOKUP($B364,'[1]1718  Prog Access'!$F$7:$BF$318,6,FALSE))</f>
        <v>0</v>
      </c>
      <c r="N364" s="135">
        <f>IF(ISNA(VLOOKUP($B364,'[1]1718  Prog Access'!$F$7:$BF$318,7,FALSE)),"",VLOOKUP($B364,'[1]1718  Prog Access'!$F$7:$BF$318,7,FALSE))</f>
        <v>0</v>
      </c>
      <c r="O364" s="135">
        <f>IF(ISNA(VLOOKUP($B364,'[1]1718  Prog Access'!$F$7:$BF$318,8,FALSE)),"",VLOOKUP($B364,'[1]1718  Prog Access'!$F$7:$BF$318,8,FALSE))</f>
        <v>0</v>
      </c>
      <c r="P364" s="135">
        <f>IF(ISNA(VLOOKUP($B364,'[1]1718  Prog Access'!$F$7:$BF$318,9,FALSE)),"",VLOOKUP($B364,'[1]1718  Prog Access'!$F$7:$BF$318,9,FALSE))</f>
        <v>0</v>
      </c>
      <c r="Q364" s="135">
        <f>IF(ISNA(VLOOKUP($B364,'[1]1718  Prog Access'!$F$7:$BF$318,10,FALSE)),"",VLOOKUP($B364,'[1]1718  Prog Access'!$F$7:$BF$318,10,FALSE))</f>
        <v>0</v>
      </c>
      <c r="R364" s="128">
        <f t="shared" si="486"/>
        <v>0</v>
      </c>
      <c r="S364" s="136">
        <f t="shared" si="487"/>
        <v>0</v>
      </c>
      <c r="T364" s="137">
        <f t="shared" si="488"/>
        <v>0</v>
      </c>
      <c r="U364" s="135">
        <f>IF(ISNA(VLOOKUP($B364,'[1]1718  Prog Access'!$F$7:$BF$318,11,FALSE)),"",VLOOKUP($B364,'[1]1718  Prog Access'!$F$7:$BF$318,11,FALSE))</f>
        <v>7746360.0200000005</v>
      </c>
      <c r="V364" s="135">
        <f>IF(ISNA(VLOOKUP($B364,'[1]1718  Prog Access'!$F$7:$BF$318,12,FALSE)),"",VLOOKUP($B364,'[1]1718  Prog Access'!$F$7:$BF$318,12,FALSE))</f>
        <v>207486.79</v>
      </c>
      <c r="W364" s="135">
        <f>IF(ISNA(VLOOKUP($B364,'[1]1718  Prog Access'!$F$7:$BF$318,13,FALSE)),"",VLOOKUP($B364,'[1]1718  Prog Access'!$F$7:$BF$318,13,FALSE))</f>
        <v>1100074.6299999999</v>
      </c>
      <c r="X364" s="135">
        <f>IF(ISNA(VLOOKUP($B364,'[1]1718  Prog Access'!$F$7:$BF$318,14,FALSE)),"",VLOOKUP($B364,'[1]1718  Prog Access'!$F$7:$BF$318,14,FALSE))</f>
        <v>0</v>
      </c>
      <c r="Y364" s="135">
        <f>IF(ISNA(VLOOKUP($B364,'[1]1718  Prog Access'!$F$7:$BF$318,15,FALSE)),"",VLOOKUP($B364,'[1]1718  Prog Access'!$F$7:$BF$318,15,FALSE))</f>
        <v>0</v>
      </c>
      <c r="Z364" s="135">
        <f>IF(ISNA(VLOOKUP($B364,'[1]1718  Prog Access'!$F$7:$BF$318,16,FALSE)),"",VLOOKUP($B364,'[1]1718  Prog Access'!$F$7:$BF$318,16,FALSE))</f>
        <v>0</v>
      </c>
      <c r="AA364" s="138">
        <f t="shared" si="489"/>
        <v>9053921.4400000013</v>
      </c>
      <c r="AB364" s="133">
        <f t="shared" si="490"/>
        <v>0.1342997097023842</v>
      </c>
      <c r="AC364" s="134">
        <f t="shared" si="491"/>
        <v>1572.8689803016173</v>
      </c>
      <c r="AD364" s="135">
        <f>IF(ISNA(VLOOKUP($B364,'[1]1718  Prog Access'!$F$7:$BF$318,17,FALSE)),"",VLOOKUP($B364,'[1]1718  Prog Access'!$F$7:$BF$318,17,FALSE))</f>
        <v>2794380.31</v>
      </c>
      <c r="AE364" s="135">
        <f>IF(ISNA(VLOOKUP($B364,'[1]1718  Prog Access'!$F$7:$BF$318,18,FALSE)),"",VLOOKUP($B364,'[1]1718  Prog Access'!$F$7:$BF$318,18,FALSE))</f>
        <v>212573.68</v>
      </c>
      <c r="AF364" s="135">
        <f>IF(ISNA(VLOOKUP($B364,'[1]1718  Prog Access'!$F$7:$BF$318,19,FALSE)),"",VLOOKUP($B364,'[1]1718  Prog Access'!$F$7:$BF$318,19,FALSE))</f>
        <v>39471</v>
      </c>
      <c r="AG364" s="135">
        <f>IF(ISNA(VLOOKUP($B364,'[1]1718  Prog Access'!$F$7:$BF$318,20,FALSE)),"",VLOOKUP($B364,'[1]1718  Prog Access'!$F$7:$BF$318,20,FALSE))</f>
        <v>0</v>
      </c>
      <c r="AH364" s="134">
        <f t="shared" si="492"/>
        <v>3046424.99</v>
      </c>
      <c r="AI364" s="133">
        <f t="shared" si="493"/>
        <v>4.5188595295243543E-2</v>
      </c>
      <c r="AJ364" s="134">
        <f t="shared" si="494"/>
        <v>529.23226685150735</v>
      </c>
      <c r="AK364" s="135">
        <f>IF(ISNA(VLOOKUP($B364,'[1]1718  Prog Access'!$F$7:$BF$318,21,FALSE)),"",VLOOKUP($B364,'[1]1718  Prog Access'!$F$7:$BF$318,21,FALSE))</f>
        <v>0</v>
      </c>
      <c r="AL364" s="135">
        <f>IF(ISNA(VLOOKUP($B364,'[1]1718  Prog Access'!$F$7:$BF$318,22,FALSE)),"",VLOOKUP($B364,'[1]1718  Prog Access'!$F$7:$BF$318,22,FALSE))</f>
        <v>0</v>
      </c>
      <c r="AM364" s="138">
        <f t="shared" si="495"/>
        <v>0</v>
      </c>
      <c r="AN364" s="133">
        <f t="shared" si="496"/>
        <v>0</v>
      </c>
      <c r="AO364" s="139">
        <f t="shared" si="497"/>
        <v>0</v>
      </c>
      <c r="AP364" s="135">
        <f>IF(ISNA(VLOOKUP($B364,'[1]1718  Prog Access'!$F$7:$BF$318,23,FALSE)),"",VLOOKUP($B364,'[1]1718  Prog Access'!$F$7:$BF$318,23,FALSE))</f>
        <v>1159322.4200000002</v>
      </c>
      <c r="AQ364" s="135">
        <f>IF(ISNA(VLOOKUP($B364,'[1]1718  Prog Access'!$F$7:$BF$318,24,FALSE)),"",VLOOKUP($B364,'[1]1718  Prog Access'!$F$7:$BF$318,24,FALSE))</f>
        <v>169810.21</v>
      </c>
      <c r="AR364" s="135">
        <f>IF(ISNA(VLOOKUP($B364,'[1]1718  Prog Access'!$F$7:$BF$318,25,FALSE)),"",VLOOKUP($B364,'[1]1718  Prog Access'!$F$7:$BF$318,25,FALSE))</f>
        <v>0</v>
      </c>
      <c r="AS364" s="135">
        <f>IF(ISNA(VLOOKUP($B364,'[1]1718  Prog Access'!$F$7:$BF$318,26,FALSE)),"",VLOOKUP($B364,'[1]1718  Prog Access'!$F$7:$BF$318,26,FALSE))</f>
        <v>0</v>
      </c>
      <c r="AT364" s="135">
        <f>IF(ISNA(VLOOKUP($B364,'[1]1718  Prog Access'!$F$7:$BF$318,27,FALSE)),"",VLOOKUP($B364,'[1]1718  Prog Access'!$F$7:$BF$318,27,FALSE))</f>
        <v>1190394.99</v>
      </c>
      <c r="AU364" s="135">
        <f>IF(ISNA(VLOOKUP($B364,'[1]1718  Prog Access'!$F$7:$BF$318,28,FALSE)),"",VLOOKUP($B364,'[1]1718  Prog Access'!$F$7:$BF$318,28,FALSE))</f>
        <v>0</v>
      </c>
      <c r="AV364" s="135">
        <f>IF(ISNA(VLOOKUP($B364,'[1]1718  Prog Access'!$F$7:$BF$318,29,FALSE)),"",VLOOKUP($B364,'[1]1718  Prog Access'!$F$7:$BF$318,29,FALSE))</f>
        <v>0</v>
      </c>
      <c r="AW364" s="135">
        <f>IF(ISNA(VLOOKUP($B364,'[1]1718  Prog Access'!$F$7:$BF$318,30,FALSE)),"",VLOOKUP($B364,'[1]1718  Prog Access'!$F$7:$BF$318,30,FALSE))</f>
        <v>295382.07999999996</v>
      </c>
      <c r="AX364" s="135">
        <f>IF(ISNA(VLOOKUP($B364,'[1]1718  Prog Access'!$F$7:$BF$318,31,FALSE)),"",VLOOKUP($B364,'[1]1718  Prog Access'!$F$7:$BF$318,31,FALSE))</f>
        <v>0</v>
      </c>
      <c r="AY364" s="135">
        <f>IF(ISNA(VLOOKUP($B364,'[1]1718  Prog Access'!$F$7:$BF$318,32,FALSE)),"",VLOOKUP($B364,'[1]1718  Prog Access'!$F$7:$BF$318,32,FALSE))</f>
        <v>0</v>
      </c>
      <c r="AZ364" s="135">
        <f>IF(ISNA(VLOOKUP($B364,'[1]1718  Prog Access'!$F$7:$BF$318,33,FALSE)),"",VLOOKUP($B364,'[1]1718  Prog Access'!$F$7:$BF$318,33,FALSE))</f>
        <v>0</v>
      </c>
      <c r="BA364" s="135">
        <f>IF(ISNA(VLOOKUP($B364,'[1]1718  Prog Access'!$F$7:$BF$318,34,FALSE)),"",VLOOKUP($B364,'[1]1718  Prog Access'!$F$7:$BF$318,34,FALSE))</f>
        <v>0</v>
      </c>
      <c r="BB364" s="135">
        <f>IF(ISNA(VLOOKUP($B364,'[1]1718  Prog Access'!$F$7:$BF$318,35,FALSE)),"",VLOOKUP($B364,'[1]1718  Prog Access'!$F$7:$BF$318,35,FALSE))</f>
        <v>208803.40999999995</v>
      </c>
      <c r="BC364" s="135">
        <f>IF(ISNA(VLOOKUP($B364,'[1]1718  Prog Access'!$F$7:$BF$318,36,FALSE)),"",VLOOKUP($B364,'[1]1718  Prog Access'!$F$7:$BF$318,36,FALSE))</f>
        <v>0</v>
      </c>
      <c r="BD364" s="135">
        <f>IF(ISNA(VLOOKUP($B364,'[1]1718  Prog Access'!$F$7:$BF$318,37,FALSE)),"",VLOOKUP($B364,'[1]1718  Prog Access'!$F$7:$BF$318,37,FALSE))</f>
        <v>63185.37</v>
      </c>
      <c r="BE364" s="135">
        <f>IF(ISNA(VLOOKUP($B364,'[1]1718  Prog Access'!$F$7:$BF$318,38,FALSE)),"",VLOOKUP($B364,'[1]1718  Prog Access'!$F$7:$BF$318,38,FALSE))</f>
        <v>0</v>
      </c>
      <c r="BF364" s="134">
        <f t="shared" si="498"/>
        <v>3086898.4800000004</v>
      </c>
      <c r="BG364" s="133">
        <f t="shared" si="499"/>
        <v>4.5788951504833364E-2</v>
      </c>
      <c r="BH364" s="137">
        <f t="shared" si="500"/>
        <v>536.26341875263859</v>
      </c>
      <c r="BI364" s="140">
        <f>IF(ISNA(VLOOKUP($B364,'[1]1718  Prog Access'!$F$7:$BF$318,39,FALSE)),"",VLOOKUP($B364,'[1]1718  Prog Access'!$F$7:$BF$318,39,FALSE))</f>
        <v>0</v>
      </c>
      <c r="BJ364" s="135">
        <f>IF(ISNA(VLOOKUP($B364,'[1]1718  Prog Access'!$F$7:$BF$318,40,FALSE)),"",VLOOKUP($B364,'[1]1718  Prog Access'!$F$7:$BF$318,40,FALSE))</f>
        <v>0</v>
      </c>
      <c r="BK364" s="135">
        <f>IF(ISNA(VLOOKUP($B364,'[1]1718  Prog Access'!$F$7:$BF$318,41,FALSE)),"",VLOOKUP($B364,'[1]1718  Prog Access'!$F$7:$BF$318,41,FALSE))</f>
        <v>123672.04</v>
      </c>
      <c r="BL364" s="135">
        <f>IF(ISNA(VLOOKUP($B364,'[1]1718  Prog Access'!$F$7:$BF$318,42,FALSE)),"",VLOOKUP($B364,'[1]1718  Prog Access'!$F$7:$BF$318,42,FALSE))</f>
        <v>0</v>
      </c>
      <c r="BM364" s="135">
        <f>IF(ISNA(VLOOKUP($B364,'[1]1718  Prog Access'!$F$7:$BF$318,43,FALSE)),"",VLOOKUP($B364,'[1]1718  Prog Access'!$F$7:$BF$318,43,FALSE))</f>
        <v>0</v>
      </c>
      <c r="BN364" s="135">
        <f>IF(ISNA(VLOOKUP($B364,'[1]1718  Prog Access'!$F$7:$BF$318,44,FALSE)),"",VLOOKUP($B364,'[1]1718  Prog Access'!$F$7:$BF$318,44,FALSE))</f>
        <v>0</v>
      </c>
      <c r="BO364" s="135">
        <f>IF(ISNA(VLOOKUP($B364,'[1]1718  Prog Access'!$F$7:$BF$318,45,FALSE)),"",VLOOKUP($B364,'[1]1718  Prog Access'!$F$7:$BF$318,45,FALSE))</f>
        <v>652919.99</v>
      </c>
      <c r="BP364" s="137">
        <f t="shared" si="501"/>
        <v>776592.03</v>
      </c>
      <c r="BQ364" s="133">
        <f t="shared" si="502"/>
        <v>1.1519437724012904E-2</v>
      </c>
      <c r="BR364" s="134">
        <f t="shared" si="503"/>
        <v>134.91143284499967</v>
      </c>
      <c r="BS364" s="140">
        <f>IF(ISNA(VLOOKUP($B364,'[1]1718  Prog Access'!$F$7:$BF$318,46,FALSE)),"",VLOOKUP($B364,'[1]1718  Prog Access'!$F$7:$BF$318,46,FALSE))</f>
        <v>0</v>
      </c>
      <c r="BT364" s="135">
        <f>IF(ISNA(VLOOKUP($B364,'[1]1718  Prog Access'!$F$7:$BF$318,47,FALSE)),"",VLOOKUP($B364,'[1]1718  Prog Access'!$F$7:$BF$318,47,FALSE))</f>
        <v>0</v>
      </c>
      <c r="BU364" s="135">
        <f>IF(ISNA(VLOOKUP($B364,'[1]1718  Prog Access'!$F$7:$BF$318,48,FALSE)),"",VLOOKUP($B364,'[1]1718  Prog Access'!$F$7:$BF$318,48,FALSE))</f>
        <v>0</v>
      </c>
      <c r="BV364" s="135">
        <f>IF(ISNA(VLOOKUP($B364,'[1]1718  Prog Access'!$F$7:$BF$318,49,FALSE)),"",VLOOKUP($B364,'[1]1718  Prog Access'!$F$7:$BF$318,49,FALSE))</f>
        <v>11772.75</v>
      </c>
      <c r="BW364" s="137">
        <f t="shared" si="504"/>
        <v>11772.75</v>
      </c>
      <c r="BX364" s="133">
        <f t="shared" si="505"/>
        <v>1.7462896247515301E-4</v>
      </c>
      <c r="BY364" s="134">
        <f t="shared" si="506"/>
        <v>2.0451904084387396</v>
      </c>
      <c r="BZ364" s="135">
        <f>IF(ISNA(VLOOKUP($B364,'[1]1718  Prog Access'!$F$7:$BF$318,50,FALSE)),"",VLOOKUP($B364,'[1]1718  Prog Access'!$F$7:$BF$318,50,FALSE))</f>
        <v>9824529.6200000029</v>
      </c>
      <c r="CA364" s="133">
        <f t="shared" si="507"/>
        <v>0.14573038706733854</v>
      </c>
      <c r="CB364" s="134">
        <f t="shared" si="508"/>
        <v>1706.7408843512603</v>
      </c>
      <c r="CC364" s="135">
        <f>IF(ISNA(VLOOKUP($B364,'[1]1718  Prog Access'!$F$7:$BF$318,51,FALSE)),"",VLOOKUP($B364,'[1]1718  Prog Access'!$F$7:$BF$318,51,FALSE))</f>
        <v>2184389.3900000006</v>
      </c>
      <c r="CD364" s="133">
        <f t="shared" si="509"/>
        <v>3.2401745795793885E-2</v>
      </c>
      <c r="CE364" s="134">
        <f t="shared" si="510"/>
        <v>379.47737178852441</v>
      </c>
      <c r="CF364" s="141">
        <f>IF(ISNA(VLOOKUP($B364,'[1]1718  Prog Access'!$F$7:$BF$318,52,FALSE)),"",VLOOKUP($B364,'[1]1718  Prog Access'!$F$7:$BF$318,52,FALSE))</f>
        <v>3446552.54</v>
      </c>
      <c r="CG364" s="88">
        <f t="shared" si="511"/>
        <v>5.1123815096413609E-2</v>
      </c>
      <c r="CH364" s="89">
        <f t="shared" si="512"/>
        <v>598.74338595384893</v>
      </c>
      <c r="CI364" s="90">
        <f t="shared" ref="CI364:CI373" si="534">CF364+CC364+BZ364+BW364+BP364+BF364+AM364+AH364+AA364+R364+I364</f>
        <v>67415793.080000013</v>
      </c>
      <c r="CJ364" s="99">
        <f t="shared" ref="CJ364:CJ373" si="535">CI364-E364</f>
        <v>0</v>
      </c>
    </row>
    <row r="365" spans="1:88" x14ac:dyDescent="0.3">
      <c r="A365" s="21"/>
      <c r="B365" s="84" t="s">
        <v>595</v>
      </c>
      <c r="C365" s="117" t="s">
        <v>596</v>
      </c>
      <c r="D365" s="85">
        <f>IF(ISNA(VLOOKUP($B365,'[1]1718 enrollment_Rev_Exp by size'!$A$6:$C$339,3,FALSE)),"",VLOOKUP($B365,'[1]1718 enrollment_Rev_Exp by size'!$A$6:$C$339,3,FALSE))</f>
        <v>15111.509999999998</v>
      </c>
      <c r="E365" s="86">
        <f>IF(ISNA(VLOOKUP($B365,'[1]1718 Enroll_Rev_Exp Access'!$A$6:$D$316,4,FALSE)),"",VLOOKUP($B365,'[1]1718 Enroll_Rev_Exp Access'!$A$6:$D$316,4,FALSE))</f>
        <v>191493993.72</v>
      </c>
      <c r="F365" s="87">
        <f>IF(ISNA(VLOOKUP($B365,'[1]1718  Prog Access'!$F$7:$BF$318,2,FALSE)),"",VLOOKUP($B365,'[1]1718  Prog Access'!$F$7:$BF$318,2,FALSE))</f>
        <v>108356744.55000001</v>
      </c>
      <c r="G365" s="87">
        <f>IF(ISNA(VLOOKUP($B365,'[1]1718  Prog Access'!$F$7:$BF$318,3,FALSE)),"",VLOOKUP($B365,'[1]1718  Prog Access'!$F$7:$BF$318,3,FALSE))</f>
        <v>0</v>
      </c>
      <c r="H365" s="87">
        <f>IF(ISNA(VLOOKUP($B365,'[1]1718  Prog Access'!$F$7:$BF$318,4,FALSE)),"",VLOOKUP($B365,'[1]1718  Prog Access'!$F$7:$BF$318,4,FALSE))</f>
        <v>445171.68</v>
      </c>
      <c r="I365" s="130">
        <f t="shared" si="515"/>
        <v>108801916.23000002</v>
      </c>
      <c r="J365" s="151">
        <f t="shared" si="516"/>
        <v>0.56817404095236923</v>
      </c>
      <c r="K365" s="152">
        <f t="shared" si="517"/>
        <v>7199.9367521842642</v>
      </c>
      <c r="L365" s="135">
        <f>IF(ISNA(VLOOKUP($B365,'[1]1718  Prog Access'!$F$7:$BF$318,5,FALSE)),"",VLOOKUP($B365,'[1]1718  Prog Access'!$F$7:$BF$318,5,FALSE))</f>
        <v>0</v>
      </c>
      <c r="M365" s="135">
        <f>IF(ISNA(VLOOKUP($B365,'[1]1718  Prog Access'!$F$7:$BF$318,6,FALSE)),"",VLOOKUP($B365,'[1]1718  Prog Access'!$F$7:$BF$318,6,FALSE))</f>
        <v>0</v>
      </c>
      <c r="N365" s="135">
        <f>IF(ISNA(VLOOKUP($B365,'[1]1718  Prog Access'!$F$7:$BF$318,7,FALSE)),"",VLOOKUP($B365,'[1]1718  Prog Access'!$F$7:$BF$318,7,FALSE))</f>
        <v>0</v>
      </c>
      <c r="O365" s="135">
        <f>IF(ISNA(VLOOKUP($B365,'[1]1718  Prog Access'!$F$7:$BF$318,8,FALSE)),"",VLOOKUP($B365,'[1]1718  Prog Access'!$F$7:$BF$318,8,FALSE))</f>
        <v>0</v>
      </c>
      <c r="P365" s="135">
        <f>IF(ISNA(VLOOKUP($B365,'[1]1718  Prog Access'!$F$7:$BF$318,9,FALSE)),"",VLOOKUP($B365,'[1]1718  Prog Access'!$F$7:$BF$318,9,FALSE))</f>
        <v>0</v>
      </c>
      <c r="Q365" s="135">
        <f>IF(ISNA(VLOOKUP($B365,'[1]1718  Prog Access'!$F$7:$BF$318,10,FALSE)),"",VLOOKUP($B365,'[1]1718  Prog Access'!$F$7:$BF$318,10,FALSE))</f>
        <v>0</v>
      </c>
      <c r="R365" s="128">
        <f t="shared" si="486"/>
        <v>0</v>
      </c>
      <c r="S365" s="136">
        <f t="shared" si="487"/>
        <v>0</v>
      </c>
      <c r="T365" s="137">
        <f t="shared" si="488"/>
        <v>0</v>
      </c>
      <c r="U365" s="135">
        <f>IF(ISNA(VLOOKUP($B365,'[1]1718  Prog Access'!$F$7:$BF$318,11,FALSE)),"",VLOOKUP($B365,'[1]1718  Prog Access'!$F$7:$BF$318,11,FALSE))</f>
        <v>25433150.519999996</v>
      </c>
      <c r="V365" s="135">
        <f>IF(ISNA(VLOOKUP($B365,'[1]1718  Prog Access'!$F$7:$BF$318,12,FALSE)),"",VLOOKUP($B365,'[1]1718  Prog Access'!$F$7:$BF$318,12,FALSE))</f>
        <v>773822.71</v>
      </c>
      <c r="W365" s="135">
        <f>IF(ISNA(VLOOKUP($B365,'[1]1718  Prog Access'!$F$7:$BF$318,13,FALSE)),"",VLOOKUP($B365,'[1]1718  Prog Access'!$F$7:$BF$318,13,FALSE))</f>
        <v>2675519.1900000004</v>
      </c>
      <c r="X365" s="135">
        <f>IF(ISNA(VLOOKUP($B365,'[1]1718  Prog Access'!$F$7:$BF$318,14,FALSE)),"",VLOOKUP($B365,'[1]1718  Prog Access'!$F$7:$BF$318,14,FALSE))</f>
        <v>0</v>
      </c>
      <c r="Y365" s="135">
        <f>IF(ISNA(VLOOKUP($B365,'[1]1718  Prog Access'!$F$7:$BF$318,15,FALSE)),"",VLOOKUP($B365,'[1]1718  Prog Access'!$F$7:$BF$318,15,FALSE))</f>
        <v>0</v>
      </c>
      <c r="Z365" s="135">
        <f>IF(ISNA(VLOOKUP($B365,'[1]1718  Prog Access'!$F$7:$BF$318,16,FALSE)),"",VLOOKUP($B365,'[1]1718  Prog Access'!$F$7:$BF$318,16,FALSE))</f>
        <v>49857.05</v>
      </c>
      <c r="AA365" s="138">
        <f t="shared" si="489"/>
        <v>28932349.469999999</v>
      </c>
      <c r="AB365" s="133">
        <f t="shared" si="490"/>
        <v>0.15108750362324419</v>
      </c>
      <c r="AC365" s="134">
        <f t="shared" si="491"/>
        <v>1914.5902341989649</v>
      </c>
      <c r="AD365" s="135">
        <f>IF(ISNA(VLOOKUP($B365,'[1]1718  Prog Access'!$F$7:$BF$318,17,FALSE)),"",VLOOKUP($B365,'[1]1718  Prog Access'!$F$7:$BF$318,17,FALSE))</f>
        <v>5518395.4600000009</v>
      </c>
      <c r="AE365" s="135">
        <f>IF(ISNA(VLOOKUP($B365,'[1]1718  Prog Access'!$F$7:$BF$318,18,FALSE)),"",VLOOKUP($B365,'[1]1718  Prog Access'!$F$7:$BF$318,18,FALSE))</f>
        <v>1146386.9600000002</v>
      </c>
      <c r="AF365" s="135">
        <f>IF(ISNA(VLOOKUP($B365,'[1]1718  Prog Access'!$F$7:$BF$318,19,FALSE)),"",VLOOKUP($B365,'[1]1718  Prog Access'!$F$7:$BF$318,19,FALSE))</f>
        <v>83014</v>
      </c>
      <c r="AG365" s="135">
        <f>IF(ISNA(VLOOKUP($B365,'[1]1718  Prog Access'!$F$7:$BF$318,20,FALSE)),"",VLOOKUP($B365,'[1]1718  Prog Access'!$F$7:$BF$318,20,FALSE))</f>
        <v>61340.93</v>
      </c>
      <c r="AH365" s="134">
        <f t="shared" si="492"/>
        <v>6809137.3500000006</v>
      </c>
      <c r="AI365" s="133">
        <f t="shared" si="493"/>
        <v>3.555796825646778E-2</v>
      </c>
      <c r="AJ365" s="134">
        <f t="shared" si="494"/>
        <v>450.59278324932461</v>
      </c>
      <c r="AK365" s="135">
        <f>IF(ISNA(VLOOKUP($B365,'[1]1718  Prog Access'!$F$7:$BF$318,21,FALSE)),"",VLOOKUP($B365,'[1]1718  Prog Access'!$F$7:$BF$318,21,FALSE))</f>
        <v>0</v>
      </c>
      <c r="AL365" s="135">
        <f>IF(ISNA(VLOOKUP($B365,'[1]1718  Prog Access'!$F$7:$BF$318,22,FALSE)),"",VLOOKUP($B365,'[1]1718  Prog Access'!$F$7:$BF$318,22,FALSE))</f>
        <v>0</v>
      </c>
      <c r="AM365" s="138">
        <f t="shared" si="495"/>
        <v>0</v>
      </c>
      <c r="AN365" s="133">
        <f t="shared" si="496"/>
        <v>0</v>
      </c>
      <c r="AO365" s="139">
        <f t="shared" si="497"/>
        <v>0</v>
      </c>
      <c r="AP365" s="135">
        <f>IF(ISNA(VLOOKUP($B365,'[1]1718  Prog Access'!$F$7:$BF$318,23,FALSE)),"",VLOOKUP($B365,'[1]1718  Prog Access'!$F$7:$BF$318,23,FALSE))</f>
        <v>2447660.69</v>
      </c>
      <c r="AQ365" s="135">
        <f>IF(ISNA(VLOOKUP($B365,'[1]1718  Prog Access'!$F$7:$BF$318,24,FALSE)),"",VLOOKUP($B365,'[1]1718  Prog Access'!$F$7:$BF$318,24,FALSE))</f>
        <v>444633.77999999997</v>
      </c>
      <c r="AR365" s="135">
        <f>IF(ISNA(VLOOKUP($B365,'[1]1718  Prog Access'!$F$7:$BF$318,25,FALSE)),"",VLOOKUP($B365,'[1]1718  Prog Access'!$F$7:$BF$318,25,FALSE))</f>
        <v>0</v>
      </c>
      <c r="AS365" s="135">
        <f>IF(ISNA(VLOOKUP($B365,'[1]1718  Prog Access'!$F$7:$BF$318,26,FALSE)),"",VLOOKUP($B365,'[1]1718  Prog Access'!$F$7:$BF$318,26,FALSE))</f>
        <v>0</v>
      </c>
      <c r="AT365" s="135">
        <f>IF(ISNA(VLOOKUP($B365,'[1]1718  Prog Access'!$F$7:$BF$318,27,FALSE)),"",VLOOKUP($B365,'[1]1718  Prog Access'!$F$7:$BF$318,27,FALSE))</f>
        <v>3660085.7300000009</v>
      </c>
      <c r="AU365" s="135">
        <f>IF(ISNA(VLOOKUP($B365,'[1]1718  Prog Access'!$F$7:$BF$318,28,FALSE)),"",VLOOKUP($B365,'[1]1718  Prog Access'!$F$7:$BF$318,28,FALSE))</f>
        <v>0</v>
      </c>
      <c r="AV365" s="135">
        <f>IF(ISNA(VLOOKUP($B365,'[1]1718  Prog Access'!$F$7:$BF$318,29,FALSE)),"",VLOOKUP($B365,'[1]1718  Prog Access'!$F$7:$BF$318,29,FALSE))</f>
        <v>0</v>
      </c>
      <c r="AW365" s="135">
        <f>IF(ISNA(VLOOKUP($B365,'[1]1718  Prog Access'!$F$7:$BF$318,30,FALSE)),"",VLOOKUP($B365,'[1]1718  Prog Access'!$F$7:$BF$318,30,FALSE))</f>
        <v>929849.00999999989</v>
      </c>
      <c r="AX365" s="135">
        <f>IF(ISNA(VLOOKUP($B365,'[1]1718  Prog Access'!$F$7:$BF$318,31,FALSE)),"",VLOOKUP($B365,'[1]1718  Prog Access'!$F$7:$BF$318,31,FALSE))</f>
        <v>0</v>
      </c>
      <c r="AY365" s="135">
        <f>IF(ISNA(VLOOKUP($B365,'[1]1718  Prog Access'!$F$7:$BF$318,32,FALSE)),"",VLOOKUP($B365,'[1]1718  Prog Access'!$F$7:$BF$318,32,FALSE))</f>
        <v>0</v>
      </c>
      <c r="AZ365" s="135">
        <f>IF(ISNA(VLOOKUP($B365,'[1]1718  Prog Access'!$F$7:$BF$318,33,FALSE)),"",VLOOKUP($B365,'[1]1718  Prog Access'!$F$7:$BF$318,33,FALSE))</f>
        <v>0</v>
      </c>
      <c r="BA365" s="135">
        <f>IF(ISNA(VLOOKUP($B365,'[1]1718  Prog Access'!$F$7:$BF$318,34,FALSE)),"",VLOOKUP($B365,'[1]1718  Prog Access'!$F$7:$BF$318,34,FALSE))</f>
        <v>100844.48</v>
      </c>
      <c r="BB365" s="135">
        <f>IF(ISNA(VLOOKUP($B365,'[1]1718  Prog Access'!$F$7:$BF$318,35,FALSE)),"",VLOOKUP($B365,'[1]1718  Prog Access'!$F$7:$BF$318,35,FALSE))</f>
        <v>853802.39999999991</v>
      </c>
      <c r="BC365" s="135">
        <f>IF(ISNA(VLOOKUP($B365,'[1]1718  Prog Access'!$F$7:$BF$318,36,FALSE)),"",VLOOKUP($B365,'[1]1718  Prog Access'!$F$7:$BF$318,36,FALSE))</f>
        <v>0</v>
      </c>
      <c r="BD365" s="135">
        <f>IF(ISNA(VLOOKUP($B365,'[1]1718  Prog Access'!$F$7:$BF$318,37,FALSE)),"",VLOOKUP($B365,'[1]1718  Prog Access'!$F$7:$BF$318,37,FALSE))</f>
        <v>49655.48</v>
      </c>
      <c r="BE365" s="135">
        <f>IF(ISNA(VLOOKUP($B365,'[1]1718  Prog Access'!$F$7:$BF$318,38,FALSE)),"",VLOOKUP($B365,'[1]1718  Prog Access'!$F$7:$BF$318,38,FALSE))</f>
        <v>0</v>
      </c>
      <c r="BF365" s="134">
        <f t="shared" si="498"/>
        <v>8486531.5700000022</v>
      </c>
      <c r="BG365" s="133">
        <f t="shared" si="499"/>
        <v>4.4317481739969855E-2</v>
      </c>
      <c r="BH365" s="137">
        <f t="shared" si="500"/>
        <v>561.59388241148656</v>
      </c>
      <c r="BI365" s="140">
        <f>IF(ISNA(VLOOKUP($B365,'[1]1718  Prog Access'!$F$7:$BF$318,39,FALSE)),"",VLOOKUP($B365,'[1]1718  Prog Access'!$F$7:$BF$318,39,FALSE))</f>
        <v>1766.52</v>
      </c>
      <c r="BJ365" s="135">
        <f>IF(ISNA(VLOOKUP($B365,'[1]1718  Prog Access'!$F$7:$BF$318,40,FALSE)),"",VLOOKUP($B365,'[1]1718  Prog Access'!$F$7:$BF$318,40,FALSE))</f>
        <v>127439.40000000001</v>
      </c>
      <c r="BK365" s="135">
        <f>IF(ISNA(VLOOKUP($B365,'[1]1718  Prog Access'!$F$7:$BF$318,41,FALSE)),"",VLOOKUP($B365,'[1]1718  Prog Access'!$F$7:$BF$318,41,FALSE))</f>
        <v>312409.63</v>
      </c>
      <c r="BL365" s="135">
        <f>IF(ISNA(VLOOKUP($B365,'[1]1718  Prog Access'!$F$7:$BF$318,42,FALSE)),"",VLOOKUP($B365,'[1]1718  Prog Access'!$F$7:$BF$318,42,FALSE))</f>
        <v>0</v>
      </c>
      <c r="BM365" s="135">
        <f>IF(ISNA(VLOOKUP($B365,'[1]1718  Prog Access'!$F$7:$BF$318,43,FALSE)),"",VLOOKUP($B365,'[1]1718  Prog Access'!$F$7:$BF$318,43,FALSE))</f>
        <v>0</v>
      </c>
      <c r="BN365" s="135">
        <f>IF(ISNA(VLOOKUP($B365,'[1]1718  Prog Access'!$F$7:$BF$318,44,FALSE)),"",VLOOKUP($B365,'[1]1718  Prog Access'!$F$7:$BF$318,44,FALSE))</f>
        <v>0</v>
      </c>
      <c r="BO365" s="135">
        <f>IF(ISNA(VLOOKUP($B365,'[1]1718  Prog Access'!$F$7:$BF$318,45,FALSE)),"",VLOOKUP($B365,'[1]1718  Prog Access'!$F$7:$BF$318,45,FALSE))</f>
        <v>172444.97</v>
      </c>
      <c r="BP365" s="137">
        <f t="shared" si="501"/>
        <v>614060.52</v>
      </c>
      <c r="BQ365" s="133">
        <f t="shared" si="502"/>
        <v>3.2066829255118635E-3</v>
      </c>
      <c r="BR365" s="134">
        <f t="shared" si="503"/>
        <v>40.635285289160386</v>
      </c>
      <c r="BS365" s="140">
        <f>IF(ISNA(VLOOKUP($B365,'[1]1718  Prog Access'!$F$7:$BF$318,46,FALSE)),"",VLOOKUP($B365,'[1]1718  Prog Access'!$F$7:$BF$318,46,FALSE))</f>
        <v>0</v>
      </c>
      <c r="BT365" s="135">
        <f>IF(ISNA(VLOOKUP($B365,'[1]1718  Prog Access'!$F$7:$BF$318,47,FALSE)),"",VLOOKUP($B365,'[1]1718  Prog Access'!$F$7:$BF$318,47,FALSE))</f>
        <v>0</v>
      </c>
      <c r="BU365" s="135">
        <f>IF(ISNA(VLOOKUP($B365,'[1]1718  Prog Access'!$F$7:$BF$318,48,FALSE)),"",VLOOKUP($B365,'[1]1718  Prog Access'!$F$7:$BF$318,48,FALSE))</f>
        <v>92232.08</v>
      </c>
      <c r="BV365" s="135">
        <f>IF(ISNA(VLOOKUP($B365,'[1]1718  Prog Access'!$F$7:$BF$318,49,FALSE)),"",VLOOKUP($B365,'[1]1718  Prog Access'!$F$7:$BF$318,49,FALSE))</f>
        <v>154001.67000000001</v>
      </c>
      <c r="BW365" s="137">
        <f t="shared" si="504"/>
        <v>246233.75</v>
      </c>
      <c r="BX365" s="133">
        <f t="shared" si="505"/>
        <v>1.2858562569854788E-3</v>
      </c>
      <c r="BY365" s="134">
        <f t="shared" si="506"/>
        <v>16.294450389140465</v>
      </c>
      <c r="BZ365" s="135">
        <f>IF(ISNA(VLOOKUP($B365,'[1]1718  Prog Access'!$F$7:$BF$318,50,FALSE)),"",VLOOKUP($B365,'[1]1718  Prog Access'!$F$7:$BF$318,50,FALSE))</f>
        <v>25257341.509999998</v>
      </c>
      <c r="CA365" s="133">
        <f t="shared" si="507"/>
        <v>0.13189625961287826</v>
      </c>
      <c r="CB365" s="134">
        <f t="shared" si="508"/>
        <v>1671.3975975928283</v>
      </c>
      <c r="CC365" s="135">
        <f>IF(ISNA(VLOOKUP($B365,'[1]1718  Prog Access'!$F$7:$BF$318,51,FALSE)),"",VLOOKUP($B365,'[1]1718  Prog Access'!$F$7:$BF$318,51,FALSE))</f>
        <v>5813227.2999999998</v>
      </c>
      <c r="CD365" s="133">
        <f t="shared" si="509"/>
        <v>3.0357230464888755E-2</v>
      </c>
      <c r="CE365" s="134">
        <f t="shared" si="510"/>
        <v>384.688710790649</v>
      </c>
      <c r="CF365" s="141">
        <f>IF(ISNA(VLOOKUP($B365,'[1]1718  Prog Access'!$F$7:$BF$318,52,FALSE)),"",VLOOKUP($B365,'[1]1718  Prog Access'!$F$7:$BF$318,52,FALSE))</f>
        <v>6533196.0200000005</v>
      </c>
      <c r="CG365" s="88">
        <f t="shared" si="511"/>
        <v>3.4116976167684686E-2</v>
      </c>
      <c r="CH365" s="89">
        <f t="shared" si="512"/>
        <v>432.33244195980421</v>
      </c>
      <c r="CI365" s="90">
        <f t="shared" si="534"/>
        <v>191493993.72000003</v>
      </c>
      <c r="CJ365" s="99">
        <f t="shared" si="535"/>
        <v>0</v>
      </c>
    </row>
    <row r="366" spans="1:88" x14ac:dyDescent="0.3">
      <c r="A366" s="21"/>
      <c r="B366" s="84" t="s">
        <v>597</v>
      </c>
      <c r="C366" s="117" t="s">
        <v>598</v>
      </c>
      <c r="D366" s="85">
        <f>IF(ISNA(VLOOKUP($B366,'[1]1718 enrollment_Rev_Exp by size'!$A$6:$C$339,3,FALSE)),"",VLOOKUP($B366,'[1]1718 enrollment_Rev_Exp by size'!$A$6:$C$339,3,FALSE))</f>
        <v>7171.55</v>
      </c>
      <c r="E366" s="86">
        <f>IF(ISNA(VLOOKUP($B366,'[1]1718 Enroll_Rev_Exp Access'!$A$6:$D$316,4,FALSE)),"",VLOOKUP($B366,'[1]1718 Enroll_Rev_Exp Access'!$A$6:$D$316,4,FALSE))</f>
        <v>84399795.709999993</v>
      </c>
      <c r="F366" s="87">
        <f>IF(ISNA(VLOOKUP($B366,'[1]1718  Prog Access'!$F$7:$BF$318,2,FALSE)),"",VLOOKUP($B366,'[1]1718  Prog Access'!$F$7:$BF$318,2,FALSE))</f>
        <v>45124404.849999987</v>
      </c>
      <c r="G366" s="87">
        <f>IF(ISNA(VLOOKUP($B366,'[1]1718  Prog Access'!$F$7:$BF$318,3,FALSE)),"",VLOOKUP($B366,'[1]1718  Prog Access'!$F$7:$BF$318,3,FALSE))</f>
        <v>813980.72000000009</v>
      </c>
      <c r="H366" s="87">
        <f>IF(ISNA(VLOOKUP($B366,'[1]1718  Prog Access'!$F$7:$BF$318,4,FALSE)),"",VLOOKUP($B366,'[1]1718  Prog Access'!$F$7:$BF$318,4,FALSE))</f>
        <v>109982.14</v>
      </c>
      <c r="I366" s="130">
        <f t="shared" si="515"/>
        <v>46048367.709999986</v>
      </c>
      <c r="J366" s="151">
        <f t="shared" si="516"/>
        <v>0.54559809443406049</v>
      </c>
      <c r="K366" s="152">
        <f t="shared" si="517"/>
        <v>6420.978409130521</v>
      </c>
      <c r="L366" s="135">
        <f>IF(ISNA(VLOOKUP($B366,'[1]1718  Prog Access'!$F$7:$BF$318,5,FALSE)),"",VLOOKUP($B366,'[1]1718  Prog Access'!$F$7:$BF$318,5,FALSE))</f>
        <v>0</v>
      </c>
      <c r="M366" s="135">
        <f>IF(ISNA(VLOOKUP($B366,'[1]1718  Prog Access'!$F$7:$BF$318,6,FALSE)),"",VLOOKUP($B366,'[1]1718  Prog Access'!$F$7:$BF$318,6,FALSE))</f>
        <v>0</v>
      </c>
      <c r="N366" s="135">
        <f>IF(ISNA(VLOOKUP($B366,'[1]1718  Prog Access'!$F$7:$BF$318,7,FALSE)),"",VLOOKUP($B366,'[1]1718  Prog Access'!$F$7:$BF$318,7,FALSE))</f>
        <v>0</v>
      </c>
      <c r="O366" s="135">
        <f>IF(ISNA(VLOOKUP($B366,'[1]1718  Prog Access'!$F$7:$BF$318,8,FALSE)),"",VLOOKUP($B366,'[1]1718  Prog Access'!$F$7:$BF$318,8,FALSE))</f>
        <v>0</v>
      </c>
      <c r="P366" s="135">
        <f>IF(ISNA(VLOOKUP($B366,'[1]1718  Prog Access'!$F$7:$BF$318,9,FALSE)),"",VLOOKUP($B366,'[1]1718  Prog Access'!$F$7:$BF$318,9,FALSE))</f>
        <v>0</v>
      </c>
      <c r="Q366" s="135">
        <f>IF(ISNA(VLOOKUP($B366,'[1]1718  Prog Access'!$F$7:$BF$318,10,FALSE)),"",VLOOKUP($B366,'[1]1718  Prog Access'!$F$7:$BF$318,10,FALSE))</f>
        <v>0</v>
      </c>
      <c r="R366" s="128">
        <f t="shared" si="486"/>
        <v>0</v>
      </c>
      <c r="S366" s="136">
        <f t="shared" si="487"/>
        <v>0</v>
      </c>
      <c r="T366" s="137">
        <f t="shared" si="488"/>
        <v>0</v>
      </c>
      <c r="U366" s="135">
        <f>IF(ISNA(VLOOKUP($B366,'[1]1718  Prog Access'!$F$7:$BF$318,11,FALSE)),"",VLOOKUP($B366,'[1]1718  Prog Access'!$F$7:$BF$318,11,FALSE))</f>
        <v>7464334.8500000015</v>
      </c>
      <c r="V366" s="135">
        <f>IF(ISNA(VLOOKUP($B366,'[1]1718  Prog Access'!$F$7:$BF$318,12,FALSE)),"",VLOOKUP($B366,'[1]1718  Prog Access'!$F$7:$BF$318,12,FALSE))</f>
        <v>331737.49</v>
      </c>
      <c r="W366" s="135">
        <f>IF(ISNA(VLOOKUP($B366,'[1]1718  Prog Access'!$F$7:$BF$318,13,FALSE)),"",VLOOKUP($B366,'[1]1718  Prog Access'!$F$7:$BF$318,13,FALSE))</f>
        <v>1271082.98</v>
      </c>
      <c r="X366" s="135">
        <f>IF(ISNA(VLOOKUP($B366,'[1]1718  Prog Access'!$F$7:$BF$318,14,FALSE)),"",VLOOKUP($B366,'[1]1718  Prog Access'!$F$7:$BF$318,14,FALSE))</f>
        <v>0</v>
      </c>
      <c r="Y366" s="135">
        <f>IF(ISNA(VLOOKUP($B366,'[1]1718  Prog Access'!$F$7:$BF$318,15,FALSE)),"",VLOOKUP($B366,'[1]1718  Prog Access'!$F$7:$BF$318,15,FALSE))</f>
        <v>0</v>
      </c>
      <c r="Z366" s="135">
        <f>IF(ISNA(VLOOKUP($B366,'[1]1718  Prog Access'!$F$7:$BF$318,16,FALSE)),"",VLOOKUP($B366,'[1]1718  Prog Access'!$F$7:$BF$318,16,FALSE))</f>
        <v>0</v>
      </c>
      <c r="AA366" s="138">
        <f t="shared" si="489"/>
        <v>9067155.3200000022</v>
      </c>
      <c r="AB366" s="133">
        <f t="shared" si="490"/>
        <v>0.10743101027347265</v>
      </c>
      <c r="AC366" s="134">
        <f t="shared" si="491"/>
        <v>1264.3229594718021</v>
      </c>
      <c r="AD366" s="135">
        <f>IF(ISNA(VLOOKUP($B366,'[1]1718  Prog Access'!$F$7:$BF$318,17,FALSE)),"",VLOOKUP($B366,'[1]1718  Prog Access'!$F$7:$BF$318,17,FALSE))</f>
        <v>2192335.4700000002</v>
      </c>
      <c r="AE366" s="135">
        <f>IF(ISNA(VLOOKUP($B366,'[1]1718  Prog Access'!$F$7:$BF$318,18,FALSE)),"",VLOOKUP($B366,'[1]1718  Prog Access'!$F$7:$BF$318,18,FALSE))</f>
        <v>135219.79</v>
      </c>
      <c r="AF366" s="135">
        <f>IF(ISNA(VLOOKUP($B366,'[1]1718  Prog Access'!$F$7:$BF$318,19,FALSE)),"",VLOOKUP($B366,'[1]1718  Prog Access'!$F$7:$BF$318,19,FALSE))</f>
        <v>26552.9</v>
      </c>
      <c r="AG366" s="135">
        <f>IF(ISNA(VLOOKUP($B366,'[1]1718  Prog Access'!$F$7:$BF$318,20,FALSE)),"",VLOOKUP($B366,'[1]1718  Prog Access'!$F$7:$BF$318,20,FALSE))</f>
        <v>0</v>
      </c>
      <c r="AH366" s="134">
        <f t="shared" si="492"/>
        <v>2354108.16</v>
      </c>
      <c r="AI366" s="133">
        <f t="shared" si="493"/>
        <v>2.789234429060445E-2</v>
      </c>
      <c r="AJ366" s="134">
        <f t="shared" si="494"/>
        <v>328.25653589530856</v>
      </c>
      <c r="AK366" s="135">
        <f>IF(ISNA(VLOOKUP($B366,'[1]1718  Prog Access'!$F$7:$BF$318,21,FALSE)),"",VLOOKUP($B366,'[1]1718  Prog Access'!$F$7:$BF$318,21,FALSE))</f>
        <v>3137417.8000000007</v>
      </c>
      <c r="AL366" s="135">
        <f>IF(ISNA(VLOOKUP($B366,'[1]1718  Prog Access'!$F$7:$BF$318,22,FALSE)),"",VLOOKUP($B366,'[1]1718  Prog Access'!$F$7:$BF$318,22,FALSE))</f>
        <v>47505.11</v>
      </c>
      <c r="AM366" s="138">
        <f t="shared" si="495"/>
        <v>3184922.9100000006</v>
      </c>
      <c r="AN366" s="133">
        <f t="shared" si="496"/>
        <v>3.773614477626798E-2</v>
      </c>
      <c r="AO366" s="139">
        <f t="shared" si="497"/>
        <v>444.10523666431948</v>
      </c>
      <c r="AP366" s="135">
        <f>IF(ISNA(VLOOKUP($B366,'[1]1718  Prog Access'!$F$7:$BF$318,23,FALSE)),"",VLOOKUP($B366,'[1]1718  Prog Access'!$F$7:$BF$318,23,FALSE))</f>
        <v>913303.14</v>
      </c>
      <c r="AQ366" s="135">
        <f>IF(ISNA(VLOOKUP($B366,'[1]1718  Prog Access'!$F$7:$BF$318,24,FALSE)),"",VLOOKUP($B366,'[1]1718  Prog Access'!$F$7:$BF$318,24,FALSE))</f>
        <v>145251.92000000001</v>
      </c>
      <c r="AR366" s="135">
        <f>IF(ISNA(VLOOKUP($B366,'[1]1718  Prog Access'!$F$7:$BF$318,25,FALSE)),"",VLOOKUP($B366,'[1]1718  Prog Access'!$F$7:$BF$318,25,FALSE))</f>
        <v>0</v>
      </c>
      <c r="AS366" s="135">
        <f>IF(ISNA(VLOOKUP($B366,'[1]1718  Prog Access'!$F$7:$BF$318,26,FALSE)),"",VLOOKUP($B366,'[1]1718  Prog Access'!$F$7:$BF$318,26,FALSE))</f>
        <v>0</v>
      </c>
      <c r="AT366" s="135">
        <f>IF(ISNA(VLOOKUP($B366,'[1]1718  Prog Access'!$F$7:$BF$318,27,FALSE)),"",VLOOKUP($B366,'[1]1718  Prog Access'!$F$7:$BF$318,27,FALSE))</f>
        <v>1108714.8</v>
      </c>
      <c r="AU366" s="135">
        <f>IF(ISNA(VLOOKUP($B366,'[1]1718  Prog Access'!$F$7:$BF$318,28,FALSE)),"",VLOOKUP($B366,'[1]1718  Prog Access'!$F$7:$BF$318,28,FALSE))</f>
        <v>179722.68000000002</v>
      </c>
      <c r="AV366" s="135">
        <f>IF(ISNA(VLOOKUP($B366,'[1]1718  Prog Access'!$F$7:$BF$318,29,FALSE)),"",VLOOKUP($B366,'[1]1718  Prog Access'!$F$7:$BF$318,29,FALSE))</f>
        <v>0</v>
      </c>
      <c r="AW366" s="135">
        <f>IF(ISNA(VLOOKUP($B366,'[1]1718  Prog Access'!$F$7:$BF$318,30,FALSE)),"",VLOOKUP($B366,'[1]1718  Prog Access'!$F$7:$BF$318,30,FALSE))</f>
        <v>350173.49</v>
      </c>
      <c r="AX366" s="135">
        <f>IF(ISNA(VLOOKUP($B366,'[1]1718  Prog Access'!$F$7:$BF$318,31,FALSE)),"",VLOOKUP($B366,'[1]1718  Prog Access'!$F$7:$BF$318,31,FALSE))</f>
        <v>0</v>
      </c>
      <c r="AY366" s="135">
        <f>IF(ISNA(VLOOKUP($B366,'[1]1718  Prog Access'!$F$7:$BF$318,32,FALSE)),"",VLOOKUP($B366,'[1]1718  Prog Access'!$F$7:$BF$318,32,FALSE))</f>
        <v>0</v>
      </c>
      <c r="AZ366" s="135">
        <f>IF(ISNA(VLOOKUP($B366,'[1]1718  Prog Access'!$F$7:$BF$318,33,FALSE)),"",VLOOKUP($B366,'[1]1718  Prog Access'!$F$7:$BF$318,33,FALSE))</f>
        <v>0</v>
      </c>
      <c r="BA366" s="135">
        <f>IF(ISNA(VLOOKUP($B366,'[1]1718  Prog Access'!$F$7:$BF$318,34,FALSE)),"",VLOOKUP($B366,'[1]1718  Prog Access'!$F$7:$BF$318,34,FALSE))</f>
        <v>13206.64</v>
      </c>
      <c r="BB366" s="135">
        <f>IF(ISNA(VLOOKUP($B366,'[1]1718  Prog Access'!$F$7:$BF$318,35,FALSE)),"",VLOOKUP($B366,'[1]1718  Prog Access'!$F$7:$BF$318,35,FALSE))</f>
        <v>242040.53999999998</v>
      </c>
      <c r="BC366" s="135">
        <f>IF(ISNA(VLOOKUP($B366,'[1]1718  Prog Access'!$F$7:$BF$318,36,FALSE)),"",VLOOKUP($B366,'[1]1718  Prog Access'!$F$7:$BF$318,36,FALSE))</f>
        <v>0</v>
      </c>
      <c r="BD366" s="135">
        <f>IF(ISNA(VLOOKUP($B366,'[1]1718  Prog Access'!$F$7:$BF$318,37,FALSE)),"",VLOOKUP($B366,'[1]1718  Prog Access'!$F$7:$BF$318,37,FALSE))</f>
        <v>0</v>
      </c>
      <c r="BE366" s="135">
        <f>IF(ISNA(VLOOKUP($B366,'[1]1718  Prog Access'!$F$7:$BF$318,38,FALSE)),"",VLOOKUP($B366,'[1]1718  Prog Access'!$F$7:$BF$318,38,FALSE))</f>
        <v>0</v>
      </c>
      <c r="BF366" s="134">
        <f t="shared" si="498"/>
        <v>2952413.2100000004</v>
      </c>
      <c r="BG366" s="133">
        <f t="shared" si="499"/>
        <v>3.4981283842730769E-2</v>
      </c>
      <c r="BH366" s="137">
        <f t="shared" si="500"/>
        <v>411.68411431280549</v>
      </c>
      <c r="BI366" s="140">
        <f>IF(ISNA(VLOOKUP($B366,'[1]1718  Prog Access'!$F$7:$BF$318,39,FALSE)),"",VLOOKUP($B366,'[1]1718  Prog Access'!$F$7:$BF$318,39,FALSE))</f>
        <v>0</v>
      </c>
      <c r="BJ366" s="135">
        <f>IF(ISNA(VLOOKUP($B366,'[1]1718  Prog Access'!$F$7:$BF$318,40,FALSE)),"",VLOOKUP($B366,'[1]1718  Prog Access'!$F$7:$BF$318,40,FALSE))</f>
        <v>13585.41</v>
      </c>
      <c r="BK366" s="135">
        <f>IF(ISNA(VLOOKUP($B366,'[1]1718  Prog Access'!$F$7:$BF$318,41,FALSE)),"",VLOOKUP($B366,'[1]1718  Prog Access'!$F$7:$BF$318,41,FALSE))</f>
        <v>235024.19999999998</v>
      </c>
      <c r="BL366" s="135">
        <f>IF(ISNA(VLOOKUP($B366,'[1]1718  Prog Access'!$F$7:$BF$318,42,FALSE)),"",VLOOKUP($B366,'[1]1718  Prog Access'!$F$7:$BF$318,42,FALSE))</f>
        <v>0</v>
      </c>
      <c r="BM366" s="135">
        <f>IF(ISNA(VLOOKUP($B366,'[1]1718  Prog Access'!$F$7:$BF$318,43,FALSE)),"",VLOOKUP($B366,'[1]1718  Prog Access'!$F$7:$BF$318,43,FALSE))</f>
        <v>0</v>
      </c>
      <c r="BN366" s="135">
        <f>IF(ISNA(VLOOKUP($B366,'[1]1718  Prog Access'!$F$7:$BF$318,44,FALSE)),"",VLOOKUP($B366,'[1]1718  Prog Access'!$F$7:$BF$318,44,FALSE))</f>
        <v>0</v>
      </c>
      <c r="BO366" s="135">
        <f>IF(ISNA(VLOOKUP($B366,'[1]1718  Prog Access'!$F$7:$BF$318,45,FALSE)),"",VLOOKUP($B366,'[1]1718  Prog Access'!$F$7:$BF$318,45,FALSE))</f>
        <v>203817.07</v>
      </c>
      <c r="BP366" s="137">
        <f t="shared" si="501"/>
        <v>452426.68</v>
      </c>
      <c r="BQ366" s="133">
        <f t="shared" si="502"/>
        <v>5.3605186623265112E-3</v>
      </c>
      <c r="BR366" s="134">
        <f t="shared" si="503"/>
        <v>63.08631746275212</v>
      </c>
      <c r="BS366" s="140">
        <f>IF(ISNA(VLOOKUP($B366,'[1]1718  Prog Access'!$F$7:$BF$318,46,FALSE)),"",VLOOKUP($B366,'[1]1718  Prog Access'!$F$7:$BF$318,46,FALSE))</f>
        <v>0</v>
      </c>
      <c r="BT366" s="135">
        <f>IF(ISNA(VLOOKUP($B366,'[1]1718  Prog Access'!$F$7:$BF$318,47,FALSE)),"",VLOOKUP($B366,'[1]1718  Prog Access'!$F$7:$BF$318,47,FALSE))</f>
        <v>0</v>
      </c>
      <c r="BU366" s="135">
        <f>IF(ISNA(VLOOKUP($B366,'[1]1718  Prog Access'!$F$7:$BF$318,48,FALSE)),"",VLOOKUP($B366,'[1]1718  Prog Access'!$F$7:$BF$318,48,FALSE))</f>
        <v>0</v>
      </c>
      <c r="BV366" s="135">
        <f>IF(ISNA(VLOOKUP($B366,'[1]1718  Prog Access'!$F$7:$BF$318,49,FALSE)),"",VLOOKUP($B366,'[1]1718  Prog Access'!$F$7:$BF$318,49,FALSE))</f>
        <v>78419.5</v>
      </c>
      <c r="BW366" s="137">
        <f t="shared" si="504"/>
        <v>78419.5</v>
      </c>
      <c r="BX366" s="133">
        <f t="shared" si="505"/>
        <v>9.291432442496845E-4</v>
      </c>
      <c r="BY366" s="134">
        <f t="shared" si="506"/>
        <v>10.934804888761843</v>
      </c>
      <c r="BZ366" s="135">
        <f>IF(ISNA(VLOOKUP($B366,'[1]1718  Prog Access'!$F$7:$BF$318,50,FALSE)),"",VLOOKUP($B366,'[1]1718  Prog Access'!$F$7:$BF$318,50,FALSE))</f>
        <v>14437522.910000002</v>
      </c>
      <c r="CA366" s="133">
        <f t="shared" si="507"/>
        <v>0.17106111203879837</v>
      </c>
      <c r="CB366" s="134">
        <f t="shared" si="508"/>
        <v>2013.1663182993916</v>
      </c>
      <c r="CC366" s="135">
        <f>IF(ISNA(VLOOKUP($B366,'[1]1718  Prog Access'!$F$7:$BF$318,51,FALSE)),"",VLOOKUP($B366,'[1]1718  Prog Access'!$F$7:$BF$318,51,FALSE))</f>
        <v>2127896.61</v>
      </c>
      <c r="CD366" s="133">
        <f t="shared" si="509"/>
        <v>2.5212106168023329E-2</v>
      </c>
      <c r="CE366" s="134">
        <f t="shared" si="510"/>
        <v>296.71362676129985</v>
      </c>
      <c r="CF366" s="141">
        <f>IF(ISNA(VLOOKUP($B366,'[1]1718  Prog Access'!$F$7:$BF$318,52,FALSE)),"",VLOOKUP($B366,'[1]1718  Prog Access'!$F$7:$BF$318,52,FALSE))</f>
        <v>3696562.6999999993</v>
      </c>
      <c r="CG366" s="88">
        <f t="shared" si="511"/>
        <v>4.3798242269465791E-2</v>
      </c>
      <c r="CH366" s="89">
        <f t="shared" si="512"/>
        <v>515.44822249025651</v>
      </c>
      <c r="CI366" s="90">
        <f t="shared" si="534"/>
        <v>84399795.709999979</v>
      </c>
      <c r="CJ366" s="99">
        <f t="shared" si="535"/>
        <v>0</v>
      </c>
    </row>
    <row r="367" spans="1:88" x14ac:dyDescent="0.3">
      <c r="A367" s="21"/>
      <c r="B367" s="84" t="s">
        <v>599</v>
      </c>
      <c r="C367" s="117" t="s">
        <v>600</v>
      </c>
      <c r="D367" s="85">
        <f>IF(ISNA(VLOOKUP($B367,'[1]1718 enrollment_Rev_Exp by size'!$A$6:$C$339,3,FALSE)),"",VLOOKUP($B367,'[1]1718 enrollment_Rev_Exp by size'!$A$6:$C$339,3,FALSE))</f>
        <v>10107.790000000003</v>
      </c>
      <c r="E367" s="86">
        <f>IF(ISNA(VLOOKUP($B367,'[1]1718 Enroll_Rev_Exp Access'!$A$6:$D$316,4,FALSE)),"",VLOOKUP($B367,'[1]1718 Enroll_Rev_Exp Access'!$A$6:$D$316,4,FALSE))</f>
        <v>123512992.45</v>
      </c>
      <c r="F367" s="87">
        <f>IF(ISNA(VLOOKUP($B367,'[1]1718  Prog Access'!$F$7:$BF$318,2,FALSE)),"",VLOOKUP($B367,'[1]1718  Prog Access'!$F$7:$BF$318,2,FALSE))</f>
        <v>64146047.93999999</v>
      </c>
      <c r="G367" s="87">
        <f>IF(ISNA(VLOOKUP($B367,'[1]1718  Prog Access'!$F$7:$BF$318,3,FALSE)),"",VLOOKUP($B367,'[1]1718  Prog Access'!$F$7:$BF$318,3,FALSE))</f>
        <v>2821675.0399999996</v>
      </c>
      <c r="H367" s="87">
        <f>IF(ISNA(VLOOKUP($B367,'[1]1718  Prog Access'!$F$7:$BF$318,4,FALSE)),"",VLOOKUP($B367,'[1]1718  Prog Access'!$F$7:$BF$318,4,FALSE))</f>
        <v>344901.28</v>
      </c>
      <c r="I367" s="130">
        <f t="shared" si="515"/>
        <v>67312624.25999999</v>
      </c>
      <c r="J367" s="151">
        <f t="shared" si="516"/>
        <v>0.54498415854711957</v>
      </c>
      <c r="K367" s="152">
        <f t="shared" si="517"/>
        <v>6659.4798922415257</v>
      </c>
      <c r="L367" s="135">
        <f>IF(ISNA(VLOOKUP($B367,'[1]1718  Prog Access'!$F$7:$BF$318,5,FALSE)),"",VLOOKUP($B367,'[1]1718  Prog Access'!$F$7:$BF$318,5,FALSE))</f>
        <v>0</v>
      </c>
      <c r="M367" s="135">
        <f>IF(ISNA(VLOOKUP($B367,'[1]1718  Prog Access'!$F$7:$BF$318,6,FALSE)),"",VLOOKUP($B367,'[1]1718  Prog Access'!$F$7:$BF$318,6,FALSE))</f>
        <v>0</v>
      </c>
      <c r="N367" s="135">
        <f>IF(ISNA(VLOOKUP($B367,'[1]1718  Prog Access'!$F$7:$BF$318,7,FALSE)),"",VLOOKUP($B367,'[1]1718  Prog Access'!$F$7:$BF$318,7,FALSE))</f>
        <v>0</v>
      </c>
      <c r="O367" s="135">
        <f>IF(ISNA(VLOOKUP($B367,'[1]1718  Prog Access'!$F$7:$BF$318,8,FALSE)),"",VLOOKUP($B367,'[1]1718  Prog Access'!$F$7:$BF$318,8,FALSE))</f>
        <v>0</v>
      </c>
      <c r="P367" s="135">
        <f>IF(ISNA(VLOOKUP($B367,'[1]1718  Prog Access'!$F$7:$BF$318,9,FALSE)),"",VLOOKUP($B367,'[1]1718  Prog Access'!$F$7:$BF$318,9,FALSE))</f>
        <v>0</v>
      </c>
      <c r="Q367" s="135">
        <f>IF(ISNA(VLOOKUP($B367,'[1]1718  Prog Access'!$F$7:$BF$318,10,FALSE)),"",VLOOKUP($B367,'[1]1718  Prog Access'!$F$7:$BF$318,10,FALSE))</f>
        <v>0</v>
      </c>
      <c r="R367" s="128">
        <f t="shared" si="486"/>
        <v>0</v>
      </c>
      <c r="S367" s="136">
        <f t="shared" si="487"/>
        <v>0</v>
      </c>
      <c r="T367" s="137">
        <f t="shared" si="488"/>
        <v>0</v>
      </c>
      <c r="U367" s="135">
        <f>IF(ISNA(VLOOKUP($B367,'[1]1718  Prog Access'!$F$7:$BF$318,11,FALSE)),"",VLOOKUP($B367,'[1]1718  Prog Access'!$F$7:$BF$318,11,FALSE))</f>
        <v>18699447.689999998</v>
      </c>
      <c r="V367" s="135">
        <f>IF(ISNA(VLOOKUP($B367,'[1]1718  Prog Access'!$F$7:$BF$318,12,FALSE)),"",VLOOKUP($B367,'[1]1718  Prog Access'!$F$7:$BF$318,12,FALSE))</f>
        <v>451200.23</v>
      </c>
      <c r="W367" s="135">
        <f>IF(ISNA(VLOOKUP($B367,'[1]1718  Prog Access'!$F$7:$BF$318,13,FALSE)),"",VLOOKUP($B367,'[1]1718  Prog Access'!$F$7:$BF$318,13,FALSE))</f>
        <v>2042077.82</v>
      </c>
      <c r="X367" s="135">
        <f>IF(ISNA(VLOOKUP($B367,'[1]1718  Prog Access'!$F$7:$BF$318,14,FALSE)),"",VLOOKUP($B367,'[1]1718  Prog Access'!$F$7:$BF$318,14,FALSE))</f>
        <v>0</v>
      </c>
      <c r="Y367" s="135">
        <f>IF(ISNA(VLOOKUP($B367,'[1]1718  Prog Access'!$F$7:$BF$318,15,FALSE)),"",VLOOKUP($B367,'[1]1718  Prog Access'!$F$7:$BF$318,15,FALSE))</f>
        <v>0</v>
      </c>
      <c r="Z367" s="135">
        <f>IF(ISNA(VLOOKUP($B367,'[1]1718  Prog Access'!$F$7:$BF$318,16,FALSE)),"",VLOOKUP($B367,'[1]1718  Prog Access'!$F$7:$BF$318,16,FALSE))</f>
        <v>0</v>
      </c>
      <c r="AA367" s="138">
        <f t="shared" si="489"/>
        <v>21192725.739999998</v>
      </c>
      <c r="AB367" s="133">
        <f t="shared" si="490"/>
        <v>0.17158296726216188</v>
      </c>
      <c r="AC367" s="134">
        <f t="shared" si="491"/>
        <v>2096.6725406839669</v>
      </c>
      <c r="AD367" s="135">
        <f>IF(ISNA(VLOOKUP($B367,'[1]1718  Prog Access'!$F$7:$BF$318,17,FALSE)),"",VLOOKUP($B367,'[1]1718  Prog Access'!$F$7:$BF$318,17,FALSE))</f>
        <v>4316050.54</v>
      </c>
      <c r="AE367" s="135">
        <f>IF(ISNA(VLOOKUP($B367,'[1]1718  Prog Access'!$F$7:$BF$318,18,FALSE)),"",VLOOKUP($B367,'[1]1718  Prog Access'!$F$7:$BF$318,18,FALSE))</f>
        <v>909702.00999999989</v>
      </c>
      <c r="AF367" s="135">
        <f>IF(ISNA(VLOOKUP($B367,'[1]1718  Prog Access'!$F$7:$BF$318,19,FALSE)),"",VLOOKUP($B367,'[1]1718  Prog Access'!$F$7:$BF$318,19,FALSE))</f>
        <v>46288</v>
      </c>
      <c r="AG367" s="135">
        <f>IF(ISNA(VLOOKUP($B367,'[1]1718  Prog Access'!$F$7:$BF$318,20,FALSE)),"",VLOOKUP($B367,'[1]1718  Prog Access'!$F$7:$BF$318,20,FALSE))</f>
        <v>28055.7</v>
      </c>
      <c r="AH367" s="134">
        <f t="shared" si="492"/>
        <v>5300096.25</v>
      </c>
      <c r="AI367" s="133">
        <f t="shared" si="493"/>
        <v>4.2911244759498174E-2</v>
      </c>
      <c r="AJ367" s="134">
        <f t="shared" si="494"/>
        <v>524.35757470228396</v>
      </c>
      <c r="AK367" s="135">
        <f>IF(ISNA(VLOOKUP($B367,'[1]1718  Prog Access'!$F$7:$BF$318,21,FALSE)),"",VLOOKUP($B367,'[1]1718  Prog Access'!$F$7:$BF$318,21,FALSE))</f>
        <v>0</v>
      </c>
      <c r="AL367" s="135">
        <f>IF(ISNA(VLOOKUP($B367,'[1]1718  Prog Access'!$F$7:$BF$318,22,FALSE)),"",VLOOKUP($B367,'[1]1718  Prog Access'!$F$7:$BF$318,22,FALSE))</f>
        <v>0</v>
      </c>
      <c r="AM367" s="138">
        <f t="shared" si="495"/>
        <v>0</v>
      </c>
      <c r="AN367" s="133">
        <f t="shared" si="496"/>
        <v>0</v>
      </c>
      <c r="AO367" s="139">
        <f t="shared" si="497"/>
        <v>0</v>
      </c>
      <c r="AP367" s="135">
        <f>IF(ISNA(VLOOKUP($B367,'[1]1718  Prog Access'!$F$7:$BF$318,23,FALSE)),"",VLOOKUP($B367,'[1]1718  Prog Access'!$F$7:$BF$318,23,FALSE))</f>
        <v>1428713.5699999996</v>
      </c>
      <c r="AQ367" s="135">
        <f>IF(ISNA(VLOOKUP($B367,'[1]1718  Prog Access'!$F$7:$BF$318,24,FALSE)),"",VLOOKUP($B367,'[1]1718  Prog Access'!$F$7:$BF$318,24,FALSE))</f>
        <v>230947.47</v>
      </c>
      <c r="AR367" s="135">
        <f>IF(ISNA(VLOOKUP($B367,'[1]1718  Prog Access'!$F$7:$BF$318,25,FALSE)),"",VLOOKUP($B367,'[1]1718  Prog Access'!$F$7:$BF$318,25,FALSE))</f>
        <v>0</v>
      </c>
      <c r="AS367" s="135">
        <f>IF(ISNA(VLOOKUP($B367,'[1]1718  Prog Access'!$F$7:$BF$318,26,FALSE)),"",VLOOKUP($B367,'[1]1718  Prog Access'!$F$7:$BF$318,26,FALSE))</f>
        <v>0</v>
      </c>
      <c r="AT367" s="135">
        <f>IF(ISNA(VLOOKUP($B367,'[1]1718  Prog Access'!$F$7:$BF$318,27,FALSE)),"",VLOOKUP($B367,'[1]1718  Prog Access'!$F$7:$BF$318,27,FALSE))</f>
        <v>1913914.34</v>
      </c>
      <c r="AU367" s="135">
        <f>IF(ISNA(VLOOKUP($B367,'[1]1718  Prog Access'!$F$7:$BF$318,28,FALSE)),"",VLOOKUP($B367,'[1]1718  Prog Access'!$F$7:$BF$318,28,FALSE))</f>
        <v>105779.56</v>
      </c>
      <c r="AV367" s="135">
        <f>IF(ISNA(VLOOKUP($B367,'[1]1718  Prog Access'!$F$7:$BF$318,29,FALSE)),"",VLOOKUP($B367,'[1]1718  Prog Access'!$F$7:$BF$318,29,FALSE))</f>
        <v>25661.839999999997</v>
      </c>
      <c r="AW367" s="135">
        <f>IF(ISNA(VLOOKUP($B367,'[1]1718  Prog Access'!$F$7:$BF$318,30,FALSE)),"",VLOOKUP($B367,'[1]1718  Prog Access'!$F$7:$BF$318,30,FALSE))</f>
        <v>656245.78</v>
      </c>
      <c r="AX367" s="135">
        <f>IF(ISNA(VLOOKUP($B367,'[1]1718  Prog Access'!$F$7:$BF$318,31,FALSE)),"",VLOOKUP($B367,'[1]1718  Prog Access'!$F$7:$BF$318,31,FALSE))</f>
        <v>0</v>
      </c>
      <c r="AY367" s="135">
        <f>IF(ISNA(VLOOKUP($B367,'[1]1718  Prog Access'!$F$7:$BF$318,32,FALSE)),"",VLOOKUP($B367,'[1]1718  Prog Access'!$F$7:$BF$318,32,FALSE))</f>
        <v>0</v>
      </c>
      <c r="AZ367" s="135">
        <f>IF(ISNA(VLOOKUP($B367,'[1]1718  Prog Access'!$F$7:$BF$318,33,FALSE)),"",VLOOKUP($B367,'[1]1718  Prog Access'!$F$7:$BF$318,33,FALSE))</f>
        <v>0</v>
      </c>
      <c r="BA367" s="135">
        <f>IF(ISNA(VLOOKUP($B367,'[1]1718  Prog Access'!$F$7:$BF$318,34,FALSE)),"",VLOOKUP($B367,'[1]1718  Prog Access'!$F$7:$BF$318,34,FALSE))</f>
        <v>36773.15</v>
      </c>
      <c r="BB367" s="135">
        <f>IF(ISNA(VLOOKUP($B367,'[1]1718  Prog Access'!$F$7:$BF$318,35,FALSE)),"",VLOOKUP($B367,'[1]1718  Prog Access'!$F$7:$BF$318,35,FALSE))</f>
        <v>328474.22999999992</v>
      </c>
      <c r="BC367" s="135">
        <f>IF(ISNA(VLOOKUP($B367,'[1]1718  Prog Access'!$F$7:$BF$318,36,FALSE)),"",VLOOKUP($B367,'[1]1718  Prog Access'!$F$7:$BF$318,36,FALSE))</f>
        <v>0</v>
      </c>
      <c r="BD367" s="135">
        <f>IF(ISNA(VLOOKUP($B367,'[1]1718  Prog Access'!$F$7:$BF$318,37,FALSE)),"",VLOOKUP($B367,'[1]1718  Prog Access'!$F$7:$BF$318,37,FALSE))</f>
        <v>0</v>
      </c>
      <c r="BE367" s="135">
        <f>IF(ISNA(VLOOKUP($B367,'[1]1718  Prog Access'!$F$7:$BF$318,38,FALSE)),"",VLOOKUP($B367,'[1]1718  Prog Access'!$F$7:$BF$318,38,FALSE))</f>
        <v>0</v>
      </c>
      <c r="BF367" s="134">
        <f t="shared" si="498"/>
        <v>4726509.9399999995</v>
      </c>
      <c r="BG367" s="133">
        <f t="shared" si="499"/>
        <v>3.8267309748109012E-2</v>
      </c>
      <c r="BH367" s="137">
        <f t="shared" si="500"/>
        <v>467.61061913632932</v>
      </c>
      <c r="BI367" s="140">
        <f>IF(ISNA(VLOOKUP($B367,'[1]1718  Prog Access'!$F$7:$BF$318,39,FALSE)),"",VLOOKUP($B367,'[1]1718  Prog Access'!$F$7:$BF$318,39,FALSE))</f>
        <v>130735.19</v>
      </c>
      <c r="BJ367" s="135">
        <f>IF(ISNA(VLOOKUP($B367,'[1]1718  Prog Access'!$F$7:$BF$318,40,FALSE)),"",VLOOKUP($B367,'[1]1718  Prog Access'!$F$7:$BF$318,40,FALSE))</f>
        <v>48035.03</v>
      </c>
      <c r="BK367" s="135">
        <f>IF(ISNA(VLOOKUP($B367,'[1]1718  Prog Access'!$F$7:$BF$318,41,FALSE)),"",VLOOKUP($B367,'[1]1718  Prog Access'!$F$7:$BF$318,41,FALSE))</f>
        <v>202399.2</v>
      </c>
      <c r="BL367" s="135">
        <f>IF(ISNA(VLOOKUP($B367,'[1]1718  Prog Access'!$F$7:$BF$318,42,FALSE)),"",VLOOKUP($B367,'[1]1718  Prog Access'!$F$7:$BF$318,42,FALSE))</f>
        <v>0</v>
      </c>
      <c r="BM367" s="135">
        <f>IF(ISNA(VLOOKUP($B367,'[1]1718  Prog Access'!$F$7:$BF$318,43,FALSE)),"",VLOOKUP($B367,'[1]1718  Prog Access'!$F$7:$BF$318,43,FALSE))</f>
        <v>0</v>
      </c>
      <c r="BN367" s="135">
        <f>IF(ISNA(VLOOKUP($B367,'[1]1718  Prog Access'!$F$7:$BF$318,44,FALSE)),"",VLOOKUP($B367,'[1]1718  Prog Access'!$F$7:$BF$318,44,FALSE))</f>
        <v>0</v>
      </c>
      <c r="BO367" s="135">
        <f>IF(ISNA(VLOOKUP($B367,'[1]1718  Prog Access'!$F$7:$BF$318,45,FALSE)),"",VLOOKUP($B367,'[1]1718  Prog Access'!$F$7:$BF$318,45,FALSE))</f>
        <v>503846.60000000003</v>
      </c>
      <c r="BP367" s="137">
        <f t="shared" si="501"/>
        <v>885016.02</v>
      </c>
      <c r="BQ367" s="133">
        <f t="shared" si="502"/>
        <v>7.1653678082349787E-3</v>
      </c>
      <c r="BR367" s="134">
        <f t="shared" si="503"/>
        <v>87.557816298122518</v>
      </c>
      <c r="BS367" s="140">
        <f>IF(ISNA(VLOOKUP($B367,'[1]1718  Prog Access'!$F$7:$BF$318,46,FALSE)),"",VLOOKUP($B367,'[1]1718  Prog Access'!$F$7:$BF$318,46,FALSE))</f>
        <v>0</v>
      </c>
      <c r="BT367" s="135">
        <f>IF(ISNA(VLOOKUP($B367,'[1]1718  Prog Access'!$F$7:$BF$318,47,FALSE)),"",VLOOKUP($B367,'[1]1718  Prog Access'!$F$7:$BF$318,47,FALSE))</f>
        <v>0</v>
      </c>
      <c r="BU367" s="135">
        <f>IF(ISNA(VLOOKUP($B367,'[1]1718  Prog Access'!$F$7:$BF$318,48,FALSE)),"",VLOOKUP($B367,'[1]1718  Prog Access'!$F$7:$BF$318,48,FALSE))</f>
        <v>0</v>
      </c>
      <c r="BV367" s="135">
        <f>IF(ISNA(VLOOKUP($B367,'[1]1718  Prog Access'!$F$7:$BF$318,49,FALSE)),"",VLOOKUP($B367,'[1]1718  Prog Access'!$F$7:$BF$318,49,FALSE))</f>
        <v>199465.14</v>
      </c>
      <c r="BW367" s="137">
        <f t="shared" si="504"/>
        <v>199465.14</v>
      </c>
      <c r="BX367" s="133">
        <f t="shared" si="505"/>
        <v>1.6149324540148814E-3</v>
      </c>
      <c r="BY367" s="134">
        <f t="shared" si="506"/>
        <v>19.733803333864273</v>
      </c>
      <c r="BZ367" s="135">
        <f>IF(ISNA(VLOOKUP($B367,'[1]1718  Prog Access'!$F$7:$BF$318,50,FALSE)),"",VLOOKUP($B367,'[1]1718  Prog Access'!$F$7:$BF$318,50,FALSE))</f>
        <v>16678506.450000001</v>
      </c>
      <c r="CA367" s="133">
        <f t="shared" si="507"/>
        <v>0.13503442932735779</v>
      </c>
      <c r="CB367" s="134">
        <f t="shared" si="508"/>
        <v>1650.0645986907125</v>
      </c>
      <c r="CC367" s="135">
        <f>IF(ISNA(VLOOKUP($B367,'[1]1718  Prog Access'!$F$7:$BF$318,51,FALSE)),"",VLOOKUP($B367,'[1]1718  Prog Access'!$F$7:$BF$318,51,FALSE))</f>
        <v>2972024.6</v>
      </c>
      <c r="CD367" s="133">
        <f t="shared" si="509"/>
        <v>2.4062445100284671E-2</v>
      </c>
      <c r="CE367" s="134">
        <f t="shared" si="510"/>
        <v>294.03307745807928</v>
      </c>
      <c r="CF367" s="141">
        <f>IF(ISNA(VLOOKUP($B367,'[1]1718  Prog Access'!$F$7:$BF$318,52,FALSE)),"",VLOOKUP($B367,'[1]1718  Prog Access'!$F$7:$BF$318,52,FALSE))</f>
        <v>4246024.05</v>
      </c>
      <c r="CG367" s="88">
        <f t="shared" si="511"/>
        <v>3.4377144993218887E-2</v>
      </c>
      <c r="CH367" s="89">
        <f t="shared" si="512"/>
        <v>420.07442279667453</v>
      </c>
      <c r="CI367" s="90">
        <f t="shared" si="534"/>
        <v>123512992.44999999</v>
      </c>
      <c r="CJ367" s="99">
        <f t="shared" si="535"/>
        <v>0</v>
      </c>
    </row>
    <row r="368" spans="1:88" x14ac:dyDescent="0.3">
      <c r="A368" s="21"/>
      <c r="B368" s="84" t="s">
        <v>601</v>
      </c>
      <c r="C368" s="117" t="s">
        <v>602</v>
      </c>
      <c r="D368" s="85">
        <f>IF(ISNA(VLOOKUP($B368,'[1]1718 enrollment_Rev_Exp by size'!$A$6:$C$339,3,FALSE)),"",VLOOKUP($B368,'[1]1718 enrollment_Rev_Exp by size'!$A$6:$C$339,3,FALSE))</f>
        <v>870.4</v>
      </c>
      <c r="E368" s="86">
        <f>IF(ISNA(VLOOKUP($B368,'[1]1718 Enroll_Rev_Exp Access'!$A$6:$D$316,4,FALSE)),"",VLOOKUP($B368,'[1]1718 Enroll_Rev_Exp Access'!$A$6:$D$316,4,FALSE))</f>
        <v>9962750.6099999994</v>
      </c>
      <c r="F368" s="87">
        <f>IF(ISNA(VLOOKUP($B368,'[1]1718  Prog Access'!$F$7:$BF$318,2,FALSE)),"",VLOOKUP($B368,'[1]1718  Prog Access'!$F$7:$BF$318,2,FALSE))</f>
        <v>5143201.2800000012</v>
      </c>
      <c r="G368" s="87">
        <f>IF(ISNA(VLOOKUP($B368,'[1]1718  Prog Access'!$F$7:$BF$318,3,FALSE)),"",VLOOKUP($B368,'[1]1718  Prog Access'!$F$7:$BF$318,3,FALSE))</f>
        <v>0</v>
      </c>
      <c r="H368" s="87">
        <f>IF(ISNA(VLOOKUP($B368,'[1]1718  Prog Access'!$F$7:$BF$318,4,FALSE)),"",VLOOKUP($B368,'[1]1718  Prog Access'!$F$7:$BF$318,4,FALSE))</f>
        <v>0</v>
      </c>
      <c r="I368" s="130">
        <f t="shared" si="515"/>
        <v>5143201.2800000012</v>
      </c>
      <c r="J368" s="151">
        <f t="shared" si="516"/>
        <v>0.51624310206436064</v>
      </c>
      <c r="K368" s="152">
        <f t="shared" si="517"/>
        <v>5909.0088235294133</v>
      </c>
      <c r="L368" s="135">
        <f>IF(ISNA(VLOOKUP($B368,'[1]1718  Prog Access'!$F$7:$BF$318,5,FALSE)),"",VLOOKUP($B368,'[1]1718  Prog Access'!$F$7:$BF$318,5,FALSE))</f>
        <v>0</v>
      </c>
      <c r="M368" s="135">
        <f>IF(ISNA(VLOOKUP($B368,'[1]1718  Prog Access'!$F$7:$BF$318,6,FALSE)),"",VLOOKUP($B368,'[1]1718  Prog Access'!$F$7:$BF$318,6,FALSE))</f>
        <v>0</v>
      </c>
      <c r="N368" s="135">
        <f>IF(ISNA(VLOOKUP($B368,'[1]1718  Prog Access'!$F$7:$BF$318,7,FALSE)),"",VLOOKUP($B368,'[1]1718  Prog Access'!$F$7:$BF$318,7,FALSE))</f>
        <v>0</v>
      </c>
      <c r="O368" s="135">
        <f>IF(ISNA(VLOOKUP($B368,'[1]1718  Prog Access'!$F$7:$BF$318,8,FALSE)),"",VLOOKUP($B368,'[1]1718  Prog Access'!$F$7:$BF$318,8,FALSE))</f>
        <v>0</v>
      </c>
      <c r="P368" s="135">
        <f>IF(ISNA(VLOOKUP($B368,'[1]1718  Prog Access'!$F$7:$BF$318,9,FALSE)),"",VLOOKUP($B368,'[1]1718  Prog Access'!$F$7:$BF$318,9,FALSE))</f>
        <v>0</v>
      </c>
      <c r="Q368" s="135">
        <f>IF(ISNA(VLOOKUP($B368,'[1]1718  Prog Access'!$F$7:$BF$318,10,FALSE)),"",VLOOKUP($B368,'[1]1718  Prog Access'!$F$7:$BF$318,10,FALSE))</f>
        <v>0</v>
      </c>
      <c r="R368" s="128">
        <f t="shared" si="486"/>
        <v>0</v>
      </c>
      <c r="S368" s="136">
        <f t="shared" si="487"/>
        <v>0</v>
      </c>
      <c r="T368" s="137">
        <f t="shared" si="488"/>
        <v>0</v>
      </c>
      <c r="U368" s="135">
        <f>IF(ISNA(VLOOKUP($B368,'[1]1718  Prog Access'!$F$7:$BF$318,11,FALSE)),"",VLOOKUP($B368,'[1]1718  Prog Access'!$F$7:$BF$318,11,FALSE))</f>
        <v>788014.72999999986</v>
      </c>
      <c r="V368" s="135">
        <f>IF(ISNA(VLOOKUP($B368,'[1]1718  Prog Access'!$F$7:$BF$318,12,FALSE)),"",VLOOKUP($B368,'[1]1718  Prog Access'!$F$7:$BF$318,12,FALSE))</f>
        <v>22086.799999999999</v>
      </c>
      <c r="W368" s="135">
        <f>IF(ISNA(VLOOKUP($B368,'[1]1718  Prog Access'!$F$7:$BF$318,13,FALSE)),"",VLOOKUP($B368,'[1]1718  Prog Access'!$F$7:$BF$318,13,FALSE))</f>
        <v>177086.19</v>
      </c>
      <c r="X368" s="135">
        <f>IF(ISNA(VLOOKUP($B368,'[1]1718  Prog Access'!$F$7:$BF$318,14,FALSE)),"",VLOOKUP($B368,'[1]1718  Prog Access'!$F$7:$BF$318,14,FALSE))</f>
        <v>0</v>
      </c>
      <c r="Y368" s="135">
        <f>IF(ISNA(VLOOKUP($B368,'[1]1718  Prog Access'!$F$7:$BF$318,15,FALSE)),"",VLOOKUP($B368,'[1]1718  Prog Access'!$F$7:$BF$318,15,FALSE))</f>
        <v>0</v>
      </c>
      <c r="Z368" s="135">
        <f>IF(ISNA(VLOOKUP($B368,'[1]1718  Prog Access'!$F$7:$BF$318,16,FALSE)),"",VLOOKUP($B368,'[1]1718  Prog Access'!$F$7:$BF$318,16,FALSE))</f>
        <v>0</v>
      </c>
      <c r="AA368" s="138">
        <f t="shared" si="489"/>
        <v>987187.72</v>
      </c>
      <c r="AB368" s="133">
        <f t="shared" si="490"/>
        <v>9.9087868264926895E-2</v>
      </c>
      <c r="AC368" s="134">
        <f t="shared" si="491"/>
        <v>1134.1770680147058</v>
      </c>
      <c r="AD368" s="135">
        <f>IF(ISNA(VLOOKUP($B368,'[1]1718  Prog Access'!$F$7:$BF$318,17,FALSE)),"",VLOOKUP($B368,'[1]1718  Prog Access'!$F$7:$BF$318,17,FALSE))</f>
        <v>507892.09999999992</v>
      </c>
      <c r="AE368" s="135">
        <f>IF(ISNA(VLOOKUP($B368,'[1]1718  Prog Access'!$F$7:$BF$318,18,FALSE)),"",VLOOKUP($B368,'[1]1718  Prog Access'!$F$7:$BF$318,18,FALSE))</f>
        <v>39912.130000000005</v>
      </c>
      <c r="AF368" s="135">
        <f>IF(ISNA(VLOOKUP($B368,'[1]1718  Prog Access'!$F$7:$BF$318,19,FALSE)),"",VLOOKUP($B368,'[1]1718  Prog Access'!$F$7:$BF$318,19,FALSE))</f>
        <v>4696.62</v>
      </c>
      <c r="AG368" s="135">
        <f>IF(ISNA(VLOOKUP($B368,'[1]1718  Prog Access'!$F$7:$BF$318,20,FALSE)),"",VLOOKUP($B368,'[1]1718  Prog Access'!$F$7:$BF$318,20,FALSE))</f>
        <v>0</v>
      </c>
      <c r="AH368" s="134">
        <f t="shared" si="492"/>
        <v>552500.85</v>
      </c>
      <c r="AI368" s="133">
        <f t="shared" si="493"/>
        <v>5.5456657666953284E-2</v>
      </c>
      <c r="AJ368" s="134">
        <f t="shared" si="494"/>
        <v>634.7666015625</v>
      </c>
      <c r="AK368" s="135">
        <f>IF(ISNA(VLOOKUP($B368,'[1]1718  Prog Access'!$F$7:$BF$318,21,FALSE)),"",VLOOKUP($B368,'[1]1718  Prog Access'!$F$7:$BF$318,21,FALSE))</f>
        <v>0</v>
      </c>
      <c r="AL368" s="135">
        <f>IF(ISNA(VLOOKUP($B368,'[1]1718  Prog Access'!$F$7:$BF$318,22,FALSE)),"",VLOOKUP($B368,'[1]1718  Prog Access'!$F$7:$BF$318,22,FALSE))</f>
        <v>0</v>
      </c>
      <c r="AM368" s="138">
        <f t="shared" si="495"/>
        <v>0</v>
      </c>
      <c r="AN368" s="133">
        <f t="shared" si="496"/>
        <v>0</v>
      </c>
      <c r="AO368" s="139">
        <f t="shared" si="497"/>
        <v>0</v>
      </c>
      <c r="AP368" s="135">
        <f>IF(ISNA(VLOOKUP($B368,'[1]1718  Prog Access'!$F$7:$BF$318,23,FALSE)),"",VLOOKUP($B368,'[1]1718  Prog Access'!$F$7:$BF$318,23,FALSE))</f>
        <v>145507.94999999998</v>
      </c>
      <c r="AQ368" s="135">
        <f>IF(ISNA(VLOOKUP($B368,'[1]1718  Prog Access'!$F$7:$BF$318,24,FALSE)),"",VLOOKUP($B368,'[1]1718  Prog Access'!$F$7:$BF$318,24,FALSE))</f>
        <v>23813</v>
      </c>
      <c r="AR368" s="135">
        <f>IF(ISNA(VLOOKUP($B368,'[1]1718  Prog Access'!$F$7:$BF$318,25,FALSE)),"",VLOOKUP($B368,'[1]1718  Prog Access'!$F$7:$BF$318,25,FALSE))</f>
        <v>0</v>
      </c>
      <c r="AS368" s="135">
        <f>IF(ISNA(VLOOKUP($B368,'[1]1718  Prog Access'!$F$7:$BF$318,26,FALSE)),"",VLOOKUP($B368,'[1]1718  Prog Access'!$F$7:$BF$318,26,FALSE))</f>
        <v>0</v>
      </c>
      <c r="AT368" s="135">
        <f>IF(ISNA(VLOOKUP($B368,'[1]1718  Prog Access'!$F$7:$BF$318,27,FALSE)),"",VLOOKUP($B368,'[1]1718  Prog Access'!$F$7:$BF$318,27,FALSE))</f>
        <v>297642.27000000008</v>
      </c>
      <c r="AU368" s="135">
        <f>IF(ISNA(VLOOKUP($B368,'[1]1718  Prog Access'!$F$7:$BF$318,28,FALSE)),"",VLOOKUP($B368,'[1]1718  Prog Access'!$F$7:$BF$318,28,FALSE))</f>
        <v>0</v>
      </c>
      <c r="AV368" s="135">
        <f>IF(ISNA(VLOOKUP($B368,'[1]1718  Prog Access'!$F$7:$BF$318,29,FALSE)),"",VLOOKUP($B368,'[1]1718  Prog Access'!$F$7:$BF$318,29,FALSE))</f>
        <v>0</v>
      </c>
      <c r="AW368" s="135">
        <f>IF(ISNA(VLOOKUP($B368,'[1]1718  Prog Access'!$F$7:$BF$318,30,FALSE)),"",VLOOKUP($B368,'[1]1718  Prog Access'!$F$7:$BF$318,30,FALSE))</f>
        <v>13638.589999999998</v>
      </c>
      <c r="AX368" s="135">
        <f>IF(ISNA(VLOOKUP($B368,'[1]1718  Prog Access'!$F$7:$BF$318,31,FALSE)),"",VLOOKUP($B368,'[1]1718  Prog Access'!$F$7:$BF$318,31,FALSE))</f>
        <v>0</v>
      </c>
      <c r="AY368" s="135">
        <f>IF(ISNA(VLOOKUP($B368,'[1]1718  Prog Access'!$F$7:$BF$318,32,FALSE)),"",VLOOKUP($B368,'[1]1718  Prog Access'!$F$7:$BF$318,32,FALSE))</f>
        <v>0</v>
      </c>
      <c r="AZ368" s="135">
        <f>IF(ISNA(VLOOKUP($B368,'[1]1718  Prog Access'!$F$7:$BF$318,33,FALSE)),"",VLOOKUP($B368,'[1]1718  Prog Access'!$F$7:$BF$318,33,FALSE))</f>
        <v>0</v>
      </c>
      <c r="BA368" s="135">
        <f>IF(ISNA(VLOOKUP($B368,'[1]1718  Prog Access'!$F$7:$BF$318,34,FALSE)),"",VLOOKUP($B368,'[1]1718  Prog Access'!$F$7:$BF$318,34,FALSE))</f>
        <v>0</v>
      </c>
      <c r="BB368" s="135">
        <f>IF(ISNA(VLOOKUP($B368,'[1]1718  Prog Access'!$F$7:$BF$318,35,FALSE)),"",VLOOKUP($B368,'[1]1718  Prog Access'!$F$7:$BF$318,35,FALSE))</f>
        <v>0</v>
      </c>
      <c r="BC368" s="135">
        <f>IF(ISNA(VLOOKUP($B368,'[1]1718  Prog Access'!$F$7:$BF$318,36,FALSE)),"",VLOOKUP($B368,'[1]1718  Prog Access'!$F$7:$BF$318,36,FALSE))</f>
        <v>0</v>
      </c>
      <c r="BD368" s="135">
        <f>IF(ISNA(VLOOKUP($B368,'[1]1718  Prog Access'!$F$7:$BF$318,37,FALSE)),"",VLOOKUP($B368,'[1]1718  Prog Access'!$F$7:$BF$318,37,FALSE))</f>
        <v>0</v>
      </c>
      <c r="BE368" s="135">
        <f>IF(ISNA(VLOOKUP($B368,'[1]1718  Prog Access'!$F$7:$BF$318,38,FALSE)),"",VLOOKUP($B368,'[1]1718  Prog Access'!$F$7:$BF$318,38,FALSE))</f>
        <v>0</v>
      </c>
      <c r="BF368" s="134">
        <f t="shared" si="498"/>
        <v>480601.81000000011</v>
      </c>
      <c r="BG368" s="133">
        <f t="shared" si="499"/>
        <v>4.8239871578999623E-2</v>
      </c>
      <c r="BH368" s="137">
        <f t="shared" si="500"/>
        <v>552.16200597426484</v>
      </c>
      <c r="BI368" s="140">
        <f>IF(ISNA(VLOOKUP($B368,'[1]1718  Prog Access'!$F$7:$BF$318,39,FALSE)),"",VLOOKUP($B368,'[1]1718  Prog Access'!$F$7:$BF$318,39,FALSE))</f>
        <v>0</v>
      </c>
      <c r="BJ368" s="135">
        <f>IF(ISNA(VLOOKUP($B368,'[1]1718  Prog Access'!$F$7:$BF$318,40,FALSE)),"",VLOOKUP($B368,'[1]1718  Prog Access'!$F$7:$BF$318,40,FALSE))</f>
        <v>0</v>
      </c>
      <c r="BK368" s="135">
        <f>IF(ISNA(VLOOKUP($B368,'[1]1718  Prog Access'!$F$7:$BF$318,41,FALSE)),"",VLOOKUP($B368,'[1]1718  Prog Access'!$F$7:$BF$318,41,FALSE))</f>
        <v>9329.5500000000011</v>
      </c>
      <c r="BL368" s="135">
        <f>IF(ISNA(VLOOKUP($B368,'[1]1718  Prog Access'!$F$7:$BF$318,42,FALSE)),"",VLOOKUP($B368,'[1]1718  Prog Access'!$F$7:$BF$318,42,FALSE))</f>
        <v>0</v>
      </c>
      <c r="BM368" s="135">
        <f>IF(ISNA(VLOOKUP($B368,'[1]1718  Prog Access'!$F$7:$BF$318,43,FALSE)),"",VLOOKUP($B368,'[1]1718  Prog Access'!$F$7:$BF$318,43,FALSE))</f>
        <v>0</v>
      </c>
      <c r="BN368" s="135">
        <f>IF(ISNA(VLOOKUP($B368,'[1]1718  Prog Access'!$F$7:$BF$318,44,FALSE)),"",VLOOKUP($B368,'[1]1718  Prog Access'!$F$7:$BF$318,44,FALSE))</f>
        <v>0</v>
      </c>
      <c r="BO368" s="135">
        <f>IF(ISNA(VLOOKUP($B368,'[1]1718  Prog Access'!$F$7:$BF$318,45,FALSE)),"",VLOOKUP($B368,'[1]1718  Prog Access'!$F$7:$BF$318,45,FALSE))</f>
        <v>0</v>
      </c>
      <c r="BP368" s="137">
        <f t="shared" si="501"/>
        <v>9329.5500000000011</v>
      </c>
      <c r="BQ368" s="133">
        <f t="shared" si="502"/>
        <v>9.3644319377377265E-4</v>
      </c>
      <c r="BR368" s="134">
        <f t="shared" si="503"/>
        <v>10.71869255514706</v>
      </c>
      <c r="BS368" s="140">
        <f>IF(ISNA(VLOOKUP($B368,'[1]1718  Prog Access'!$F$7:$BF$318,46,FALSE)),"",VLOOKUP($B368,'[1]1718  Prog Access'!$F$7:$BF$318,46,FALSE))</f>
        <v>0</v>
      </c>
      <c r="BT368" s="135">
        <f>IF(ISNA(VLOOKUP($B368,'[1]1718  Prog Access'!$F$7:$BF$318,47,FALSE)),"",VLOOKUP($B368,'[1]1718  Prog Access'!$F$7:$BF$318,47,FALSE))</f>
        <v>0</v>
      </c>
      <c r="BU368" s="135">
        <f>IF(ISNA(VLOOKUP($B368,'[1]1718  Prog Access'!$F$7:$BF$318,48,FALSE)),"",VLOOKUP($B368,'[1]1718  Prog Access'!$F$7:$BF$318,48,FALSE))</f>
        <v>0</v>
      </c>
      <c r="BV368" s="135">
        <f>IF(ISNA(VLOOKUP($B368,'[1]1718  Prog Access'!$F$7:$BF$318,49,FALSE)),"",VLOOKUP($B368,'[1]1718  Prog Access'!$F$7:$BF$318,49,FALSE))</f>
        <v>0</v>
      </c>
      <c r="BW368" s="137">
        <f t="shared" si="504"/>
        <v>0</v>
      </c>
      <c r="BX368" s="133">
        <f t="shared" si="505"/>
        <v>0</v>
      </c>
      <c r="BY368" s="134">
        <f t="shared" si="506"/>
        <v>0</v>
      </c>
      <c r="BZ368" s="135">
        <f>IF(ISNA(VLOOKUP($B368,'[1]1718  Prog Access'!$F$7:$BF$318,50,FALSE)),"",VLOOKUP($B368,'[1]1718  Prog Access'!$F$7:$BF$318,50,FALSE))</f>
        <v>2027233.63</v>
      </c>
      <c r="CA368" s="133">
        <f t="shared" si="507"/>
        <v>0.20348131849904852</v>
      </c>
      <c r="CB368" s="134">
        <f t="shared" si="508"/>
        <v>2329.0827550551471</v>
      </c>
      <c r="CC368" s="135">
        <f>IF(ISNA(VLOOKUP($B368,'[1]1718  Prog Access'!$F$7:$BF$318,51,FALSE)),"",VLOOKUP($B368,'[1]1718  Prog Access'!$F$7:$BF$318,51,FALSE))</f>
        <v>397958.16</v>
      </c>
      <c r="CD368" s="133">
        <f t="shared" si="509"/>
        <v>3.9944607225293173E-2</v>
      </c>
      <c r="CE368" s="134">
        <f t="shared" si="510"/>
        <v>457.21295955882351</v>
      </c>
      <c r="CF368" s="141">
        <f>IF(ISNA(VLOOKUP($B368,'[1]1718  Prog Access'!$F$7:$BF$318,52,FALSE)),"",VLOOKUP($B368,'[1]1718  Prog Access'!$F$7:$BF$318,52,FALSE))</f>
        <v>364737.61</v>
      </c>
      <c r="CG368" s="88">
        <f t="shared" si="511"/>
        <v>3.6610131506644231E-2</v>
      </c>
      <c r="CH368" s="89">
        <f t="shared" si="512"/>
        <v>419.04596737132351</v>
      </c>
      <c r="CI368" s="90">
        <f t="shared" si="534"/>
        <v>9962750.6100000013</v>
      </c>
      <c r="CJ368" s="99">
        <f t="shared" si="535"/>
        <v>0</v>
      </c>
    </row>
    <row r="369" spans="1:88" x14ac:dyDescent="0.3">
      <c r="A369" s="91"/>
      <c r="B369" s="84" t="s">
        <v>603</v>
      </c>
      <c r="C369" s="117" t="s">
        <v>604</v>
      </c>
      <c r="D369" s="85">
        <f>IF(ISNA(VLOOKUP($B369,'[1]1718 enrollment_Rev_Exp by size'!$A$6:$C$339,3,FALSE)),"",VLOOKUP($B369,'[1]1718 enrollment_Rev_Exp by size'!$A$6:$C$339,3,FALSE))</f>
        <v>661.11</v>
      </c>
      <c r="E369" s="86">
        <f>IF(ISNA(VLOOKUP($B369,'[1]1718 Enroll_Rev_Exp Access'!$A$6:$D$316,4,FALSE)),"",VLOOKUP($B369,'[1]1718 Enroll_Rev_Exp Access'!$A$6:$D$316,4,FALSE))</f>
        <v>8921602.7699999996</v>
      </c>
      <c r="F369" s="87">
        <f>IF(ISNA(VLOOKUP($B369,'[1]1718  Prog Access'!$F$7:$BF$318,2,FALSE)),"",VLOOKUP($B369,'[1]1718  Prog Access'!$F$7:$BF$318,2,FALSE))</f>
        <v>5277066.0099999979</v>
      </c>
      <c r="G369" s="87">
        <f>IF(ISNA(VLOOKUP($B369,'[1]1718  Prog Access'!$F$7:$BF$318,3,FALSE)),"",VLOOKUP($B369,'[1]1718  Prog Access'!$F$7:$BF$318,3,FALSE))</f>
        <v>0</v>
      </c>
      <c r="H369" s="87">
        <f>IF(ISNA(VLOOKUP($B369,'[1]1718  Prog Access'!$F$7:$BF$318,4,FALSE)),"",VLOOKUP($B369,'[1]1718  Prog Access'!$F$7:$BF$318,4,FALSE))</f>
        <v>0</v>
      </c>
      <c r="I369" s="130">
        <f t="shared" si="515"/>
        <v>5277066.0099999979</v>
      </c>
      <c r="J369" s="151">
        <f t="shared" si="516"/>
        <v>0.59149304738659625</v>
      </c>
      <c r="K369" s="152">
        <f t="shared" si="517"/>
        <v>7982.1300691261631</v>
      </c>
      <c r="L369" s="135">
        <f>IF(ISNA(VLOOKUP($B369,'[1]1718  Prog Access'!$F$7:$BF$318,5,FALSE)),"",VLOOKUP($B369,'[1]1718  Prog Access'!$F$7:$BF$318,5,FALSE))</f>
        <v>0</v>
      </c>
      <c r="M369" s="135">
        <f>IF(ISNA(VLOOKUP($B369,'[1]1718  Prog Access'!$F$7:$BF$318,6,FALSE)),"",VLOOKUP($B369,'[1]1718  Prog Access'!$F$7:$BF$318,6,FALSE))</f>
        <v>0</v>
      </c>
      <c r="N369" s="135">
        <f>IF(ISNA(VLOOKUP($B369,'[1]1718  Prog Access'!$F$7:$BF$318,7,FALSE)),"",VLOOKUP($B369,'[1]1718  Prog Access'!$F$7:$BF$318,7,FALSE))</f>
        <v>0</v>
      </c>
      <c r="O369" s="135">
        <f>IF(ISNA(VLOOKUP($B369,'[1]1718  Prog Access'!$F$7:$BF$318,8,FALSE)),"",VLOOKUP($B369,'[1]1718  Prog Access'!$F$7:$BF$318,8,FALSE))</f>
        <v>0</v>
      </c>
      <c r="P369" s="135">
        <f>IF(ISNA(VLOOKUP($B369,'[1]1718  Prog Access'!$F$7:$BF$318,9,FALSE)),"",VLOOKUP($B369,'[1]1718  Prog Access'!$F$7:$BF$318,9,FALSE))</f>
        <v>0</v>
      </c>
      <c r="Q369" s="135">
        <f>IF(ISNA(VLOOKUP($B369,'[1]1718  Prog Access'!$F$7:$BF$318,10,FALSE)),"",VLOOKUP($B369,'[1]1718  Prog Access'!$F$7:$BF$318,10,FALSE))</f>
        <v>0</v>
      </c>
      <c r="R369" s="128">
        <f t="shared" si="486"/>
        <v>0</v>
      </c>
      <c r="S369" s="136">
        <f t="shared" si="487"/>
        <v>0</v>
      </c>
      <c r="T369" s="137">
        <f t="shared" si="488"/>
        <v>0</v>
      </c>
      <c r="U369" s="135">
        <f>IF(ISNA(VLOOKUP($B369,'[1]1718  Prog Access'!$F$7:$BF$318,11,FALSE)),"",VLOOKUP($B369,'[1]1718  Prog Access'!$F$7:$BF$318,11,FALSE))</f>
        <v>918944.1</v>
      </c>
      <c r="V369" s="135">
        <f>IF(ISNA(VLOOKUP($B369,'[1]1718  Prog Access'!$F$7:$BF$318,12,FALSE)),"",VLOOKUP($B369,'[1]1718  Prog Access'!$F$7:$BF$318,12,FALSE))</f>
        <v>30046</v>
      </c>
      <c r="W369" s="135">
        <f>IF(ISNA(VLOOKUP($B369,'[1]1718  Prog Access'!$F$7:$BF$318,13,FALSE)),"",VLOOKUP($B369,'[1]1718  Prog Access'!$F$7:$BF$318,13,FALSE))</f>
        <v>121028.79000000001</v>
      </c>
      <c r="X369" s="135">
        <f>IF(ISNA(VLOOKUP($B369,'[1]1718  Prog Access'!$F$7:$BF$318,14,FALSE)),"",VLOOKUP($B369,'[1]1718  Prog Access'!$F$7:$BF$318,14,FALSE))</f>
        <v>0</v>
      </c>
      <c r="Y369" s="135">
        <f>IF(ISNA(VLOOKUP($B369,'[1]1718  Prog Access'!$F$7:$BF$318,15,FALSE)),"",VLOOKUP($B369,'[1]1718  Prog Access'!$F$7:$BF$318,15,FALSE))</f>
        <v>0</v>
      </c>
      <c r="Z369" s="135">
        <f>IF(ISNA(VLOOKUP($B369,'[1]1718  Prog Access'!$F$7:$BF$318,16,FALSE)),"",VLOOKUP($B369,'[1]1718  Prog Access'!$F$7:$BF$318,16,FALSE))</f>
        <v>0</v>
      </c>
      <c r="AA369" s="138">
        <f t="shared" si="489"/>
        <v>1070018.8899999999</v>
      </c>
      <c r="AB369" s="133">
        <f t="shared" si="490"/>
        <v>0.11993572428466236</v>
      </c>
      <c r="AC369" s="134">
        <f t="shared" si="491"/>
        <v>1618.5186882667028</v>
      </c>
      <c r="AD369" s="135">
        <f>IF(ISNA(VLOOKUP($B369,'[1]1718  Prog Access'!$F$7:$BF$318,17,FALSE)),"",VLOOKUP($B369,'[1]1718  Prog Access'!$F$7:$BF$318,17,FALSE))</f>
        <v>0</v>
      </c>
      <c r="AE369" s="135">
        <f>IF(ISNA(VLOOKUP($B369,'[1]1718  Prog Access'!$F$7:$BF$318,18,FALSE)),"",VLOOKUP($B369,'[1]1718  Prog Access'!$F$7:$BF$318,18,FALSE))</f>
        <v>0</v>
      </c>
      <c r="AF369" s="135">
        <f>IF(ISNA(VLOOKUP($B369,'[1]1718  Prog Access'!$F$7:$BF$318,19,FALSE)),"",VLOOKUP($B369,'[1]1718  Prog Access'!$F$7:$BF$318,19,FALSE))</f>
        <v>0</v>
      </c>
      <c r="AG369" s="135">
        <f>IF(ISNA(VLOOKUP($B369,'[1]1718  Prog Access'!$F$7:$BF$318,20,FALSE)),"",VLOOKUP($B369,'[1]1718  Prog Access'!$F$7:$BF$318,20,FALSE))</f>
        <v>0</v>
      </c>
      <c r="AH369" s="134">
        <f t="shared" si="492"/>
        <v>0</v>
      </c>
      <c r="AI369" s="133">
        <f t="shared" si="493"/>
        <v>0</v>
      </c>
      <c r="AJ369" s="134">
        <f t="shared" si="494"/>
        <v>0</v>
      </c>
      <c r="AK369" s="135">
        <f>IF(ISNA(VLOOKUP($B369,'[1]1718  Prog Access'!$F$7:$BF$318,21,FALSE)),"",VLOOKUP($B369,'[1]1718  Prog Access'!$F$7:$BF$318,21,FALSE))</f>
        <v>0</v>
      </c>
      <c r="AL369" s="135">
        <f>IF(ISNA(VLOOKUP($B369,'[1]1718  Prog Access'!$F$7:$BF$318,22,FALSE)),"",VLOOKUP($B369,'[1]1718  Prog Access'!$F$7:$BF$318,22,FALSE))</f>
        <v>0</v>
      </c>
      <c r="AM369" s="138">
        <f t="shared" si="495"/>
        <v>0</v>
      </c>
      <c r="AN369" s="133">
        <f t="shared" si="496"/>
        <v>0</v>
      </c>
      <c r="AO369" s="139">
        <f t="shared" si="497"/>
        <v>0</v>
      </c>
      <c r="AP369" s="135">
        <f>IF(ISNA(VLOOKUP($B369,'[1]1718  Prog Access'!$F$7:$BF$318,23,FALSE)),"",VLOOKUP($B369,'[1]1718  Prog Access'!$F$7:$BF$318,23,FALSE))</f>
        <v>109596.52</v>
      </c>
      <c r="AQ369" s="135">
        <f>IF(ISNA(VLOOKUP($B369,'[1]1718  Prog Access'!$F$7:$BF$318,24,FALSE)),"",VLOOKUP($B369,'[1]1718  Prog Access'!$F$7:$BF$318,24,FALSE))</f>
        <v>28789.46</v>
      </c>
      <c r="AR369" s="135">
        <f>IF(ISNA(VLOOKUP($B369,'[1]1718  Prog Access'!$F$7:$BF$318,25,FALSE)),"",VLOOKUP($B369,'[1]1718  Prog Access'!$F$7:$BF$318,25,FALSE))</f>
        <v>0</v>
      </c>
      <c r="AS369" s="135">
        <f>IF(ISNA(VLOOKUP($B369,'[1]1718  Prog Access'!$F$7:$BF$318,26,FALSE)),"",VLOOKUP($B369,'[1]1718  Prog Access'!$F$7:$BF$318,26,FALSE))</f>
        <v>0</v>
      </c>
      <c r="AT369" s="135">
        <f>IF(ISNA(VLOOKUP($B369,'[1]1718  Prog Access'!$F$7:$BF$318,27,FALSE)),"",VLOOKUP($B369,'[1]1718  Prog Access'!$F$7:$BF$318,27,FALSE))</f>
        <v>61827.270000000004</v>
      </c>
      <c r="AU369" s="135">
        <f>IF(ISNA(VLOOKUP($B369,'[1]1718  Prog Access'!$F$7:$BF$318,28,FALSE)),"",VLOOKUP($B369,'[1]1718  Prog Access'!$F$7:$BF$318,28,FALSE))</f>
        <v>0</v>
      </c>
      <c r="AV369" s="135">
        <f>IF(ISNA(VLOOKUP($B369,'[1]1718  Prog Access'!$F$7:$BF$318,29,FALSE)),"",VLOOKUP($B369,'[1]1718  Prog Access'!$F$7:$BF$318,29,FALSE))</f>
        <v>0</v>
      </c>
      <c r="AW369" s="135">
        <f>IF(ISNA(VLOOKUP($B369,'[1]1718  Prog Access'!$F$7:$BF$318,30,FALSE)),"",VLOOKUP($B369,'[1]1718  Prog Access'!$F$7:$BF$318,30,FALSE))</f>
        <v>29886.65</v>
      </c>
      <c r="AX369" s="135">
        <f>IF(ISNA(VLOOKUP($B369,'[1]1718  Prog Access'!$F$7:$BF$318,31,FALSE)),"",VLOOKUP($B369,'[1]1718  Prog Access'!$F$7:$BF$318,31,FALSE))</f>
        <v>0</v>
      </c>
      <c r="AY369" s="135">
        <f>IF(ISNA(VLOOKUP($B369,'[1]1718  Prog Access'!$F$7:$BF$318,32,FALSE)),"",VLOOKUP($B369,'[1]1718  Prog Access'!$F$7:$BF$318,32,FALSE))</f>
        <v>0</v>
      </c>
      <c r="AZ369" s="135">
        <f>IF(ISNA(VLOOKUP($B369,'[1]1718  Prog Access'!$F$7:$BF$318,33,FALSE)),"",VLOOKUP($B369,'[1]1718  Prog Access'!$F$7:$BF$318,33,FALSE))</f>
        <v>0</v>
      </c>
      <c r="BA369" s="135">
        <f>IF(ISNA(VLOOKUP($B369,'[1]1718  Prog Access'!$F$7:$BF$318,34,FALSE)),"",VLOOKUP($B369,'[1]1718  Prog Access'!$F$7:$BF$318,34,FALSE))</f>
        <v>0</v>
      </c>
      <c r="BB369" s="135">
        <f>IF(ISNA(VLOOKUP($B369,'[1]1718  Prog Access'!$F$7:$BF$318,35,FALSE)),"",VLOOKUP($B369,'[1]1718  Prog Access'!$F$7:$BF$318,35,FALSE))</f>
        <v>14091.26</v>
      </c>
      <c r="BC369" s="135">
        <f>IF(ISNA(VLOOKUP($B369,'[1]1718  Prog Access'!$F$7:$BF$318,36,FALSE)),"",VLOOKUP($B369,'[1]1718  Prog Access'!$F$7:$BF$318,36,FALSE))</f>
        <v>0</v>
      </c>
      <c r="BD369" s="135">
        <f>IF(ISNA(VLOOKUP($B369,'[1]1718  Prog Access'!$F$7:$BF$318,37,FALSE)),"",VLOOKUP($B369,'[1]1718  Prog Access'!$F$7:$BF$318,37,FALSE))</f>
        <v>0</v>
      </c>
      <c r="BE369" s="135">
        <f>IF(ISNA(VLOOKUP($B369,'[1]1718  Prog Access'!$F$7:$BF$318,38,FALSE)),"",VLOOKUP($B369,'[1]1718  Prog Access'!$F$7:$BF$318,38,FALSE))</f>
        <v>0</v>
      </c>
      <c r="BF369" s="134">
        <f t="shared" si="498"/>
        <v>244191.16</v>
      </c>
      <c r="BG369" s="133">
        <f t="shared" si="499"/>
        <v>2.7370772527681147E-2</v>
      </c>
      <c r="BH369" s="137">
        <f t="shared" si="500"/>
        <v>369.3654006141187</v>
      </c>
      <c r="BI369" s="140">
        <f>IF(ISNA(VLOOKUP($B369,'[1]1718  Prog Access'!$F$7:$BF$318,39,FALSE)),"",VLOOKUP($B369,'[1]1718  Prog Access'!$F$7:$BF$318,39,FALSE))</f>
        <v>0</v>
      </c>
      <c r="BJ369" s="135">
        <f>IF(ISNA(VLOOKUP($B369,'[1]1718  Prog Access'!$F$7:$BF$318,40,FALSE)),"",VLOOKUP($B369,'[1]1718  Prog Access'!$F$7:$BF$318,40,FALSE))</f>
        <v>0</v>
      </c>
      <c r="BK369" s="135">
        <f>IF(ISNA(VLOOKUP($B369,'[1]1718  Prog Access'!$F$7:$BF$318,41,FALSE)),"",VLOOKUP($B369,'[1]1718  Prog Access'!$F$7:$BF$318,41,FALSE))</f>
        <v>10268.83</v>
      </c>
      <c r="BL369" s="135">
        <f>IF(ISNA(VLOOKUP($B369,'[1]1718  Prog Access'!$F$7:$BF$318,42,FALSE)),"",VLOOKUP($B369,'[1]1718  Prog Access'!$F$7:$BF$318,42,FALSE))</f>
        <v>0</v>
      </c>
      <c r="BM369" s="135">
        <f>IF(ISNA(VLOOKUP($B369,'[1]1718  Prog Access'!$F$7:$BF$318,43,FALSE)),"",VLOOKUP($B369,'[1]1718  Prog Access'!$F$7:$BF$318,43,FALSE))</f>
        <v>0</v>
      </c>
      <c r="BN369" s="135">
        <f>IF(ISNA(VLOOKUP($B369,'[1]1718  Prog Access'!$F$7:$BF$318,44,FALSE)),"",VLOOKUP($B369,'[1]1718  Prog Access'!$F$7:$BF$318,44,FALSE))</f>
        <v>0</v>
      </c>
      <c r="BO369" s="135">
        <f>IF(ISNA(VLOOKUP($B369,'[1]1718  Prog Access'!$F$7:$BF$318,45,FALSE)),"",VLOOKUP($B369,'[1]1718  Prog Access'!$F$7:$BF$318,45,FALSE))</f>
        <v>2513.8199999999997</v>
      </c>
      <c r="BP369" s="137">
        <f t="shared" si="501"/>
        <v>12782.65</v>
      </c>
      <c r="BQ369" s="133">
        <f t="shared" si="502"/>
        <v>1.4327750662676052E-3</v>
      </c>
      <c r="BR369" s="134">
        <f t="shared" si="503"/>
        <v>19.335133336358549</v>
      </c>
      <c r="BS369" s="140">
        <f>IF(ISNA(VLOOKUP($B369,'[1]1718  Prog Access'!$F$7:$BF$318,46,FALSE)),"",VLOOKUP($B369,'[1]1718  Prog Access'!$F$7:$BF$318,46,FALSE))</f>
        <v>0</v>
      </c>
      <c r="BT369" s="135">
        <f>IF(ISNA(VLOOKUP($B369,'[1]1718  Prog Access'!$F$7:$BF$318,47,FALSE)),"",VLOOKUP($B369,'[1]1718  Prog Access'!$F$7:$BF$318,47,FALSE))</f>
        <v>0</v>
      </c>
      <c r="BU369" s="135">
        <f>IF(ISNA(VLOOKUP($B369,'[1]1718  Prog Access'!$F$7:$BF$318,48,FALSE)),"",VLOOKUP($B369,'[1]1718  Prog Access'!$F$7:$BF$318,48,FALSE))</f>
        <v>0</v>
      </c>
      <c r="BV369" s="135">
        <f>IF(ISNA(VLOOKUP($B369,'[1]1718  Prog Access'!$F$7:$BF$318,49,FALSE)),"",VLOOKUP($B369,'[1]1718  Prog Access'!$F$7:$BF$318,49,FALSE))</f>
        <v>2039.51</v>
      </c>
      <c r="BW369" s="137">
        <f t="shared" si="504"/>
        <v>2039.51</v>
      </c>
      <c r="BX369" s="133">
        <f t="shared" si="505"/>
        <v>2.2860354272419598E-4</v>
      </c>
      <c r="BY369" s="134">
        <f t="shared" si="506"/>
        <v>3.0849782940811665</v>
      </c>
      <c r="BZ369" s="135">
        <f>IF(ISNA(VLOOKUP($B369,'[1]1718  Prog Access'!$F$7:$BF$318,50,FALSE)),"",VLOOKUP($B369,'[1]1718  Prog Access'!$F$7:$BF$318,50,FALSE))</f>
        <v>1458022.0800000003</v>
      </c>
      <c r="CA369" s="133">
        <f t="shared" si="507"/>
        <v>0.16342602529926362</v>
      </c>
      <c r="CB369" s="134">
        <f t="shared" si="508"/>
        <v>2205.4152561600949</v>
      </c>
      <c r="CC369" s="135">
        <f>IF(ISNA(VLOOKUP($B369,'[1]1718  Prog Access'!$F$7:$BF$318,51,FALSE)),"",VLOOKUP($B369,'[1]1718  Prog Access'!$F$7:$BF$318,51,FALSE))</f>
        <v>203706.68</v>
      </c>
      <c r="CD369" s="133">
        <f t="shared" si="509"/>
        <v>2.2832969058540587E-2</v>
      </c>
      <c r="CE369" s="134">
        <f t="shared" si="510"/>
        <v>308.12826912314137</v>
      </c>
      <c r="CF369" s="141">
        <f>IF(ISNA(VLOOKUP($B369,'[1]1718  Prog Access'!$F$7:$BF$318,52,FALSE)),"",VLOOKUP($B369,'[1]1718  Prog Access'!$F$7:$BF$318,52,FALSE))</f>
        <v>653775.79</v>
      </c>
      <c r="CG369" s="88">
        <f t="shared" si="511"/>
        <v>7.3280082834264099E-2</v>
      </c>
      <c r="CH369" s="89">
        <f t="shared" si="512"/>
        <v>988.90621832977877</v>
      </c>
      <c r="CI369" s="90">
        <f t="shared" si="534"/>
        <v>8921602.7699999977</v>
      </c>
      <c r="CJ369" s="99">
        <f t="shared" si="535"/>
        <v>0</v>
      </c>
    </row>
    <row r="370" spans="1:88" x14ac:dyDescent="0.3">
      <c r="A370" s="104"/>
      <c r="B370" s="84" t="s">
        <v>605</v>
      </c>
      <c r="C370" s="117" t="s">
        <v>606</v>
      </c>
      <c r="D370" s="85">
        <f>IF(ISNA(VLOOKUP($B370,'[1]1718 enrollment_Rev_Exp by size'!$A$6:$C$339,3,FALSE)),"",VLOOKUP($B370,'[1]1718 enrollment_Rev_Exp by size'!$A$6:$C$339,3,FALSE))</f>
        <v>2301.5700000000002</v>
      </c>
      <c r="E370" s="86">
        <f>IF(ISNA(VLOOKUP($B370,'[1]1718 Enroll_Rev_Exp Access'!$A$6:$D$316,4,FALSE)),"",VLOOKUP($B370,'[1]1718 Enroll_Rev_Exp Access'!$A$6:$D$316,4,FALSE))</f>
        <v>29687142.329999998</v>
      </c>
      <c r="F370" s="87">
        <f>IF(ISNA(VLOOKUP($B370,'[1]1718  Prog Access'!$F$7:$BF$318,2,FALSE)),"",VLOOKUP($B370,'[1]1718  Prog Access'!$F$7:$BF$318,2,FALSE))</f>
        <v>15822821.190000001</v>
      </c>
      <c r="G370" s="87">
        <f>IF(ISNA(VLOOKUP($B370,'[1]1718  Prog Access'!$F$7:$BF$318,3,FALSE)),"",VLOOKUP($B370,'[1]1718  Prog Access'!$F$7:$BF$318,3,FALSE))</f>
        <v>247969.70000000004</v>
      </c>
      <c r="H370" s="87">
        <f>IF(ISNA(VLOOKUP($B370,'[1]1718  Prog Access'!$F$7:$BF$318,4,FALSE)),"",VLOOKUP($B370,'[1]1718  Prog Access'!$F$7:$BF$318,4,FALSE))</f>
        <v>37451.25</v>
      </c>
      <c r="I370" s="130">
        <f t="shared" si="515"/>
        <v>16108242.140000001</v>
      </c>
      <c r="J370" s="151">
        <f t="shared" si="516"/>
        <v>0.54259995660552351</v>
      </c>
      <c r="K370" s="152">
        <f t="shared" si="517"/>
        <v>6998.8060932320113</v>
      </c>
      <c r="L370" s="135">
        <f>IF(ISNA(VLOOKUP($B370,'[1]1718  Prog Access'!$F$7:$BF$318,5,FALSE)),"",VLOOKUP($B370,'[1]1718  Prog Access'!$F$7:$BF$318,5,FALSE))</f>
        <v>0</v>
      </c>
      <c r="M370" s="135">
        <f>IF(ISNA(VLOOKUP($B370,'[1]1718  Prog Access'!$F$7:$BF$318,6,FALSE)),"",VLOOKUP($B370,'[1]1718  Prog Access'!$F$7:$BF$318,6,FALSE))</f>
        <v>0</v>
      </c>
      <c r="N370" s="135">
        <f>IF(ISNA(VLOOKUP($B370,'[1]1718  Prog Access'!$F$7:$BF$318,7,FALSE)),"",VLOOKUP($B370,'[1]1718  Prog Access'!$F$7:$BF$318,7,FALSE))</f>
        <v>0</v>
      </c>
      <c r="O370" s="135">
        <f>IF(ISNA(VLOOKUP($B370,'[1]1718  Prog Access'!$F$7:$BF$318,8,FALSE)),"",VLOOKUP($B370,'[1]1718  Prog Access'!$F$7:$BF$318,8,FALSE))</f>
        <v>0</v>
      </c>
      <c r="P370" s="135">
        <f>IF(ISNA(VLOOKUP($B370,'[1]1718  Prog Access'!$F$7:$BF$318,9,FALSE)),"",VLOOKUP($B370,'[1]1718  Prog Access'!$F$7:$BF$318,9,FALSE))</f>
        <v>0</v>
      </c>
      <c r="Q370" s="135">
        <f>IF(ISNA(VLOOKUP($B370,'[1]1718  Prog Access'!$F$7:$BF$318,10,FALSE)),"",VLOOKUP($B370,'[1]1718  Prog Access'!$F$7:$BF$318,10,FALSE))</f>
        <v>0</v>
      </c>
      <c r="R370" s="128">
        <f t="shared" si="486"/>
        <v>0</v>
      </c>
      <c r="S370" s="136">
        <f t="shared" si="487"/>
        <v>0</v>
      </c>
      <c r="T370" s="137">
        <f t="shared" si="488"/>
        <v>0</v>
      </c>
      <c r="U370" s="135">
        <f>IF(ISNA(VLOOKUP($B370,'[1]1718  Prog Access'!$F$7:$BF$318,11,FALSE)),"",VLOOKUP($B370,'[1]1718  Prog Access'!$F$7:$BF$318,11,FALSE))</f>
        <v>3815476.21</v>
      </c>
      <c r="V370" s="135">
        <f>IF(ISNA(VLOOKUP($B370,'[1]1718  Prog Access'!$F$7:$BF$318,12,FALSE)),"",VLOOKUP($B370,'[1]1718  Prog Access'!$F$7:$BF$318,12,FALSE))</f>
        <v>122672.76999999999</v>
      </c>
      <c r="W370" s="135">
        <f>IF(ISNA(VLOOKUP($B370,'[1]1718  Prog Access'!$F$7:$BF$318,13,FALSE)),"",VLOOKUP($B370,'[1]1718  Prog Access'!$F$7:$BF$318,13,FALSE))</f>
        <v>511132.73</v>
      </c>
      <c r="X370" s="135">
        <f>IF(ISNA(VLOOKUP($B370,'[1]1718  Prog Access'!$F$7:$BF$318,14,FALSE)),"",VLOOKUP($B370,'[1]1718  Prog Access'!$F$7:$BF$318,14,FALSE))</f>
        <v>0</v>
      </c>
      <c r="Y370" s="135">
        <f>IF(ISNA(VLOOKUP($B370,'[1]1718  Prog Access'!$F$7:$BF$318,15,FALSE)),"",VLOOKUP($B370,'[1]1718  Prog Access'!$F$7:$BF$318,15,FALSE))</f>
        <v>0</v>
      </c>
      <c r="Z370" s="135">
        <f>IF(ISNA(VLOOKUP($B370,'[1]1718  Prog Access'!$F$7:$BF$318,16,FALSE)),"",VLOOKUP($B370,'[1]1718  Prog Access'!$F$7:$BF$318,16,FALSE))</f>
        <v>0</v>
      </c>
      <c r="AA370" s="138">
        <f t="shared" si="489"/>
        <v>4449281.71</v>
      </c>
      <c r="AB370" s="133">
        <f t="shared" si="490"/>
        <v>0.14987234744732672</v>
      </c>
      <c r="AC370" s="134">
        <f t="shared" si="491"/>
        <v>1933.1507232019881</v>
      </c>
      <c r="AD370" s="135">
        <f>IF(ISNA(VLOOKUP($B370,'[1]1718  Prog Access'!$F$7:$BF$318,17,FALSE)),"",VLOOKUP($B370,'[1]1718  Prog Access'!$F$7:$BF$318,17,FALSE))</f>
        <v>519836.80999999994</v>
      </c>
      <c r="AE370" s="135">
        <f>IF(ISNA(VLOOKUP($B370,'[1]1718  Prog Access'!$F$7:$BF$318,18,FALSE)),"",VLOOKUP($B370,'[1]1718  Prog Access'!$F$7:$BF$318,18,FALSE))</f>
        <v>0</v>
      </c>
      <c r="AF370" s="135">
        <f>IF(ISNA(VLOOKUP($B370,'[1]1718  Prog Access'!$F$7:$BF$318,19,FALSE)),"",VLOOKUP($B370,'[1]1718  Prog Access'!$F$7:$BF$318,19,FALSE))</f>
        <v>10301.06</v>
      </c>
      <c r="AG370" s="135">
        <f>IF(ISNA(VLOOKUP($B370,'[1]1718  Prog Access'!$F$7:$BF$318,20,FALSE)),"",VLOOKUP($B370,'[1]1718  Prog Access'!$F$7:$BF$318,20,FALSE))</f>
        <v>0</v>
      </c>
      <c r="AH370" s="134">
        <f t="shared" si="492"/>
        <v>530137.87</v>
      </c>
      <c r="AI370" s="133">
        <f t="shared" si="493"/>
        <v>1.7857490765093794E-2</v>
      </c>
      <c r="AJ370" s="134">
        <f t="shared" si="494"/>
        <v>230.33749570945048</v>
      </c>
      <c r="AK370" s="135">
        <f>IF(ISNA(VLOOKUP($B370,'[1]1718  Prog Access'!$F$7:$BF$318,21,FALSE)),"",VLOOKUP($B370,'[1]1718  Prog Access'!$F$7:$BF$318,21,FALSE))</f>
        <v>0</v>
      </c>
      <c r="AL370" s="135">
        <f>IF(ISNA(VLOOKUP($B370,'[1]1718  Prog Access'!$F$7:$BF$318,22,FALSE)),"",VLOOKUP($B370,'[1]1718  Prog Access'!$F$7:$BF$318,22,FALSE))</f>
        <v>0</v>
      </c>
      <c r="AM370" s="138">
        <f t="shared" si="495"/>
        <v>0</v>
      </c>
      <c r="AN370" s="133">
        <f t="shared" si="496"/>
        <v>0</v>
      </c>
      <c r="AO370" s="139">
        <f t="shared" si="497"/>
        <v>0</v>
      </c>
      <c r="AP370" s="135">
        <f>IF(ISNA(VLOOKUP($B370,'[1]1718  Prog Access'!$F$7:$BF$318,23,FALSE)),"",VLOOKUP($B370,'[1]1718  Prog Access'!$F$7:$BF$318,23,FALSE))</f>
        <v>488732.53999999992</v>
      </c>
      <c r="AQ370" s="135">
        <f>IF(ISNA(VLOOKUP($B370,'[1]1718  Prog Access'!$F$7:$BF$318,24,FALSE)),"",VLOOKUP($B370,'[1]1718  Prog Access'!$F$7:$BF$318,24,FALSE))</f>
        <v>93538.610000000015</v>
      </c>
      <c r="AR370" s="135">
        <f>IF(ISNA(VLOOKUP($B370,'[1]1718  Prog Access'!$F$7:$BF$318,25,FALSE)),"",VLOOKUP($B370,'[1]1718  Prog Access'!$F$7:$BF$318,25,FALSE))</f>
        <v>0</v>
      </c>
      <c r="AS370" s="135">
        <f>IF(ISNA(VLOOKUP($B370,'[1]1718  Prog Access'!$F$7:$BF$318,26,FALSE)),"",VLOOKUP($B370,'[1]1718  Prog Access'!$F$7:$BF$318,26,FALSE))</f>
        <v>0</v>
      </c>
      <c r="AT370" s="135">
        <f>IF(ISNA(VLOOKUP($B370,'[1]1718  Prog Access'!$F$7:$BF$318,27,FALSE)),"",VLOOKUP($B370,'[1]1718  Prog Access'!$F$7:$BF$318,27,FALSE))</f>
        <v>822795.95</v>
      </c>
      <c r="AU370" s="135">
        <f>IF(ISNA(VLOOKUP($B370,'[1]1718  Prog Access'!$F$7:$BF$318,28,FALSE)),"",VLOOKUP($B370,'[1]1718  Prog Access'!$F$7:$BF$318,28,FALSE))</f>
        <v>0</v>
      </c>
      <c r="AV370" s="135">
        <f>IF(ISNA(VLOOKUP($B370,'[1]1718  Prog Access'!$F$7:$BF$318,29,FALSE)),"",VLOOKUP($B370,'[1]1718  Prog Access'!$F$7:$BF$318,29,FALSE))</f>
        <v>0</v>
      </c>
      <c r="AW370" s="135">
        <f>IF(ISNA(VLOOKUP($B370,'[1]1718  Prog Access'!$F$7:$BF$318,30,FALSE)),"",VLOOKUP($B370,'[1]1718  Prog Access'!$F$7:$BF$318,30,FALSE))</f>
        <v>43318.58</v>
      </c>
      <c r="AX370" s="135">
        <f>IF(ISNA(VLOOKUP($B370,'[1]1718  Prog Access'!$F$7:$BF$318,31,FALSE)),"",VLOOKUP($B370,'[1]1718  Prog Access'!$F$7:$BF$318,31,FALSE))</f>
        <v>0</v>
      </c>
      <c r="AY370" s="135">
        <f>IF(ISNA(VLOOKUP($B370,'[1]1718  Prog Access'!$F$7:$BF$318,32,FALSE)),"",VLOOKUP($B370,'[1]1718  Prog Access'!$F$7:$BF$318,32,FALSE))</f>
        <v>0</v>
      </c>
      <c r="AZ370" s="135">
        <f>IF(ISNA(VLOOKUP($B370,'[1]1718  Prog Access'!$F$7:$BF$318,33,FALSE)),"",VLOOKUP($B370,'[1]1718  Prog Access'!$F$7:$BF$318,33,FALSE))</f>
        <v>53232.560000000005</v>
      </c>
      <c r="BA370" s="135">
        <f>IF(ISNA(VLOOKUP($B370,'[1]1718  Prog Access'!$F$7:$BF$318,34,FALSE)),"",VLOOKUP($B370,'[1]1718  Prog Access'!$F$7:$BF$318,34,FALSE))</f>
        <v>18254.140000000003</v>
      </c>
      <c r="BB370" s="135">
        <f>IF(ISNA(VLOOKUP($B370,'[1]1718  Prog Access'!$F$7:$BF$318,35,FALSE)),"",VLOOKUP($B370,'[1]1718  Prog Access'!$F$7:$BF$318,35,FALSE))</f>
        <v>180898.9</v>
      </c>
      <c r="BC370" s="135">
        <f>IF(ISNA(VLOOKUP($B370,'[1]1718  Prog Access'!$F$7:$BF$318,36,FALSE)),"",VLOOKUP($B370,'[1]1718  Prog Access'!$F$7:$BF$318,36,FALSE))</f>
        <v>0</v>
      </c>
      <c r="BD370" s="135">
        <f>IF(ISNA(VLOOKUP($B370,'[1]1718  Prog Access'!$F$7:$BF$318,37,FALSE)),"",VLOOKUP($B370,'[1]1718  Prog Access'!$F$7:$BF$318,37,FALSE))</f>
        <v>0</v>
      </c>
      <c r="BE370" s="135">
        <f>IF(ISNA(VLOOKUP($B370,'[1]1718  Prog Access'!$F$7:$BF$318,38,FALSE)),"",VLOOKUP($B370,'[1]1718  Prog Access'!$F$7:$BF$318,38,FALSE))</f>
        <v>670.66000000000008</v>
      </c>
      <c r="BF370" s="134">
        <f t="shared" si="498"/>
        <v>1701441.9399999997</v>
      </c>
      <c r="BG370" s="133">
        <f t="shared" si="499"/>
        <v>5.7312418995634593E-2</v>
      </c>
      <c r="BH370" s="137">
        <f t="shared" si="500"/>
        <v>739.25274486546118</v>
      </c>
      <c r="BI370" s="140">
        <f>IF(ISNA(VLOOKUP($B370,'[1]1718  Prog Access'!$F$7:$BF$318,39,FALSE)),"",VLOOKUP($B370,'[1]1718  Prog Access'!$F$7:$BF$318,39,FALSE))</f>
        <v>0</v>
      </c>
      <c r="BJ370" s="135">
        <f>IF(ISNA(VLOOKUP($B370,'[1]1718  Prog Access'!$F$7:$BF$318,40,FALSE)),"",VLOOKUP($B370,'[1]1718  Prog Access'!$F$7:$BF$318,40,FALSE))</f>
        <v>0</v>
      </c>
      <c r="BK370" s="135">
        <f>IF(ISNA(VLOOKUP($B370,'[1]1718  Prog Access'!$F$7:$BF$318,41,FALSE)),"",VLOOKUP($B370,'[1]1718  Prog Access'!$F$7:$BF$318,41,FALSE))</f>
        <v>99709.329999999987</v>
      </c>
      <c r="BL370" s="135">
        <f>IF(ISNA(VLOOKUP($B370,'[1]1718  Prog Access'!$F$7:$BF$318,42,FALSE)),"",VLOOKUP($B370,'[1]1718  Prog Access'!$F$7:$BF$318,42,FALSE))</f>
        <v>0</v>
      </c>
      <c r="BM370" s="135">
        <f>IF(ISNA(VLOOKUP($B370,'[1]1718  Prog Access'!$F$7:$BF$318,43,FALSE)),"",VLOOKUP($B370,'[1]1718  Prog Access'!$F$7:$BF$318,43,FALSE))</f>
        <v>0</v>
      </c>
      <c r="BN370" s="135">
        <f>IF(ISNA(VLOOKUP($B370,'[1]1718  Prog Access'!$F$7:$BF$318,44,FALSE)),"",VLOOKUP($B370,'[1]1718  Prog Access'!$F$7:$BF$318,44,FALSE))</f>
        <v>0</v>
      </c>
      <c r="BO370" s="135">
        <f>IF(ISNA(VLOOKUP($B370,'[1]1718  Prog Access'!$F$7:$BF$318,45,FALSE)),"",VLOOKUP($B370,'[1]1718  Prog Access'!$F$7:$BF$318,45,FALSE))</f>
        <v>42873.909999999996</v>
      </c>
      <c r="BP370" s="137">
        <f t="shared" si="501"/>
        <v>142583.24</v>
      </c>
      <c r="BQ370" s="133">
        <f t="shared" si="502"/>
        <v>4.8028617377535244E-3</v>
      </c>
      <c r="BR370" s="134">
        <f t="shared" si="503"/>
        <v>61.950425144575213</v>
      </c>
      <c r="BS370" s="140">
        <f>IF(ISNA(VLOOKUP($B370,'[1]1718  Prog Access'!$F$7:$BF$318,46,FALSE)),"",VLOOKUP($B370,'[1]1718  Prog Access'!$F$7:$BF$318,46,FALSE))</f>
        <v>0</v>
      </c>
      <c r="BT370" s="135">
        <f>IF(ISNA(VLOOKUP($B370,'[1]1718  Prog Access'!$F$7:$BF$318,47,FALSE)),"",VLOOKUP($B370,'[1]1718  Prog Access'!$F$7:$BF$318,47,FALSE))</f>
        <v>0</v>
      </c>
      <c r="BU370" s="135">
        <f>IF(ISNA(VLOOKUP($B370,'[1]1718  Prog Access'!$F$7:$BF$318,48,FALSE)),"",VLOOKUP($B370,'[1]1718  Prog Access'!$F$7:$BF$318,48,FALSE))</f>
        <v>0</v>
      </c>
      <c r="BV370" s="135">
        <f>IF(ISNA(VLOOKUP($B370,'[1]1718  Prog Access'!$F$7:$BF$318,49,FALSE)),"",VLOOKUP($B370,'[1]1718  Prog Access'!$F$7:$BF$318,49,FALSE))</f>
        <v>7945.52</v>
      </c>
      <c r="BW370" s="137">
        <f t="shared" si="504"/>
        <v>7945.52</v>
      </c>
      <c r="BX370" s="133">
        <f t="shared" si="505"/>
        <v>2.6764179292429729E-4</v>
      </c>
      <c r="BY370" s="134">
        <f t="shared" si="506"/>
        <v>3.4522173994273473</v>
      </c>
      <c r="BZ370" s="135">
        <f>IF(ISNA(VLOOKUP($B370,'[1]1718  Prog Access'!$F$7:$BF$318,50,FALSE)),"",VLOOKUP($B370,'[1]1718  Prog Access'!$F$7:$BF$318,50,FALSE))</f>
        <v>3972218.6999999993</v>
      </c>
      <c r="CA370" s="133">
        <f t="shared" si="507"/>
        <v>0.13380266297931678</v>
      </c>
      <c r="CB370" s="134">
        <f t="shared" si="508"/>
        <v>1725.8735124284724</v>
      </c>
      <c r="CC370" s="135">
        <f>IF(ISNA(VLOOKUP($B370,'[1]1718  Prog Access'!$F$7:$BF$318,51,FALSE)),"",VLOOKUP($B370,'[1]1718  Prog Access'!$F$7:$BF$318,51,FALSE))</f>
        <v>1024869.63</v>
      </c>
      <c r="CD370" s="133">
        <f t="shared" si="509"/>
        <v>3.4522340298288996E-2</v>
      </c>
      <c r="CE370" s="134">
        <f t="shared" si="510"/>
        <v>445.29153143289142</v>
      </c>
      <c r="CF370" s="141">
        <f>IF(ISNA(VLOOKUP($B370,'[1]1718  Prog Access'!$F$7:$BF$318,52,FALSE)),"",VLOOKUP($B370,'[1]1718  Prog Access'!$F$7:$BF$318,52,FALSE))</f>
        <v>1750421.58</v>
      </c>
      <c r="CG370" s="88">
        <f t="shared" si="511"/>
        <v>5.8962279378137777E-2</v>
      </c>
      <c r="CH370" s="89">
        <f t="shared" si="512"/>
        <v>760.53371394309102</v>
      </c>
      <c r="CI370" s="90">
        <f t="shared" si="534"/>
        <v>29687142.329999998</v>
      </c>
      <c r="CJ370" s="99">
        <f t="shared" si="535"/>
        <v>0</v>
      </c>
    </row>
    <row r="371" spans="1:88" x14ac:dyDescent="0.3">
      <c r="A371" s="21"/>
      <c r="B371" s="84" t="s">
        <v>607</v>
      </c>
      <c r="C371" s="117" t="s">
        <v>608</v>
      </c>
      <c r="D371" s="85">
        <f>IF(ISNA(VLOOKUP($B371,'[1]1718 enrollment_Rev_Exp by size'!$A$6:$C$339,3,FALSE)),"",VLOOKUP($B371,'[1]1718 enrollment_Rev_Exp by size'!$A$6:$C$339,3,FALSE))</f>
        <v>1261.6000000000001</v>
      </c>
      <c r="E371" s="86">
        <f>IF(ISNA(VLOOKUP($B371,'[1]1718 Enroll_Rev_Exp Access'!$A$6:$D$316,4,FALSE)),"",VLOOKUP($B371,'[1]1718 Enroll_Rev_Exp Access'!$A$6:$D$316,4,FALSE))</f>
        <v>15699126.439999999</v>
      </c>
      <c r="F371" s="87">
        <f>IF(ISNA(VLOOKUP($B371,'[1]1718  Prog Access'!$F$7:$BF$318,2,FALSE)),"",VLOOKUP($B371,'[1]1718  Prog Access'!$F$7:$BF$318,2,FALSE))</f>
        <v>8357861.1499999994</v>
      </c>
      <c r="G371" s="87">
        <f>IF(ISNA(VLOOKUP($B371,'[1]1718  Prog Access'!$F$7:$BF$318,3,FALSE)),"",VLOOKUP($B371,'[1]1718  Prog Access'!$F$7:$BF$318,3,FALSE))</f>
        <v>0</v>
      </c>
      <c r="H371" s="87">
        <f>IF(ISNA(VLOOKUP($B371,'[1]1718  Prog Access'!$F$7:$BF$318,4,FALSE)),"",VLOOKUP($B371,'[1]1718  Prog Access'!$F$7:$BF$318,4,FALSE))</f>
        <v>41820.660000000003</v>
      </c>
      <c r="I371" s="130">
        <f t="shared" si="515"/>
        <v>8399681.8099999987</v>
      </c>
      <c r="J371" s="151">
        <f t="shared" si="516"/>
        <v>0.5350413503644601</v>
      </c>
      <c r="K371" s="152">
        <f t="shared" si="517"/>
        <v>6657.9595830691169</v>
      </c>
      <c r="L371" s="135">
        <f>IF(ISNA(VLOOKUP($B371,'[1]1718  Prog Access'!$F$7:$BF$318,5,FALSE)),"",VLOOKUP($B371,'[1]1718  Prog Access'!$F$7:$BF$318,5,FALSE))</f>
        <v>0</v>
      </c>
      <c r="M371" s="135">
        <f>IF(ISNA(VLOOKUP($B371,'[1]1718  Prog Access'!$F$7:$BF$318,6,FALSE)),"",VLOOKUP($B371,'[1]1718  Prog Access'!$F$7:$BF$318,6,FALSE))</f>
        <v>0</v>
      </c>
      <c r="N371" s="135">
        <f>IF(ISNA(VLOOKUP($B371,'[1]1718  Prog Access'!$F$7:$BF$318,7,FALSE)),"",VLOOKUP($B371,'[1]1718  Prog Access'!$F$7:$BF$318,7,FALSE))</f>
        <v>0</v>
      </c>
      <c r="O371" s="135">
        <f>IF(ISNA(VLOOKUP($B371,'[1]1718  Prog Access'!$F$7:$BF$318,8,FALSE)),"",VLOOKUP($B371,'[1]1718  Prog Access'!$F$7:$BF$318,8,FALSE))</f>
        <v>0</v>
      </c>
      <c r="P371" s="135">
        <f>IF(ISNA(VLOOKUP($B371,'[1]1718  Prog Access'!$F$7:$BF$318,9,FALSE)),"",VLOOKUP($B371,'[1]1718  Prog Access'!$F$7:$BF$318,9,FALSE))</f>
        <v>0</v>
      </c>
      <c r="Q371" s="135">
        <f>IF(ISNA(VLOOKUP($B371,'[1]1718  Prog Access'!$F$7:$BF$318,10,FALSE)),"",VLOOKUP($B371,'[1]1718  Prog Access'!$F$7:$BF$318,10,FALSE))</f>
        <v>0</v>
      </c>
      <c r="R371" s="128">
        <f t="shared" si="486"/>
        <v>0</v>
      </c>
      <c r="S371" s="136">
        <f t="shared" si="487"/>
        <v>0</v>
      </c>
      <c r="T371" s="137">
        <f t="shared" si="488"/>
        <v>0</v>
      </c>
      <c r="U371" s="135">
        <f>IF(ISNA(VLOOKUP($B371,'[1]1718  Prog Access'!$F$7:$BF$318,11,FALSE)),"",VLOOKUP($B371,'[1]1718  Prog Access'!$F$7:$BF$318,11,FALSE))</f>
        <v>1358622.7700000003</v>
      </c>
      <c r="V371" s="135">
        <f>IF(ISNA(VLOOKUP($B371,'[1]1718  Prog Access'!$F$7:$BF$318,12,FALSE)),"",VLOOKUP($B371,'[1]1718  Prog Access'!$F$7:$BF$318,12,FALSE))</f>
        <v>47326.41</v>
      </c>
      <c r="W371" s="135">
        <f>IF(ISNA(VLOOKUP($B371,'[1]1718  Prog Access'!$F$7:$BF$318,13,FALSE)),"",VLOOKUP($B371,'[1]1718  Prog Access'!$F$7:$BF$318,13,FALSE))</f>
        <v>281952.79000000004</v>
      </c>
      <c r="X371" s="135">
        <f>IF(ISNA(VLOOKUP($B371,'[1]1718  Prog Access'!$F$7:$BF$318,14,FALSE)),"",VLOOKUP($B371,'[1]1718  Prog Access'!$F$7:$BF$318,14,FALSE))</f>
        <v>0</v>
      </c>
      <c r="Y371" s="135">
        <f>IF(ISNA(VLOOKUP($B371,'[1]1718  Prog Access'!$F$7:$BF$318,15,FALSE)),"",VLOOKUP($B371,'[1]1718  Prog Access'!$F$7:$BF$318,15,FALSE))</f>
        <v>0</v>
      </c>
      <c r="Z371" s="135">
        <f>IF(ISNA(VLOOKUP($B371,'[1]1718  Prog Access'!$F$7:$BF$318,16,FALSE)),"",VLOOKUP($B371,'[1]1718  Prog Access'!$F$7:$BF$318,16,FALSE))</f>
        <v>0</v>
      </c>
      <c r="AA371" s="138">
        <f t="shared" si="489"/>
        <v>1687901.9700000002</v>
      </c>
      <c r="AB371" s="133">
        <f t="shared" si="490"/>
        <v>0.10751566187143852</v>
      </c>
      <c r="AC371" s="134">
        <f t="shared" si="491"/>
        <v>1337.905810082435</v>
      </c>
      <c r="AD371" s="135">
        <f>IF(ISNA(VLOOKUP($B371,'[1]1718  Prog Access'!$F$7:$BF$318,17,FALSE)),"",VLOOKUP($B371,'[1]1718  Prog Access'!$F$7:$BF$318,17,FALSE))</f>
        <v>423211.56999999995</v>
      </c>
      <c r="AE371" s="135">
        <f>IF(ISNA(VLOOKUP($B371,'[1]1718  Prog Access'!$F$7:$BF$318,18,FALSE)),"",VLOOKUP($B371,'[1]1718  Prog Access'!$F$7:$BF$318,18,FALSE))</f>
        <v>154057.77999999997</v>
      </c>
      <c r="AF371" s="135">
        <f>IF(ISNA(VLOOKUP($B371,'[1]1718  Prog Access'!$F$7:$BF$318,19,FALSE)),"",VLOOKUP($B371,'[1]1718  Prog Access'!$F$7:$BF$318,19,FALSE))</f>
        <v>9804</v>
      </c>
      <c r="AG371" s="135">
        <f>IF(ISNA(VLOOKUP($B371,'[1]1718  Prog Access'!$F$7:$BF$318,20,FALSE)),"",VLOOKUP($B371,'[1]1718  Prog Access'!$F$7:$BF$318,20,FALSE))</f>
        <v>0</v>
      </c>
      <c r="AH371" s="134">
        <f t="shared" si="492"/>
        <v>587073.34999999986</v>
      </c>
      <c r="AI371" s="133">
        <f t="shared" si="493"/>
        <v>3.7395287708759918E-2</v>
      </c>
      <c r="AJ371" s="134">
        <f t="shared" si="494"/>
        <v>465.34032181356991</v>
      </c>
      <c r="AK371" s="135">
        <f>IF(ISNA(VLOOKUP($B371,'[1]1718  Prog Access'!$F$7:$BF$318,21,FALSE)),"",VLOOKUP($B371,'[1]1718  Prog Access'!$F$7:$BF$318,21,FALSE))</f>
        <v>0</v>
      </c>
      <c r="AL371" s="135">
        <f>IF(ISNA(VLOOKUP($B371,'[1]1718  Prog Access'!$F$7:$BF$318,22,FALSE)),"",VLOOKUP($B371,'[1]1718  Prog Access'!$F$7:$BF$318,22,FALSE))</f>
        <v>0</v>
      </c>
      <c r="AM371" s="138">
        <f t="shared" si="495"/>
        <v>0</v>
      </c>
      <c r="AN371" s="133">
        <f t="shared" si="496"/>
        <v>0</v>
      </c>
      <c r="AO371" s="139">
        <f t="shared" si="497"/>
        <v>0</v>
      </c>
      <c r="AP371" s="135">
        <f>IF(ISNA(VLOOKUP($B371,'[1]1718  Prog Access'!$F$7:$BF$318,23,FALSE)),"",VLOOKUP($B371,'[1]1718  Prog Access'!$F$7:$BF$318,23,FALSE))</f>
        <v>333368.39</v>
      </c>
      <c r="AQ371" s="135">
        <f>IF(ISNA(VLOOKUP($B371,'[1]1718  Prog Access'!$F$7:$BF$318,24,FALSE)),"",VLOOKUP($B371,'[1]1718  Prog Access'!$F$7:$BF$318,24,FALSE))</f>
        <v>43638.6</v>
      </c>
      <c r="AR371" s="135">
        <f>IF(ISNA(VLOOKUP($B371,'[1]1718  Prog Access'!$F$7:$BF$318,25,FALSE)),"",VLOOKUP($B371,'[1]1718  Prog Access'!$F$7:$BF$318,25,FALSE))</f>
        <v>0</v>
      </c>
      <c r="AS371" s="135">
        <f>IF(ISNA(VLOOKUP($B371,'[1]1718  Prog Access'!$F$7:$BF$318,26,FALSE)),"",VLOOKUP($B371,'[1]1718  Prog Access'!$F$7:$BF$318,26,FALSE))</f>
        <v>0</v>
      </c>
      <c r="AT371" s="135">
        <f>IF(ISNA(VLOOKUP($B371,'[1]1718  Prog Access'!$F$7:$BF$318,27,FALSE)),"",VLOOKUP($B371,'[1]1718  Prog Access'!$F$7:$BF$318,27,FALSE))</f>
        <v>418467.54000000004</v>
      </c>
      <c r="AU371" s="135">
        <f>IF(ISNA(VLOOKUP($B371,'[1]1718  Prog Access'!$F$7:$BF$318,28,FALSE)),"",VLOOKUP($B371,'[1]1718  Prog Access'!$F$7:$BF$318,28,FALSE))</f>
        <v>0</v>
      </c>
      <c r="AV371" s="135">
        <f>IF(ISNA(VLOOKUP($B371,'[1]1718  Prog Access'!$F$7:$BF$318,29,FALSE)),"",VLOOKUP($B371,'[1]1718  Prog Access'!$F$7:$BF$318,29,FALSE))</f>
        <v>0</v>
      </c>
      <c r="AW371" s="135">
        <f>IF(ISNA(VLOOKUP($B371,'[1]1718  Prog Access'!$F$7:$BF$318,30,FALSE)),"",VLOOKUP($B371,'[1]1718  Prog Access'!$F$7:$BF$318,30,FALSE))</f>
        <v>17526.22</v>
      </c>
      <c r="AX371" s="135">
        <f>IF(ISNA(VLOOKUP($B371,'[1]1718  Prog Access'!$F$7:$BF$318,31,FALSE)),"",VLOOKUP($B371,'[1]1718  Prog Access'!$F$7:$BF$318,31,FALSE))</f>
        <v>0</v>
      </c>
      <c r="AY371" s="135">
        <f>IF(ISNA(VLOOKUP($B371,'[1]1718  Prog Access'!$F$7:$BF$318,32,FALSE)),"",VLOOKUP($B371,'[1]1718  Prog Access'!$F$7:$BF$318,32,FALSE))</f>
        <v>0</v>
      </c>
      <c r="AZ371" s="135">
        <f>IF(ISNA(VLOOKUP($B371,'[1]1718  Prog Access'!$F$7:$BF$318,33,FALSE)),"",VLOOKUP($B371,'[1]1718  Prog Access'!$F$7:$BF$318,33,FALSE))</f>
        <v>0</v>
      </c>
      <c r="BA371" s="135">
        <f>IF(ISNA(VLOOKUP($B371,'[1]1718  Prog Access'!$F$7:$BF$318,34,FALSE)),"",VLOOKUP($B371,'[1]1718  Prog Access'!$F$7:$BF$318,34,FALSE))</f>
        <v>0</v>
      </c>
      <c r="BB371" s="135">
        <f>IF(ISNA(VLOOKUP($B371,'[1]1718  Prog Access'!$F$7:$BF$318,35,FALSE)),"",VLOOKUP($B371,'[1]1718  Prog Access'!$F$7:$BF$318,35,FALSE))</f>
        <v>21422.32</v>
      </c>
      <c r="BC371" s="135">
        <f>IF(ISNA(VLOOKUP($B371,'[1]1718  Prog Access'!$F$7:$BF$318,36,FALSE)),"",VLOOKUP($B371,'[1]1718  Prog Access'!$F$7:$BF$318,36,FALSE))</f>
        <v>0</v>
      </c>
      <c r="BD371" s="135">
        <f>IF(ISNA(VLOOKUP($B371,'[1]1718  Prog Access'!$F$7:$BF$318,37,FALSE)),"",VLOOKUP($B371,'[1]1718  Prog Access'!$F$7:$BF$318,37,FALSE))</f>
        <v>0</v>
      </c>
      <c r="BE371" s="135">
        <f>IF(ISNA(VLOOKUP($B371,'[1]1718  Prog Access'!$F$7:$BF$318,38,FALSE)),"",VLOOKUP($B371,'[1]1718  Prog Access'!$F$7:$BF$318,38,FALSE))</f>
        <v>0</v>
      </c>
      <c r="BF371" s="134">
        <f t="shared" si="498"/>
        <v>834423.07</v>
      </c>
      <c r="BG371" s="133">
        <f t="shared" si="499"/>
        <v>5.3150923600052233E-2</v>
      </c>
      <c r="BH371" s="137">
        <f t="shared" si="500"/>
        <v>661.4006578947367</v>
      </c>
      <c r="BI371" s="140">
        <f>IF(ISNA(VLOOKUP($B371,'[1]1718  Prog Access'!$F$7:$BF$318,39,FALSE)),"",VLOOKUP($B371,'[1]1718  Prog Access'!$F$7:$BF$318,39,FALSE))</f>
        <v>0</v>
      </c>
      <c r="BJ371" s="135">
        <f>IF(ISNA(VLOOKUP($B371,'[1]1718  Prog Access'!$F$7:$BF$318,40,FALSE)),"",VLOOKUP($B371,'[1]1718  Prog Access'!$F$7:$BF$318,40,FALSE))</f>
        <v>0</v>
      </c>
      <c r="BK371" s="135">
        <f>IF(ISNA(VLOOKUP($B371,'[1]1718  Prog Access'!$F$7:$BF$318,41,FALSE)),"",VLOOKUP($B371,'[1]1718  Prog Access'!$F$7:$BF$318,41,FALSE))</f>
        <v>25261.5</v>
      </c>
      <c r="BL371" s="135">
        <f>IF(ISNA(VLOOKUP($B371,'[1]1718  Prog Access'!$F$7:$BF$318,42,FALSE)),"",VLOOKUP($B371,'[1]1718  Prog Access'!$F$7:$BF$318,42,FALSE))</f>
        <v>0</v>
      </c>
      <c r="BM371" s="135">
        <f>IF(ISNA(VLOOKUP($B371,'[1]1718  Prog Access'!$F$7:$BF$318,43,FALSE)),"",VLOOKUP($B371,'[1]1718  Prog Access'!$F$7:$BF$318,43,FALSE))</f>
        <v>0</v>
      </c>
      <c r="BN371" s="135">
        <f>IF(ISNA(VLOOKUP($B371,'[1]1718  Prog Access'!$F$7:$BF$318,44,FALSE)),"",VLOOKUP($B371,'[1]1718  Prog Access'!$F$7:$BF$318,44,FALSE))</f>
        <v>0</v>
      </c>
      <c r="BO371" s="135">
        <f>IF(ISNA(VLOOKUP($B371,'[1]1718  Prog Access'!$F$7:$BF$318,45,FALSE)),"",VLOOKUP($B371,'[1]1718  Prog Access'!$F$7:$BF$318,45,FALSE))</f>
        <v>17596.55</v>
      </c>
      <c r="BP371" s="137">
        <f t="shared" si="501"/>
        <v>42858.05</v>
      </c>
      <c r="BQ371" s="133">
        <f t="shared" si="502"/>
        <v>2.7299639991943403E-3</v>
      </c>
      <c r="BR371" s="134">
        <f t="shared" si="503"/>
        <v>33.971187381103363</v>
      </c>
      <c r="BS371" s="140">
        <f>IF(ISNA(VLOOKUP($B371,'[1]1718  Prog Access'!$F$7:$BF$318,46,FALSE)),"",VLOOKUP($B371,'[1]1718  Prog Access'!$F$7:$BF$318,46,FALSE))</f>
        <v>0</v>
      </c>
      <c r="BT371" s="135">
        <f>IF(ISNA(VLOOKUP($B371,'[1]1718  Prog Access'!$F$7:$BF$318,47,FALSE)),"",VLOOKUP($B371,'[1]1718  Prog Access'!$F$7:$BF$318,47,FALSE))</f>
        <v>0</v>
      </c>
      <c r="BU371" s="135">
        <f>IF(ISNA(VLOOKUP($B371,'[1]1718  Prog Access'!$F$7:$BF$318,48,FALSE)),"",VLOOKUP($B371,'[1]1718  Prog Access'!$F$7:$BF$318,48,FALSE))</f>
        <v>0</v>
      </c>
      <c r="BV371" s="135">
        <f>IF(ISNA(VLOOKUP($B371,'[1]1718  Prog Access'!$F$7:$BF$318,49,FALSE)),"",VLOOKUP($B371,'[1]1718  Prog Access'!$F$7:$BF$318,49,FALSE))</f>
        <v>16496.32</v>
      </c>
      <c r="BW371" s="137">
        <f t="shared" si="504"/>
        <v>16496.32</v>
      </c>
      <c r="BX371" s="133">
        <f t="shared" si="505"/>
        <v>1.0507794852819849E-3</v>
      </c>
      <c r="BY371" s="134">
        <f t="shared" si="506"/>
        <v>13.075713379835129</v>
      </c>
      <c r="BZ371" s="135">
        <f>IF(ISNA(VLOOKUP($B371,'[1]1718  Prog Access'!$F$7:$BF$318,50,FALSE)),"",VLOOKUP($B371,'[1]1718  Prog Access'!$F$7:$BF$318,50,FALSE))</f>
        <v>2514565.3099999996</v>
      </c>
      <c r="CA371" s="133">
        <f t="shared" si="507"/>
        <v>0.16017230765102364</v>
      </c>
      <c r="CB371" s="134">
        <f t="shared" si="508"/>
        <v>1993.1557625237788</v>
      </c>
      <c r="CC371" s="135">
        <f>IF(ISNA(VLOOKUP($B371,'[1]1718  Prog Access'!$F$7:$BF$318,51,FALSE)),"",VLOOKUP($B371,'[1]1718  Prog Access'!$F$7:$BF$318,51,FALSE))</f>
        <v>618386.61</v>
      </c>
      <c r="CD371" s="133">
        <f t="shared" si="509"/>
        <v>3.9389873848292928E-2</v>
      </c>
      <c r="CE371" s="134">
        <f t="shared" si="510"/>
        <v>490.16059765377292</v>
      </c>
      <c r="CF371" s="141">
        <f>IF(ISNA(VLOOKUP($B371,'[1]1718  Prog Access'!$F$7:$BF$318,52,FALSE)),"",VLOOKUP($B371,'[1]1718  Prog Access'!$F$7:$BF$318,52,FALSE))</f>
        <v>997739.95</v>
      </c>
      <c r="CG371" s="88">
        <f t="shared" si="511"/>
        <v>6.3553851471496267E-2</v>
      </c>
      <c r="CH371" s="89">
        <f t="shared" si="512"/>
        <v>790.85284559289778</v>
      </c>
      <c r="CI371" s="90">
        <f t="shared" si="534"/>
        <v>15699126.439999998</v>
      </c>
      <c r="CJ371" s="99">
        <f t="shared" si="535"/>
        <v>0</v>
      </c>
    </row>
    <row r="372" spans="1:88" s="64" customFormat="1" x14ac:dyDescent="0.3">
      <c r="A372" s="21"/>
      <c r="B372" s="102" t="s">
        <v>609</v>
      </c>
      <c r="C372" s="117" t="s">
        <v>703</v>
      </c>
      <c r="D372" s="85">
        <f>IF(ISNA(VLOOKUP($B372,'[1]1718 enrollment_Rev_Exp by size'!$A$6:$C$339,3,FALSE)),"",VLOOKUP($B372,'[1]1718 enrollment_Rev_Exp by size'!$A$6:$C$339,3,FALSE))</f>
        <v>132.19999999999999</v>
      </c>
      <c r="E372" s="86">
        <f>IF(ISNA(VLOOKUP($B372,'[1]1718 Enroll_Rev_Exp Access'!$A$6:$D$316,4,FALSE)),"",VLOOKUP($B372,'[1]1718 Enroll_Rev_Exp Access'!$A$6:$D$316,4,FALSE))</f>
        <v>1042222.56</v>
      </c>
      <c r="F372" s="87">
        <f>IF(ISNA(VLOOKUP($B372,'[1]1718  Prog Access'!$F$7:$BF$318,2,FALSE)),"",VLOOKUP($B372,'[1]1718  Prog Access'!$F$7:$BF$318,2,FALSE))</f>
        <v>823371.54</v>
      </c>
      <c r="G372" s="87">
        <f>IF(ISNA(VLOOKUP($B372,'[1]1718  Prog Access'!$F$7:$BF$318,3,FALSE)),"",VLOOKUP($B372,'[1]1718  Prog Access'!$F$7:$BF$318,3,FALSE))</f>
        <v>0</v>
      </c>
      <c r="H372" s="87">
        <f>IF(ISNA(VLOOKUP($B372,'[1]1718  Prog Access'!$F$7:$BF$318,4,FALSE)),"",VLOOKUP($B372,'[1]1718  Prog Access'!$F$7:$BF$318,4,FALSE))</f>
        <v>0</v>
      </c>
      <c r="I372" s="130">
        <f t="shared" si="515"/>
        <v>823371.54</v>
      </c>
      <c r="J372" s="151">
        <f t="shared" si="516"/>
        <v>0.79001508084799088</v>
      </c>
      <c r="K372" s="152">
        <f t="shared" si="517"/>
        <v>6228.2264750378226</v>
      </c>
      <c r="L372" s="135">
        <f>IF(ISNA(VLOOKUP($B372,'[1]1718  Prog Access'!$F$7:$BF$318,5,FALSE)),"",VLOOKUP($B372,'[1]1718  Prog Access'!$F$7:$BF$318,5,FALSE))</f>
        <v>0</v>
      </c>
      <c r="M372" s="135">
        <f>IF(ISNA(VLOOKUP($B372,'[1]1718  Prog Access'!$F$7:$BF$318,6,FALSE)),"",VLOOKUP($B372,'[1]1718  Prog Access'!$F$7:$BF$318,6,FALSE))</f>
        <v>0</v>
      </c>
      <c r="N372" s="135">
        <f>IF(ISNA(VLOOKUP($B372,'[1]1718  Prog Access'!$F$7:$BF$318,7,FALSE)),"",VLOOKUP($B372,'[1]1718  Prog Access'!$F$7:$BF$318,7,FALSE))</f>
        <v>0</v>
      </c>
      <c r="O372" s="135">
        <f>IF(ISNA(VLOOKUP($B372,'[1]1718  Prog Access'!$F$7:$BF$318,8,FALSE)),"",VLOOKUP($B372,'[1]1718  Prog Access'!$F$7:$BF$318,8,FALSE))</f>
        <v>0</v>
      </c>
      <c r="P372" s="135">
        <f>IF(ISNA(VLOOKUP($B372,'[1]1718  Prog Access'!$F$7:$BF$318,9,FALSE)),"",VLOOKUP($B372,'[1]1718  Prog Access'!$F$7:$BF$318,9,FALSE))</f>
        <v>0</v>
      </c>
      <c r="Q372" s="135">
        <f>IF(ISNA(VLOOKUP($B372,'[1]1718  Prog Access'!$F$7:$BF$318,10,FALSE)),"",VLOOKUP($B372,'[1]1718  Prog Access'!$F$7:$BF$318,10,FALSE))</f>
        <v>0</v>
      </c>
      <c r="R372" s="128">
        <f t="shared" si="486"/>
        <v>0</v>
      </c>
      <c r="S372" s="136">
        <f t="shared" si="487"/>
        <v>0</v>
      </c>
      <c r="T372" s="137">
        <f t="shared" si="488"/>
        <v>0</v>
      </c>
      <c r="U372" s="135">
        <f>IF(ISNA(VLOOKUP($B372,'[1]1718  Prog Access'!$F$7:$BF$318,11,FALSE)),"",VLOOKUP($B372,'[1]1718  Prog Access'!$F$7:$BF$318,11,FALSE))</f>
        <v>0</v>
      </c>
      <c r="V372" s="135">
        <f>IF(ISNA(VLOOKUP($B372,'[1]1718  Prog Access'!$F$7:$BF$318,12,FALSE)),"",VLOOKUP($B372,'[1]1718  Prog Access'!$F$7:$BF$318,12,FALSE))</f>
        <v>0</v>
      </c>
      <c r="W372" s="135">
        <f>IF(ISNA(VLOOKUP($B372,'[1]1718  Prog Access'!$F$7:$BF$318,13,FALSE)),"",VLOOKUP($B372,'[1]1718  Prog Access'!$F$7:$BF$318,13,FALSE))</f>
        <v>0</v>
      </c>
      <c r="X372" s="135">
        <f>IF(ISNA(VLOOKUP($B372,'[1]1718  Prog Access'!$F$7:$BF$318,14,FALSE)),"",VLOOKUP($B372,'[1]1718  Prog Access'!$F$7:$BF$318,14,FALSE))</f>
        <v>0</v>
      </c>
      <c r="Y372" s="135">
        <f>IF(ISNA(VLOOKUP($B372,'[1]1718  Prog Access'!$F$7:$BF$318,15,FALSE)),"",VLOOKUP($B372,'[1]1718  Prog Access'!$F$7:$BF$318,15,FALSE))</f>
        <v>0</v>
      </c>
      <c r="Z372" s="135">
        <f>IF(ISNA(VLOOKUP($B372,'[1]1718  Prog Access'!$F$7:$BF$318,16,FALSE)),"",VLOOKUP($B372,'[1]1718  Prog Access'!$F$7:$BF$318,16,FALSE))</f>
        <v>0</v>
      </c>
      <c r="AA372" s="138">
        <f t="shared" si="489"/>
        <v>0</v>
      </c>
      <c r="AB372" s="133">
        <f t="shared" si="490"/>
        <v>0</v>
      </c>
      <c r="AC372" s="134">
        <f t="shared" si="491"/>
        <v>0</v>
      </c>
      <c r="AD372" s="135">
        <f>IF(ISNA(VLOOKUP($B372,'[1]1718  Prog Access'!$F$7:$BF$318,17,FALSE)),"",VLOOKUP($B372,'[1]1718  Prog Access'!$F$7:$BF$318,17,FALSE))</f>
        <v>0</v>
      </c>
      <c r="AE372" s="135">
        <f>IF(ISNA(VLOOKUP($B372,'[1]1718  Prog Access'!$F$7:$BF$318,18,FALSE)),"",VLOOKUP($B372,'[1]1718  Prog Access'!$F$7:$BF$318,18,FALSE))</f>
        <v>0</v>
      </c>
      <c r="AF372" s="135">
        <f>IF(ISNA(VLOOKUP($B372,'[1]1718  Prog Access'!$F$7:$BF$318,19,FALSE)),"",VLOOKUP($B372,'[1]1718  Prog Access'!$F$7:$BF$318,19,FALSE))</f>
        <v>0</v>
      </c>
      <c r="AG372" s="135">
        <f>IF(ISNA(VLOOKUP($B372,'[1]1718  Prog Access'!$F$7:$BF$318,20,FALSE)),"",VLOOKUP($B372,'[1]1718  Prog Access'!$F$7:$BF$318,20,FALSE))</f>
        <v>0</v>
      </c>
      <c r="AH372" s="134">
        <f t="shared" si="492"/>
        <v>0</v>
      </c>
      <c r="AI372" s="133">
        <f t="shared" si="493"/>
        <v>0</v>
      </c>
      <c r="AJ372" s="134">
        <f t="shared" si="494"/>
        <v>0</v>
      </c>
      <c r="AK372" s="135">
        <f>IF(ISNA(VLOOKUP($B372,'[1]1718  Prog Access'!$F$7:$BF$318,21,FALSE)),"",VLOOKUP($B372,'[1]1718  Prog Access'!$F$7:$BF$318,21,FALSE))</f>
        <v>0</v>
      </c>
      <c r="AL372" s="135">
        <f>IF(ISNA(VLOOKUP($B372,'[1]1718  Prog Access'!$F$7:$BF$318,22,FALSE)),"",VLOOKUP($B372,'[1]1718  Prog Access'!$F$7:$BF$318,22,FALSE))</f>
        <v>0</v>
      </c>
      <c r="AM372" s="138">
        <f t="shared" si="495"/>
        <v>0</v>
      </c>
      <c r="AN372" s="133">
        <f t="shared" si="496"/>
        <v>0</v>
      </c>
      <c r="AO372" s="139">
        <f t="shared" si="497"/>
        <v>0</v>
      </c>
      <c r="AP372" s="135">
        <f>IF(ISNA(VLOOKUP($B372,'[1]1718  Prog Access'!$F$7:$BF$318,23,FALSE)),"",VLOOKUP($B372,'[1]1718  Prog Access'!$F$7:$BF$318,23,FALSE))</f>
        <v>0</v>
      </c>
      <c r="AQ372" s="135">
        <f>IF(ISNA(VLOOKUP($B372,'[1]1718  Prog Access'!$F$7:$BF$318,24,FALSE)),"",VLOOKUP($B372,'[1]1718  Prog Access'!$F$7:$BF$318,24,FALSE))</f>
        <v>281.42</v>
      </c>
      <c r="AR372" s="135">
        <f>IF(ISNA(VLOOKUP($B372,'[1]1718  Prog Access'!$F$7:$BF$318,25,FALSE)),"",VLOOKUP($B372,'[1]1718  Prog Access'!$F$7:$BF$318,25,FALSE))</f>
        <v>0</v>
      </c>
      <c r="AS372" s="135">
        <f>IF(ISNA(VLOOKUP($B372,'[1]1718  Prog Access'!$F$7:$BF$318,26,FALSE)),"",VLOOKUP($B372,'[1]1718  Prog Access'!$F$7:$BF$318,26,FALSE))</f>
        <v>0</v>
      </c>
      <c r="AT372" s="135">
        <f>IF(ISNA(VLOOKUP($B372,'[1]1718  Prog Access'!$F$7:$BF$318,27,FALSE)),"",VLOOKUP($B372,'[1]1718  Prog Access'!$F$7:$BF$318,27,FALSE))</f>
        <v>78999.22</v>
      </c>
      <c r="AU372" s="135">
        <f>IF(ISNA(VLOOKUP($B372,'[1]1718  Prog Access'!$F$7:$BF$318,28,FALSE)),"",VLOOKUP($B372,'[1]1718  Prog Access'!$F$7:$BF$318,28,FALSE))</f>
        <v>0</v>
      </c>
      <c r="AV372" s="135">
        <f>IF(ISNA(VLOOKUP($B372,'[1]1718  Prog Access'!$F$7:$BF$318,29,FALSE)),"",VLOOKUP($B372,'[1]1718  Prog Access'!$F$7:$BF$318,29,FALSE))</f>
        <v>0</v>
      </c>
      <c r="AW372" s="135">
        <f>IF(ISNA(VLOOKUP($B372,'[1]1718  Prog Access'!$F$7:$BF$318,30,FALSE)),"",VLOOKUP($B372,'[1]1718  Prog Access'!$F$7:$BF$318,30,FALSE))</f>
        <v>20606.099999999999</v>
      </c>
      <c r="AX372" s="135">
        <f>IF(ISNA(VLOOKUP($B372,'[1]1718  Prog Access'!$F$7:$BF$318,31,FALSE)),"",VLOOKUP($B372,'[1]1718  Prog Access'!$F$7:$BF$318,31,FALSE))</f>
        <v>0</v>
      </c>
      <c r="AY372" s="135">
        <f>IF(ISNA(VLOOKUP($B372,'[1]1718  Prog Access'!$F$7:$BF$318,32,FALSE)),"",VLOOKUP($B372,'[1]1718  Prog Access'!$F$7:$BF$318,32,FALSE))</f>
        <v>0</v>
      </c>
      <c r="AZ372" s="135">
        <f>IF(ISNA(VLOOKUP($B372,'[1]1718  Prog Access'!$F$7:$BF$318,33,FALSE)),"",VLOOKUP($B372,'[1]1718  Prog Access'!$F$7:$BF$318,33,FALSE))</f>
        <v>0</v>
      </c>
      <c r="BA372" s="135">
        <f>IF(ISNA(VLOOKUP($B372,'[1]1718  Prog Access'!$F$7:$BF$318,34,FALSE)),"",VLOOKUP($B372,'[1]1718  Prog Access'!$F$7:$BF$318,34,FALSE))</f>
        <v>0</v>
      </c>
      <c r="BB372" s="135">
        <f>IF(ISNA(VLOOKUP($B372,'[1]1718  Prog Access'!$F$7:$BF$318,35,FALSE)),"",VLOOKUP($B372,'[1]1718  Prog Access'!$F$7:$BF$318,35,FALSE))</f>
        <v>0</v>
      </c>
      <c r="BC372" s="135">
        <f>IF(ISNA(VLOOKUP($B372,'[1]1718  Prog Access'!$F$7:$BF$318,36,FALSE)),"",VLOOKUP($B372,'[1]1718  Prog Access'!$F$7:$BF$318,36,FALSE))</f>
        <v>0</v>
      </c>
      <c r="BD372" s="135">
        <f>IF(ISNA(VLOOKUP($B372,'[1]1718  Prog Access'!$F$7:$BF$318,37,FALSE)),"",VLOOKUP($B372,'[1]1718  Prog Access'!$F$7:$BF$318,37,FALSE))</f>
        <v>0</v>
      </c>
      <c r="BE372" s="135">
        <f>IF(ISNA(VLOOKUP($B372,'[1]1718  Prog Access'!$F$7:$BF$318,38,FALSE)),"",VLOOKUP($B372,'[1]1718  Prog Access'!$F$7:$BF$318,38,FALSE))</f>
        <v>0</v>
      </c>
      <c r="BF372" s="134">
        <f t="shared" si="498"/>
        <v>99886.739999999991</v>
      </c>
      <c r="BG372" s="133">
        <f t="shared" si="499"/>
        <v>9.5840124589128051E-2</v>
      </c>
      <c r="BH372" s="137">
        <f t="shared" si="500"/>
        <v>755.57291981845685</v>
      </c>
      <c r="BI372" s="140">
        <f>IF(ISNA(VLOOKUP($B372,'[1]1718  Prog Access'!$F$7:$BF$318,39,FALSE)),"",VLOOKUP($B372,'[1]1718  Prog Access'!$F$7:$BF$318,39,FALSE))</f>
        <v>0</v>
      </c>
      <c r="BJ372" s="135">
        <f>IF(ISNA(VLOOKUP($B372,'[1]1718  Prog Access'!$F$7:$BF$318,40,FALSE)),"",VLOOKUP($B372,'[1]1718  Prog Access'!$F$7:$BF$318,40,FALSE))</f>
        <v>0</v>
      </c>
      <c r="BK372" s="135">
        <f>IF(ISNA(VLOOKUP($B372,'[1]1718  Prog Access'!$F$7:$BF$318,41,FALSE)),"",VLOOKUP($B372,'[1]1718  Prog Access'!$F$7:$BF$318,41,FALSE))</f>
        <v>0</v>
      </c>
      <c r="BL372" s="135">
        <f>IF(ISNA(VLOOKUP($B372,'[1]1718  Prog Access'!$F$7:$BF$318,42,FALSE)),"",VLOOKUP($B372,'[1]1718  Prog Access'!$F$7:$BF$318,42,FALSE))</f>
        <v>0</v>
      </c>
      <c r="BM372" s="135">
        <f>IF(ISNA(VLOOKUP($B372,'[1]1718  Prog Access'!$F$7:$BF$318,43,FALSE)),"",VLOOKUP($B372,'[1]1718  Prog Access'!$F$7:$BF$318,43,FALSE))</f>
        <v>0</v>
      </c>
      <c r="BN372" s="135">
        <f>IF(ISNA(VLOOKUP($B372,'[1]1718  Prog Access'!$F$7:$BF$318,44,FALSE)),"",VLOOKUP($B372,'[1]1718  Prog Access'!$F$7:$BF$318,44,FALSE))</f>
        <v>0</v>
      </c>
      <c r="BO372" s="135">
        <f>IF(ISNA(VLOOKUP($B372,'[1]1718  Prog Access'!$F$7:$BF$318,45,FALSE)),"",VLOOKUP($B372,'[1]1718  Prog Access'!$F$7:$BF$318,45,FALSE))</f>
        <v>0</v>
      </c>
      <c r="BP372" s="137">
        <f t="shared" si="501"/>
        <v>0</v>
      </c>
      <c r="BQ372" s="133">
        <f t="shared" si="502"/>
        <v>0</v>
      </c>
      <c r="BR372" s="134">
        <f t="shared" si="503"/>
        <v>0</v>
      </c>
      <c r="BS372" s="140">
        <f>IF(ISNA(VLOOKUP($B372,'[1]1718  Prog Access'!$F$7:$BF$318,46,FALSE)),"",VLOOKUP($B372,'[1]1718  Prog Access'!$F$7:$BF$318,46,FALSE))</f>
        <v>0</v>
      </c>
      <c r="BT372" s="135">
        <f>IF(ISNA(VLOOKUP($B372,'[1]1718  Prog Access'!$F$7:$BF$318,47,FALSE)),"",VLOOKUP($B372,'[1]1718  Prog Access'!$F$7:$BF$318,47,FALSE))</f>
        <v>0</v>
      </c>
      <c r="BU372" s="135">
        <f>IF(ISNA(VLOOKUP($B372,'[1]1718  Prog Access'!$F$7:$BF$318,48,FALSE)),"",VLOOKUP($B372,'[1]1718  Prog Access'!$F$7:$BF$318,48,FALSE))</f>
        <v>0</v>
      </c>
      <c r="BV372" s="135">
        <f>IF(ISNA(VLOOKUP($B372,'[1]1718  Prog Access'!$F$7:$BF$318,49,FALSE)),"",VLOOKUP($B372,'[1]1718  Prog Access'!$F$7:$BF$318,49,FALSE))</f>
        <v>0</v>
      </c>
      <c r="BW372" s="137">
        <f t="shared" si="504"/>
        <v>0</v>
      </c>
      <c r="BX372" s="133">
        <f t="shared" si="505"/>
        <v>0</v>
      </c>
      <c r="BY372" s="134">
        <f t="shared" si="506"/>
        <v>0</v>
      </c>
      <c r="BZ372" s="135">
        <f>IF(ISNA(VLOOKUP($B372,'[1]1718  Prog Access'!$F$7:$BF$318,50,FALSE)),"",VLOOKUP($B372,'[1]1718  Prog Access'!$F$7:$BF$318,50,FALSE))</f>
        <v>12973.53</v>
      </c>
      <c r="CA372" s="133">
        <f t="shared" si="507"/>
        <v>1.2447945859087909E-2</v>
      </c>
      <c r="CB372" s="134">
        <f t="shared" si="508"/>
        <v>98.135627836611206</v>
      </c>
      <c r="CC372" s="135">
        <f>IF(ISNA(VLOOKUP($B372,'[1]1718  Prog Access'!$F$7:$BF$318,51,FALSE)),"",VLOOKUP($B372,'[1]1718  Prog Access'!$F$7:$BF$318,51,FALSE))</f>
        <v>0</v>
      </c>
      <c r="CD372" s="133">
        <f t="shared" si="509"/>
        <v>0</v>
      </c>
      <c r="CE372" s="134">
        <f t="shared" si="510"/>
        <v>0</v>
      </c>
      <c r="CF372" s="141">
        <f>IF(ISNA(VLOOKUP($B372,'[1]1718  Prog Access'!$F$7:$BF$318,52,FALSE)),"",VLOOKUP($B372,'[1]1718  Prog Access'!$F$7:$BF$318,52,FALSE))</f>
        <v>105990.75</v>
      </c>
      <c r="CG372" s="88">
        <f t="shared" si="511"/>
        <v>0.10169684870379317</v>
      </c>
      <c r="CH372" s="89">
        <f t="shared" si="512"/>
        <v>801.74546142208783</v>
      </c>
      <c r="CI372" s="90">
        <f t="shared" si="534"/>
        <v>1042222.56</v>
      </c>
      <c r="CJ372" s="99">
        <f t="shared" si="535"/>
        <v>0</v>
      </c>
    </row>
    <row r="373" spans="1:88" s="100" customFormat="1" x14ac:dyDescent="0.3">
      <c r="A373" s="91"/>
      <c r="B373" s="92"/>
      <c r="C373" s="119" t="s">
        <v>56</v>
      </c>
      <c r="D373" s="93">
        <f>SUM(D364:D372)</f>
        <v>43374.04</v>
      </c>
      <c r="E373" s="94">
        <f>SUM(E364:E372)</f>
        <v>532135419.66999996</v>
      </c>
      <c r="F373" s="95">
        <f>SUM(F364:F372)</f>
        <v>288260215.25</v>
      </c>
      <c r="G373" s="95">
        <f t="shared" ref="G373:H373" si="536">SUM(G364:G372)</f>
        <v>4567385.4099999992</v>
      </c>
      <c r="H373" s="95">
        <f t="shared" si="536"/>
        <v>1071582.1599999999</v>
      </c>
      <c r="I373" s="131">
        <f t="shared" si="515"/>
        <v>293899182.82000005</v>
      </c>
      <c r="J373" s="153">
        <f t="shared" si="516"/>
        <v>0.55230148559225689</v>
      </c>
      <c r="K373" s="132">
        <f t="shared" si="517"/>
        <v>6775.9236358891185</v>
      </c>
      <c r="L373" s="144">
        <f>SUM(L364:L372)</f>
        <v>0</v>
      </c>
      <c r="M373" s="144">
        <f t="shared" ref="M373:Q373" si="537">SUM(M364:M372)</f>
        <v>0</v>
      </c>
      <c r="N373" s="144">
        <f t="shared" si="537"/>
        <v>0</v>
      </c>
      <c r="O373" s="144">
        <f t="shared" si="537"/>
        <v>0</v>
      </c>
      <c r="P373" s="144">
        <f t="shared" si="537"/>
        <v>0</v>
      </c>
      <c r="Q373" s="144">
        <f t="shared" si="537"/>
        <v>0</v>
      </c>
      <c r="R373" s="129">
        <f t="shared" si="486"/>
        <v>0</v>
      </c>
      <c r="S373" s="145">
        <f t="shared" si="487"/>
        <v>0</v>
      </c>
      <c r="T373" s="146">
        <f t="shared" si="488"/>
        <v>0</v>
      </c>
      <c r="U373" s="144">
        <f>SUM(U364:U372)</f>
        <v>66224350.890000001</v>
      </c>
      <c r="V373" s="144">
        <f t="shared" ref="V373:Z373" si="538">SUM(V364:V372)</f>
        <v>1986379.2</v>
      </c>
      <c r="W373" s="144">
        <f t="shared" si="538"/>
        <v>8179955.120000002</v>
      </c>
      <c r="X373" s="144">
        <f t="shared" si="538"/>
        <v>0</v>
      </c>
      <c r="Y373" s="144">
        <f t="shared" si="538"/>
        <v>0</v>
      </c>
      <c r="Z373" s="144">
        <f t="shared" si="538"/>
        <v>49857.05</v>
      </c>
      <c r="AA373" s="147">
        <f t="shared" si="489"/>
        <v>76440542.260000005</v>
      </c>
      <c r="AB373" s="142">
        <f t="shared" si="490"/>
        <v>0.14364866429564879</v>
      </c>
      <c r="AC373" s="143">
        <f t="shared" si="491"/>
        <v>1762.3569826559851</v>
      </c>
      <c r="AD373" s="144">
        <f>SUM(AD364:AD372)</f>
        <v>16272102.260000002</v>
      </c>
      <c r="AE373" s="144">
        <f t="shared" ref="AE373:AG373" si="539">SUM(AE364:AE372)</f>
        <v>2597852.3499999996</v>
      </c>
      <c r="AF373" s="144">
        <f t="shared" si="539"/>
        <v>220127.58</v>
      </c>
      <c r="AG373" s="144">
        <f t="shared" si="539"/>
        <v>89396.63</v>
      </c>
      <c r="AH373" s="143">
        <f t="shared" si="492"/>
        <v>19179478.819999997</v>
      </c>
      <c r="AI373" s="142">
        <f t="shared" si="493"/>
        <v>3.6042477367685871E-2</v>
      </c>
      <c r="AJ373" s="143">
        <f t="shared" si="494"/>
        <v>442.18797280585335</v>
      </c>
      <c r="AK373" s="144">
        <f>SUM(AK364:AK372)</f>
        <v>3137417.8000000007</v>
      </c>
      <c r="AL373" s="144">
        <f>SUM(AL364:AL372)</f>
        <v>47505.11</v>
      </c>
      <c r="AM373" s="147">
        <f t="shared" si="495"/>
        <v>3184922.9100000006</v>
      </c>
      <c r="AN373" s="142">
        <f t="shared" si="496"/>
        <v>5.9851736837497269E-3</v>
      </c>
      <c r="AO373" s="148">
        <f t="shared" si="497"/>
        <v>73.429242699089144</v>
      </c>
      <c r="AP373" s="144">
        <f>SUM(AP364:AP372)</f>
        <v>7026205.2199999988</v>
      </c>
      <c r="AQ373" s="144">
        <f t="shared" ref="AQ373:BE373" si="540">SUM(AQ364:AQ372)</f>
        <v>1180704.47</v>
      </c>
      <c r="AR373" s="144">
        <f t="shared" si="540"/>
        <v>0</v>
      </c>
      <c r="AS373" s="144">
        <f t="shared" si="540"/>
        <v>0</v>
      </c>
      <c r="AT373" s="144">
        <f t="shared" si="540"/>
        <v>9552842.1100000013</v>
      </c>
      <c r="AU373" s="144">
        <f t="shared" si="540"/>
        <v>285502.24</v>
      </c>
      <c r="AV373" s="144">
        <f t="shared" si="540"/>
        <v>25661.839999999997</v>
      </c>
      <c r="AW373" s="144">
        <f t="shared" si="540"/>
        <v>2356626.5</v>
      </c>
      <c r="AX373" s="144">
        <f t="shared" si="540"/>
        <v>0</v>
      </c>
      <c r="AY373" s="144">
        <f t="shared" si="540"/>
        <v>0</v>
      </c>
      <c r="AZ373" s="144">
        <f t="shared" si="540"/>
        <v>53232.560000000005</v>
      </c>
      <c r="BA373" s="144">
        <f t="shared" si="540"/>
        <v>169078.41</v>
      </c>
      <c r="BB373" s="144">
        <f t="shared" si="540"/>
        <v>1849533.0599999998</v>
      </c>
      <c r="BC373" s="144">
        <f t="shared" si="540"/>
        <v>0</v>
      </c>
      <c r="BD373" s="144">
        <f t="shared" si="540"/>
        <v>112840.85</v>
      </c>
      <c r="BE373" s="144">
        <f t="shared" si="540"/>
        <v>670.66000000000008</v>
      </c>
      <c r="BF373" s="143">
        <f t="shared" si="498"/>
        <v>22612897.919999998</v>
      </c>
      <c r="BG373" s="142">
        <f t="shared" si="499"/>
        <v>4.2494630284191995E-2</v>
      </c>
      <c r="BH373" s="146">
        <f t="shared" si="500"/>
        <v>521.34636109525411</v>
      </c>
      <c r="BI373" s="149">
        <f>SUM(BI364:BI372)</f>
        <v>132501.71</v>
      </c>
      <c r="BJ373" s="149">
        <f t="shared" ref="BJ373:BO373" si="541">SUM(BJ364:BJ372)</f>
        <v>189059.84</v>
      </c>
      <c r="BK373" s="149">
        <f t="shared" si="541"/>
        <v>1018074.28</v>
      </c>
      <c r="BL373" s="149">
        <f t="shared" si="541"/>
        <v>0</v>
      </c>
      <c r="BM373" s="149">
        <f t="shared" si="541"/>
        <v>0</v>
      </c>
      <c r="BN373" s="149">
        <f t="shared" si="541"/>
        <v>0</v>
      </c>
      <c r="BO373" s="149">
        <f t="shared" si="541"/>
        <v>1596012.9100000001</v>
      </c>
      <c r="BP373" s="146">
        <f t="shared" si="501"/>
        <v>2935648.74</v>
      </c>
      <c r="BQ373" s="142">
        <f t="shared" si="502"/>
        <v>5.516732454720872E-3</v>
      </c>
      <c r="BR373" s="143">
        <f t="shared" si="503"/>
        <v>67.682160573467456</v>
      </c>
      <c r="BS373" s="149">
        <f>SUM(BS364:BS372)</f>
        <v>0</v>
      </c>
      <c r="BT373" s="149">
        <f t="shared" ref="BT373:BV373" si="542">SUM(BT364:BT372)</f>
        <v>0</v>
      </c>
      <c r="BU373" s="149">
        <f t="shared" si="542"/>
        <v>92232.08</v>
      </c>
      <c r="BV373" s="149">
        <f t="shared" si="542"/>
        <v>470140.41000000009</v>
      </c>
      <c r="BW373" s="146">
        <f t="shared" si="504"/>
        <v>562372.49000000011</v>
      </c>
      <c r="BX373" s="142">
        <f t="shared" si="505"/>
        <v>1.0568221343896849E-3</v>
      </c>
      <c r="BY373" s="143">
        <f t="shared" si="506"/>
        <v>12.965646963022124</v>
      </c>
      <c r="BZ373" s="144">
        <f>SUM(BZ364:BZ372)</f>
        <v>76182913.74000001</v>
      </c>
      <c r="CA373" s="142">
        <f t="shared" si="507"/>
        <v>0.14316452339752972</v>
      </c>
      <c r="CB373" s="143">
        <f t="shared" si="508"/>
        <v>1756.417288774576</v>
      </c>
      <c r="CC373" s="144">
        <f>SUM(CC364:CC372)</f>
        <v>15342458.98</v>
      </c>
      <c r="CD373" s="142">
        <f t="shared" si="509"/>
        <v>2.8831869507041117E-2</v>
      </c>
      <c r="CE373" s="143">
        <f t="shared" si="510"/>
        <v>353.72446237426811</v>
      </c>
      <c r="CF373" s="150">
        <f>SUM(CF364:CF372)</f>
        <v>21795000.989999998</v>
      </c>
      <c r="CG373" s="96">
        <f t="shared" si="511"/>
        <v>4.0957621282785524E-2</v>
      </c>
      <c r="CH373" s="97">
        <f t="shared" si="512"/>
        <v>502.48953037346757</v>
      </c>
      <c r="CI373" s="98">
        <f t="shared" si="534"/>
        <v>532135419.67000002</v>
      </c>
      <c r="CJ373" s="99">
        <f t="shared" si="535"/>
        <v>0</v>
      </c>
    </row>
    <row r="374" spans="1:88" x14ac:dyDescent="0.3">
      <c r="A374" s="21"/>
      <c r="B374" s="84"/>
      <c r="C374" s="117"/>
      <c r="D374" s="85"/>
      <c r="E374" s="86"/>
      <c r="F374" s="87"/>
      <c r="G374" s="87"/>
      <c r="H374" s="87"/>
      <c r="I374" s="130"/>
      <c r="J374" s="151"/>
      <c r="K374" s="152"/>
      <c r="L374" s="135"/>
      <c r="M374" s="135"/>
      <c r="N374" s="135"/>
      <c r="O374" s="135"/>
      <c r="P374" s="135"/>
      <c r="Q374" s="135"/>
      <c r="R374" s="128"/>
      <c r="S374" s="136"/>
      <c r="T374" s="137"/>
      <c r="U374" s="135"/>
      <c r="V374" s="135"/>
      <c r="W374" s="135"/>
      <c r="X374" s="135"/>
      <c r="Y374" s="135"/>
      <c r="Z374" s="135"/>
      <c r="AA374" s="138"/>
      <c r="AB374" s="133"/>
      <c r="AC374" s="134"/>
      <c r="AD374" s="135"/>
      <c r="AE374" s="135"/>
      <c r="AF374" s="135"/>
      <c r="AG374" s="135"/>
      <c r="AH374" s="134"/>
      <c r="AI374" s="133"/>
      <c r="AJ374" s="134"/>
      <c r="AK374" s="135"/>
      <c r="AL374" s="135"/>
      <c r="AM374" s="138"/>
      <c r="AN374" s="133"/>
      <c r="AO374" s="139"/>
      <c r="AP374" s="135"/>
      <c r="AQ374" s="135"/>
      <c r="AR374" s="135"/>
      <c r="AS374" s="135"/>
      <c r="AT374" s="135"/>
      <c r="AU374" s="135"/>
      <c r="AV374" s="135"/>
      <c r="AW374" s="135"/>
      <c r="AX374" s="135"/>
      <c r="AY374" s="135"/>
      <c r="AZ374" s="135"/>
      <c r="BA374" s="135"/>
      <c r="BB374" s="135"/>
      <c r="BC374" s="135"/>
      <c r="BD374" s="135"/>
      <c r="BE374" s="135"/>
      <c r="BF374" s="134"/>
      <c r="BG374" s="133"/>
      <c r="BH374" s="137"/>
      <c r="BI374" s="140"/>
      <c r="BJ374" s="135"/>
      <c r="BK374" s="135"/>
      <c r="BL374" s="135"/>
      <c r="BM374" s="135"/>
      <c r="BN374" s="135"/>
      <c r="BO374" s="135"/>
      <c r="BP374" s="137"/>
      <c r="BQ374" s="133"/>
      <c r="BR374" s="134"/>
      <c r="BS374" s="140"/>
      <c r="BT374" s="135"/>
      <c r="BU374" s="135"/>
      <c r="BV374" s="135"/>
      <c r="BW374" s="137"/>
      <c r="BX374" s="133"/>
      <c r="BY374" s="134"/>
      <c r="BZ374" s="135"/>
      <c r="CA374" s="133"/>
      <c r="CB374" s="134"/>
      <c r="CC374" s="135"/>
      <c r="CD374" s="133"/>
      <c r="CE374" s="134"/>
      <c r="CF374" s="141" t="str">
        <f>IF(ISNA(VLOOKUP($B374,'[1]1718  Prog Access'!$F$7:$BF$318,52,FALSE)),"",VLOOKUP($B374,'[1]1718  Prog Access'!$F$7:$BF$318,52,FALSE))</f>
        <v/>
      </c>
      <c r="CG374" s="88"/>
      <c r="CH374" s="89"/>
    </row>
    <row r="375" spans="1:88" x14ac:dyDescent="0.3">
      <c r="A375" s="91" t="s">
        <v>610</v>
      </c>
      <c r="B375" s="84"/>
      <c r="C375" s="117"/>
      <c r="D375" s="85"/>
      <c r="E375" s="86"/>
      <c r="F375" s="87"/>
      <c r="G375" s="87"/>
      <c r="H375" s="87"/>
      <c r="I375" s="130"/>
      <c r="J375" s="151"/>
      <c r="K375" s="152"/>
      <c r="L375" s="135"/>
      <c r="M375" s="135"/>
      <c r="N375" s="135"/>
      <c r="O375" s="135"/>
      <c r="P375" s="135"/>
      <c r="Q375" s="135"/>
      <c r="R375" s="128"/>
      <c r="S375" s="136"/>
      <c r="T375" s="137"/>
      <c r="U375" s="135"/>
      <c r="V375" s="135"/>
      <c r="W375" s="135"/>
      <c r="X375" s="135"/>
      <c r="Y375" s="135"/>
      <c r="Z375" s="135"/>
      <c r="AA375" s="138"/>
      <c r="AB375" s="133"/>
      <c r="AC375" s="134"/>
      <c r="AD375" s="135"/>
      <c r="AE375" s="135"/>
      <c r="AF375" s="135"/>
      <c r="AG375" s="135"/>
      <c r="AH375" s="134"/>
      <c r="AI375" s="133"/>
      <c r="AJ375" s="134"/>
      <c r="AK375" s="135"/>
      <c r="AL375" s="135"/>
      <c r="AM375" s="138"/>
      <c r="AN375" s="133"/>
      <c r="AO375" s="139"/>
      <c r="AP375" s="135"/>
      <c r="AQ375" s="135"/>
      <c r="AR375" s="135"/>
      <c r="AS375" s="135"/>
      <c r="AT375" s="135"/>
      <c r="AU375" s="135"/>
      <c r="AV375" s="135"/>
      <c r="AW375" s="135"/>
      <c r="AX375" s="135"/>
      <c r="AY375" s="135"/>
      <c r="AZ375" s="135"/>
      <c r="BA375" s="135"/>
      <c r="BB375" s="135"/>
      <c r="BC375" s="135"/>
      <c r="BD375" s="135"/>
      <c r="BE375" s="135"/>
      <c r="BF375" s="134"/>
      <c r="BG375" s="133"/>
      <c r="BH375" s="137"/>
      <c r="BI375" s="140"/>
      <c r="BJ375" s="135"/>
      <c r="BK375" s="135"/>
      <c r="BL375" s="135"/>
      <c r="BM375" s="135"/>
      <c r="BN375" s="135"/>
      <c r="BO375" s="135"/>
      <c r="BP375" s="137"/>
      <c r="BQ375" s="133"/>
      <c r="BR375" s="134"/>
      <c r="BS375" s="140"/>
      <c r="BT375" s="135"/>
      <c r="BU375" s="135"/>
      <c r="BV375" s="135"/>
      <c r="BW375" s="137"/>
      <c r="BX375" s="133"/>
      <c r="BY375" s="134"/>
      <c r="BZ375" s="135"/>
      <c r="CA375" s="133"/>
      <c r="CB375" s="134"/>
      <c r="CC375" s="135"/>
      <c r="CD375" s="133"/>
      <c r="CE375" s="134"/>
      <c r="CF375" s="141" t="str">
        <f>IF(ISNA(VLOOKUP($B375,'[1]1718  Prog Access'!$F$7:$BF$318,52,FALSE)),"",VLOOKUP($B375,'[1]1718  Prog Access'!$F$7:$BF$318,52,FALSE))</f>
        <v/>
      </c>
      <c r="CG375" s="88"/>
      <c r="CH375" s="89"/>
      <c r="CI375" s="90"/>
      <c r="CJ375" s="99"/>
    </row>
    <row r="376" spans="1:88" s="64" customFormat="1" x14ac:dyDescent="0.3">
      <c r="A376" s="21"/>
      <c r="B376" s="84" t="s">
        <v>611</v>
      </c>
      <c r="C376" s="117" t="s">
        <v>612</v>
      </c>
      <c r="D376" s="85">
        <f>IF(ISNA(VLOOKUP($B376,'[1]1718 enrollment_Rev_Exp by size'!$A$6:$C$339,3,FALSE)),"",VLOOKUP($B376,'[1]1718 enrollment_Rev_Exp by size'!$A$6:$C$339,3,FALSE))</f>
        <v>483.31</v>
      </c>
      <c r="E376" s="86">
        <f>IF(ISNA(VLOOKUP($B376,'[1]1718 Enroll_Rev_Exp Access'!$A$6:$D$316,4,FALSE)),"",VLOOKUP($B376,'[1]1718 Enroll_Rev_Exp Access'!$A$6:$D$316,4,FALSE))</f>
        <v>7065043.5999999996</v>
      </c>
      <c r="F376" s="87">
        <f>IF(ISNA(VLOOKUP($B376,'[1]1718  Prog Access'!$F$7:$BF$318,2,FALSE)),"",VLOOKUP($B376,'[1]1718  Prog Access'!$F$7:$BF$318,2,FALSE))</f>
        <v>3654771.73</v>
      </c>
      <c r="G376" s="87">
        <f>IF(ISNA(VLOOKUP($B376,'[1]1718  Prog Access'!$F$7:$BF$318,3,FALSE)),"",VLOOKUP($B376,'[1]1718  Prog Access'!$F$7:$BF$318,3,FALSE))</f>
        <v>22120.400000000001</v>
      </c>
      <c r="H376" s="87">
        <f>IF(ISNA(VLOOKUP($B376,'[1]1718  Prog Access'!$F$7:$BF$318,4,FALSE)),"",VLOOKUP($B376,'[1]1718  Prog Access'!$F$7:$BF$318,4,FALSE))</f>
        <v>0</v>
      </c>
      <c r="I376" s="130">
        <f t="shared" si="515"/>
        <v>3676892.13</v>
      </c>
      <c r="J376" s="151">
        <f t="shared" si="516"/>
        <v>0.52043445704991831</v>
      </c>
      <c r="K376" s="152">
        <f t="shared" si="517"/>
        <v>7607.7302973246979</v>
      </c>
      <c r="L376" s="135">
        <f>IF(ISNA(VLOOKUP($B376,'[1]1718  Prog Access'!$F$7:$BF$318,5,FALSE)),"",VLOOKUP($B376,'[1]1718  Prog Access'!$F$7:$BF$318,5,FALSE))</f>
        <v>0</v>
      </c>
      <c r="M376" s="135">
        <f>IF(ISNA(VLOOKUP($B376,'[1]1718  Prog Access'!$F$7:$BF$318,6,FALSE)),"",VLOOKUP($B376,'[1]1718  Prog Access'!$F$7:$BF$318,6,FALSE))</f>
        <v>0</v>
      </c>
      <c r="N376" s="135">
        <f>IF(ISNA(VLOOKUP($B376,'[1]1718  Prog Access'!$F$7:$BF$318,7,FALSE)),"",VLOOKUP($B376,'[1]1718  Prog Access'!$F$7:$BF$318,7,FALSE))</f>
        <v>0</v>
      </c>
      <c r="O376" s="135">
        <f>IF(ISNA(VLOOKUP($B376,'[1]1718  Prog Access'!$F$7:$BF$318,8,FALSE)),"",VLOOKUP($B376,'[1]1718  Prog Access'!$F$7:$BF$318,8,FALSE))</f>
        <v>0</v>
      </c>
      <c r="P376" s="135">
        <f>IF(ISNA(VLOOKUP($B376,'[1]1718  Prog Access'!$F$7:$BF$318,9,FALSE)),"",VLOOKUP($B376,'[1]1718  Prog Access'!$F$7:$BF$318,9,FALSE))</f>
        <v>0</v>
      </c>
      <c r="Q376" s="135">
        <f>IF(ISNA(VLOOKUP($B376,'[1]1718  Prog Access'!$F$7:$BF$318,10,FALSE)),"",VLOOKUP($B376,'[1]1718  Prog Access'!$F$7:$BF$318,10,FALSE))</f>
        <v>0</v>
      </c>
      <c r="R376" s="128">
        <f t="shared" si="486"/>
        <v>0</v>
      </c>
      <c r="S376" s="136">
        <f t="shared" si="487"/>
        <v>0</v>
      </c>
      <c r="T376" s="137">
        <f t="shared" si="488"/>
        <v>0</v>
      </c>
      <c r="U376" s="135">
        <f>IF(ISNA(VLOOKUP($B376,'[1]1718  Prog Access'!$F$7:$BF$318,11,FALSE)),"",VLOOKUP($B376,'[1]1718  Prog Access'!$F$7:$BF$318,11,FALSE))</f>
        <v>753358.67</v>
      </c>
      <c r="V376" s="135">
        <f>IF(ISNA(VLOOKUP($B376,'[1]1718  Prog Access'!$F$7:$BF$318,12,FALSE)),"",VLOOKUP($B376,'[1]1718  Prog Access'!$F$7:$BF$318,12,FALSE))</f>
        <v>28635.24</v>
      </c>
      <c r="W376" s="135">
        <f>IF(ISNA(VLOOKUP($B376,'[1]1718  Prog Access'!$F$7:$BF$318,13,FALSE)),"",VLOOKUP($B376,'[1]1718  Prog Access'!$F$7:$BF$318,13,FALSE))</f>
        <v>0</v>
      </c>
      <c r="X376" s="135">
        <f>IF(ISNA(VLOOKUP($B376,'[1]1718  Prog Access'!$F$7:$BF$318,14,FALSE)),"",VLOOKUP($B376,'[1]1718  Prog Access'!$F$7:$BF$318,14,FALSE))</f>
        <v>0</v>
      </c>
      <c r="Y376" s="135">
        <f>IF(ISNA(VLOOKUP($B376,'[1]1718  Prog Access'!$F$7:$BF$318,15,FALSE)),"",VLOOKUP($B376,'[1]1718  Prog Access'!$F$7:$BF$318,15,FALSE))</f>
        <v>0</v>
      </c>
      <c r="Z376" s="135">
        <f>IF(ISNA(VLOOKUP($B376,'[1]1718  Prog Access'!$F$7:$BF$318,16,FALSE)),"",VLOOKUP($B376,'[1]1718  Prog Access'!$F$7:$BF$318,16,FALSE))</f>
        <v>0</v>
      </c>
      <c r="AA376" s="138">
        <f t="shared" si="489"/>
        <v>781993.91</v>
      </c>
      <c r="AB376" s="133">
        <f t="shared" si="490"/>
        <v>0.11068493759896968</v>
      </c>
      <c r="AC376" s="134">
        <f t="shared" si="491"/>
        <v>1617.9965446607769</v>
      </c>
      <c r="AD376" s="135">
        <f>IF(ISNA(VLOOKUP($B376,'[1]1718  Prog Access'!$F$7:$BF$318,17,FALSE)),"",VLOOKUP($B376,'[1]1718  Prog Access'!$F$7:$BF$318,17,FALSE))</f>
        <v>140599.41999999998</v>
      </c>
      <c r="AE376" s="135">
        <f>IF(ISNA(VLOOKUP($B376,'[1]1718  Prog Access'!$F$7:$BF$318,18,FALSE)),"",VLOOKUP($B376,'[1]1718  Prog Access'!$F$7:$BF$318,18,FALSE))</f>
        <v>0</v>
      </c>
      <c r="AF376" s="135">
        <f>IF(ISNA(VLOOKUP($B376,'[1]1718  Prog Access'!$F$7:$BF$318,19,FALSE)),"",VLOOKUP($B376,'[1]1718  Prog Access'!$F$7:$BF$318,19,FALSE))</f>
        <v>3436</v>
      </c>
      <c r="AG376" s="135">
        <f>IF(ISNA(VLOOKUP($B376,'[1]1718  Prog Access'!$F$7:$BF$318,20,FALSE)),"",VLOOKUP($B376,'[1]1718  Prog Access'!$F$7:$BF$318,20,FALSE))</f>
        <v>0</v>
      </c>
      <c r="AH376" s="134">
        <f t="shared" si="492"/>
        <v>144035.41999999998</v>
      </c>
      <c r="AI376" s="133">
        <f t="shared" si="493"/>
        <v>2.0387053237718163E-2</v>
      </c>
      <c r="AJ376" s="134">
        <f t="shared" si="494"/>
        <v>298.01870435124448</v>
      </c>
      <c r="AK376" s="135">
        <f>IF(ISNA(VLOOKUP($B376,'[1]1718  Prog Access'!$F$7:$BF$318,21,FALSE)),"",VLOOKUP($B376,'[1]1718  Prog Access'!$F$7:$BF$318,21,FALSE))</f>
        <v>0</v>
      </c>
      <c r="AL376" s="135">
        <f>IF(ISNA(VLOOKUP($B376,'[1]1718  Prog Access'!$F$7:$BF$318,22,FALSE)),"",VLOOKUP($B376,'[1]1718  Prog Access'!$F$7:$BF$318,22,FALSE))</f>
        <v>0</v>
      </c>
      <c r="AM376" s="138">
        <f t="shared" si="495"/>
        <v>0</v>
      </c>
      <c r="AN376" s="133">
        <f t="shared" si="496"/>
        <v>0</v>
      </c>
      <c r="AO376" s="139">
        <f t="shared" si="497"/>
        <v>0</v>
      </c>
      <c r="AP376" s="135">
        <f>IF(ISNA(VLOOKUP($B376,'[1]1718  Prog Access'!$F$7:$BF$318,23,FALSE)),"",VLOOKUP($B376,'[1]1718  Prog Access'!$F$7:$BF$318,23,FALSE))</f>
        <v>111639.54000000001</v>
      </c>
      <c r="AQ376" s="135">
        <f>IF(ISNA(VLOOKUP($B376,'[1]1718  Prog Access'!$F$7:$BF$318,24,FALSE)),"",VLOOKUP($B376,'[1]1718  Prog Access'!$F$7:$BF$318,24,FALSE))</f>
        <v>68240.739999999991</v>
      </c>
      <c r="AR376" s="135">
        <f>IF(ISNA(VLOOKUP($B376,'[1]1718  Prog Access'!$F$7:$BF$318,25,FALSE)),"",VLOOKUP($B376,'[1]1718  Prog Access'!$F$7:$BF$318,25,FALSE))</f>
        <v>0</v>
      </c>
      <c r="AS376" s="135">
        <f>IF(ISNA(VLOOKUP($B376,'[1]1718  Prog Access'!$F$7:$BF$318,26,FALSE)),"",VLOOKUP($B376,'[1]1718  Prog Access'!$F$7:$BF$318,26,FALSE))</f>
        <v>0</v>
      </c>
      <c r="AT376" s="135">
        <f>IF(ISNA(VLOOKUP($B376,'[1]1718  Prog Access'!$F$7:$BF$318,27,FALSE)),"",VLOOKUP($B376,'[1]1718  Prog Access'!$F$7:$BF$318,27,FALSE))</f>
        <v>243467.81999999998</v>
      </c>
      <c r="AU376" s="135">
        <f>IF(ISNA(VLOOKUP($B376,'[1]1718  Prog Access'!$F$7:$BF$318,28,FALSE)),"",VLOOKUP($B376,'[1]1718  Prog Access'!$F$7:$BF$318,28,FALSE))</f>
        <v>0</v>
      </c>
      <c r="AV376" s="135">
        <f>IF(ISNA(VLOOKUP($B376,'[1]1718  Prog Access'!$F$7:$BF$318,29,FALSE)),"",VLOOKUP($B376,'[1]1718  Prog Access'!$F$7:$BF$318,29,FALSE))</f>
        <v>0</v>
      </c>
      <c r="AW376" s="135">
        <f>IF(ISNA(VLOOKUP($B376,'[1]1718  Prog Access'!$F$7:$BF$318,30,FALSE)),"",VLOOKUP($B376,'[1]1718  Prog Access'!$F$7:$BF$318,30,FALSE))</f>
        <v>62337.049999999996</v>
      </c>
      <c r="AX376" s="135">
        <f>IF(ISNA(VLOOKUP($B376,'[1]1718  Prog Access'!$F$7:$BF$318,31,FALSE)),"",VLOOKUP($B376,'[1]1718  Prog Access'!$F$7:$BF$318,31,FALSE))</f>
        <v>0</v>
      </c>
      <c r="AY376" s="135">
        <f>IF(ISNA(VLOOKUP($B376,'[1]1718  Prog Access'!$F$7:$BF$318,32,FALSE)),"",VLOOKUP($B376,'[1]1718  Prog Access'!$F$7:$BF$318,32,FALSE))</f>
        <v>0</v>
      </c>
      <c r="AZ376" s="135">
        <f>IF(ISNA(VLOOKUP($B376,'[1]1718  Prog Access'!$F$7:$BF$318,33,FALSE)),"",VLOOKUP($B376,'[1]1718  Prog Access'!$F$7:$BF$318,33,FALSE))</f>
        <v>0</v>
      </c>
      <c r="BA376" s="135">
        <f>IF(ISNA(VLOOKUP($B376,'[1]1718  Prog Access'!$F$7:$BF$318,34,FALSE)),"",VLOOKUP($B376,'[1]1718  Prog Access'!$F$7:$BF$318,34,FALSE))</f>
        <v>0</v>
      </c>
      <c r="BB376" s="135">
        <f>IF(ISNA(VLOOKUP($B376,'[1]1718  Prog Access'!$F$7:$BF$318,35,FALSE)),"",VLOOKUP($B376,'[1]1718  Prog Access'!$F$7:$BF$318,35,FALSE))</f>
        <v>16495.330000000002</v>
      </c>
      <c r="BC376" s="135">
        <f>IF(ISNA(VLOOKUP($B376,'[1]1718  Prog Access'!$F$7:$BF$318,36,FALSE)),"",VLOOKUP($B376,'[1]1718  Prog Access'!$F$7:$BF$318,36,FALSE))</f>
        <v>0</v>
      </c>
      <c r="BD376" s="135">
        <f>IF(ISNA(VLOOKUP($B376,'[1]1718  Prog Access'!$F$7:$BF$318,37,FALSE)),"",VLOOKUP($B376,'[1]1718  Prog Access'!$F$7:$BF$318,37,FALSE))</f>
        <v>0</v>
      </c>
      <c r="BE376" s="135">
        <f>IF(ISNA(VLOOKUP($B376,'[1]1718  Prog Access'!$F$7:$BF$318,38,FALSE)),"",VLOOKUP($B376,'[1]1718  Prog Access'!$F$7:$BF$318,38,FALSE))</f>
        <v>0</v>
      </c>
      <c r="BF376" s="134">
        <f t="shared" si="498"/>
        <v>502180.48</v>
      </c>
      <c r="BG376" s="133">
        <f t="shared" si="499"/>
        <v>7.1079600980806401E-2</v>
      </c>
      <c r="BH376" s="137">
        <f t="shared" si="500"/>
        <v>1039.0442573089736</v>
      </c>
      <c r="BI376" s="140">
        <f>IF(ISNA(VLOOKUP($B376,'[1]1718  Prog Access'!$F$7:$BF$318,39,FALSE)),"",VLOOKUP($B376,'[1]1718  Prog Access'!$F$7:$BF$318,39,FALSE))</f>
        <v>9478.15</v>
      </c>
      <c r="BJ376" s="135">
        <f>IF(ISNA(VLOOKUP($B376,'[1]1718  Prog Access'!$F$7:$BF$318,40,FALSE)),"",VLOOKUP($B376,'[1]1718  Prog Access'!$F$7:$BF$318,40,FALSE))</f>
        <v>0</v>
      </c>
      <c r="BK376" s="135">
        <f>IF(ISNA(VLOOKUP($B376,'[1]1718  Prog Access'!$F$7:$BF$318,41,FALSE)),"",VLOOKUP($B376,'[1]1718  Prog Access'!$F$7:$BF$318,41,FALSE))</f>
        <v>1915.02</v>
      </c>
      <c r="BL376" s="135">
        <f>IF(ISNA(VLOOKUP($B376,'[1]1718  Prog Access'!$F$7:$BF$318,42,FALSE)),"",VLOOKUP($B376,'[1]1718  Prog Access'!$F$7:$BF$318,42,FALSE))</f>
        <v>0</v>
      </c>
      <c r="BM376" s="135">
        <f>IF(ISNA(VLOOKUP($B376,'[1]1718  Prog Access'!$F$7:$BF$318,43,FALSE)),"",VLOOKUP($B376,'[1]1718  Prog Access'!$F$7:$BF$318,43,FALSE))</f>
        <v>9575.1200000000008</v>
      </c>
      <c r="BN376" s="135">
        <f>IF(ISNA(VLOOKUP($B376,'[1]1718  Prog Access'!$F$7:$BF$318,44,FALSE)),"",VLOOKUP($B376,'[1]1718  Prog Access'!$F$7:$BF$318,44,FALSE))</f>
        <v>0</v>
      </c>
      <c r="BO376" s="135">
        <f>IF(ISNA(VLOOKUP($B376,'[1]1718  Prog Access'!$F$7:$BF$318,45,FALSE)),"",VLOOKUP($B376,'[1]1718  Prog Access'!$F$7:$BF$318,45,FALSE))</f>
        <v>122178.31999999999</v>
      </c>
      <c r="BP376" s="137">
        <f t="shared" si="501"/>
        <v>143146.60999999999</v>
      </c>
      <c r="BQ376" s="133">
        <f t="shared" si="502"/>
        <v>2.0261249343174612E-2</v>
      </c>
      <c r="BR376" s="134">
        <f t="shared" si="503"/>
        <v>296.17969833026422</v>
      </c>
      <c r="BS376" s="140">
        <f>IF(ISNA(VLOOKUP($B376,'[1]1718  Prog Access'!$F$7:$BF$318,46,FALSE)),"",VLOOKUP($B376,'[1]1718  Prog Access'!$F$7:$BF$318,46,FALSE))</f>
        <v>0</v>
      </c>
      <c r="BT376" s="135">
        <f>IF(ISNA(VLOOKUP($B376,'[1]1718  Prog Access'!$F$7:$BF$318,47,FALSE)),"",VLOOKUP($B376,'[1]1718  Prog Access'!$F$7:$BF$318,47,FALSE))</f>
        <v>0</v>
      </c>
      <c r="BU376" s="135">
        <f>IF(ISNA(VLOOKUP($B376,'[1]1718  Prog Access'!$F$7:$BF$318,48,FALSE)),"",VLOOKUP($B376,'[1]1718  Prog Access'!$F$7:$BF$318,48,FALSE))</f>
        <v>0</v>
      </c>
      <c r="BV376" s="135">
        <f>IF(ISNA(VLOOKUP($B376,'[1]1718  Prog Access'!$F$7:$BF$318,49,FALSE)),"",VLOOKUP($B376,'[1]1718  Prog Access'!$F$7:$BF$318,49,FALSE))</f>
        <v>0</v>
      </c>
      <c r="BW376" s="137">
        <f t="shared" si="504"/>
        <v>0</v>
      </c>
      <c r="BX376" s="133">
        <f t="shared" si="505"/>
        <v>0</v>
      </c>
      <c r="BY376" s="134">
        <f t="shared" si="506"/>
        <v>0</v>
      </c>
      <c r="BZ376" s="135">
        <f>IF(ISNA(VLOOKUP($B376,'[1]1718  Prog Access'!$F$7:$BF$318,50,FALSE)),"",VLOOKUP($B376,'[1]1718  Prog Access'!$F$7:$BF$318,50,FALSE))</f>
        <v>1272056.8899999999</v>
      </c>
      <c r="CA376" s="133">
        <f t="shared" si="507"/>
        <v>0.18004940408294154</v>
      </c>
      <c r="CB376" s="134">
        <f t="shared" si="508"/>
        <v>2631.9689019469902</v>
      </c>
      <c r="CC376" s="135">
        <f>IF(ISNA(VLOOKUP($B376,'[1]1718  Prog Access'!$F$7:$BF$318,51,FALSE)),"",VLOOKUP($B376,'[1]1718  Prog Access'!$F$7:$BF$318,51,FALSE))</f>
        <v>226938.25999999998</v>
      </c>
      <c r="CD376" s="133">
        <f t="shared" si="509"/>
        <v>3.2121282308859356E-2</v>
      </c>
      <c r="CE376" s="134">
        <f t="shared" si="510"/>
        <v>469.55010241873742</v>
      </c>
      <c r="CF376" s="141">
        <f>IF(ISNA(VLOOKUP($B376,'[1]1718  Prog Access'!$F$7:$BF$318,52,FALSE)),"",VLOOKUP($B376,'[1]1718  Prog Access'!$F$7:$BF$318,52,FALSE))</f>
        <v>317799.89999999991</v>
      </c>
      <c r="CG376" s="88">
        <f t="shared" si="511"/>
        <v>4.4982015397611971E-2</v>
      </c>
      <c r="CH376" s="89">
        <f t="shared" si="512"/>
        <v>657.54877821687921</v>
      </c>
      <c r="CI376" s="90">
        <f t="shared" ref="CI376:CI432" si="543">CF376+CC376+BZ376+BW376+BP376+BF376+AM376+AH376+AA376+R376+I376</f>
        <v>7065043.5999999996</v>
      </c>
      <c r="CJ376" s="99">
        <f t="shared" ref="CJ376:CJ432" si="544">CI376-E376</f>
        <v>0</v>
      </c>
    </row>
    <row r="377" spans="1:88" s="100" customFormat="1" x14ac:dyDescent="0.3">
      <c r="A377" s="91"/>
      <c r="B377" s="92"/>
      <c r="C377" s="119" t="s">
        <v>56</v>
      </c>
      <c r="D377" s="93">
        <f>SUM(D376)</f>
        <v>483.31</v>
      </c>
      <c r="E377" s="94">
        <f>SUM(E376)</f>
        <v>7065043.5999999996</v>
      </c>
      <c r="F377" s="95">
        <f>SUM(F376)</f>
        <v>3654771.73</v>
      </c>
      <c r="G377" s="95">
        <f t="shared" ref="G377:H377" si="545">SUM(G376)</f>
        <v>22120.400000000001</v>
      </c>
      <c r="H377" s="95">
        <f t="shared" si="545"/>
        <v>0</v>
      </c>
      <c r="I377" s="131">
        <f t="shared" si="515"/>
        <v>3676892.13</v>
      </c>
      <c r="J377" s="153">
        <f t="shared" si="516"/>
        <v>0.52043445704991831</v>
      </c>
      <c r="K377" s="132">
        <f t="shared" si="517"/>
        <v>7607.7302973246979</v>
      </c>
      <c r="L377" s="144">
        <f>SUM(L376)</f>
        <v>0</v>
      </c>
      <c r="M377" s="144">
        <f t="shared" ref="M377:Q377" si="546">SUM(M376)</f>
        <v>0</v>
      </c>
      <c r="N377" s="144">
        <f t="shared" si="546"/>
        <v>0</v>
      </c>
      <c r="O377" s="144">
        <f t="shared" si="546"/>
        <v>0</v>
      </c>
      <c r="P377" s="144">
        <f t="shared" si="546"/>
        <v>0</v>
      </c>
      <c r="Q377" s="144">
        <f t="shared" si="546"/>
        <v>0</v>
      </c>
      <c r="R377" s="129">
        <f t="shared" si="486"/>
        <v>0</v>
      </c>
      <c r="S377" s="145">
        <f t="shared" si="487"/>
        <v>0</v>
      </c>
      <c r="T377" s="146">
        <f t="shared" si="488"/>
        <v>0</v>
      </c>
      <c r="U377" s="144">
        <f>SUM(U376)</f>
        <v>753358.67</v>
      </c>
      <c r="V377" s="144">
        <f t="shared" ref="V377:Z377" si="547">SUM(V376)</f>
        <v>28635.24</v>
      </c>
      <c r="W377" s="144">
        <f t="shared" si="547"/>
        <v>0</v>
      </c>
      <c r="X377" s="144">
        <f t="shared" si="547"/>
        <v>0</v>
      </c>
      <c r="Y377" s="144">
        <f t="shared" si="547"/>
        <v>0</v>
      </c>
      <c r="Z377" s="144">
        <f t="shared" si="547"/>
        <v>0</v>
      </c>
      <c r="AA377" s="147">
        <f t="shared" si="489"/>
        <v>781993.91</v>
      </c>
      <c r="AB377" s="142">
        <f t="shared" si="490"/>
        <v>0.11068493759896968</v>
      </c>
      <c r="AC377" s="143">
        <f t="shared" si="491"/>
        <v>1617.9965446607769</v>
      </c>
      <c r="AD377" s="144">
        <f>SUM(AD376)</f>
        <v>140599.41999999998</v>
      </c>
      <c r="AE377" s="144">
        <f t="shared" ref="AE377:AG377" si="548">SUM(AE376)</f>
        <v>0</v>
      </c>
      <c r="AF377" s="144">
        <f t="shared" si="548"/>
        <v>3436</v>
      </c>
      <c r="AG377" s="144">
        <f t="shared" si="548"/>
        <v>0</v>
      </c>
      <c r="AH377" s="143">
        <f t="shared" si="492"/>
        <v>144035.41999999998</v>
      </c>
      <c r="AI377" s="142">
        <f t="shared" si="493"/>
        <v>2.0387053237718163E-2</v>
      </c>
      <c r="AJ377" s="143">
        <f t="shared" si="494"/>
        <v>298.01870435124448</v>
      </c>
      <c r="AK377" s="144">
        <f>SUM(AK376)</f>
        <v>0</v>
      </c>
      <c r="AL377" s="144">
        <f>SUM(AL376)</f>
        <v>0</v>
      </c>
      <c r="AM377" s="147">
        <f t="shared" si="495"/>
        <v>0</v>
      </c>
      <c r="AN377" s="142">
        <f t="shared" si="496"/>
        <v>0</v>
      </c>
      <c r="AO377" s="148">
        <f t="shared" si="497"/>
        <v>0</v>
      </c>
      <c r="AP377" s="144">
        <f>SUM(AP376)</f>
        <v>111639.54000000001</v>
      </c>
      <c r="AQ377" s="144">
        <f t="shared" ref="AQ377:BE377" si="549">SUM(AQ376)</f>
        <v>68240.739999999991</v>
      </c>
      <c r="AR377" s="144">
        <f t="shared" si="549"/>
        <v>0</v>
      </c>
      <c r="AS377" s="144">
        <f t="shared" si="549"/>
        <v>0</v>
      </c>
      <c r="AT377" s="144">
        <f t="shared" si="549"/>
        <v>243467.81999999998</v>
      </c>
      <c r="AU377" s="144">
        <f t="shared" si="549"/>
        <v>0</v>
      </c>
      <c r="AV377" s="144">
        <f t="shared" si="549"/>
        <v>0</v>
      </c>
      <c r="AW377" s="144">
        <f t="shared" si="549"/>
        <v>62337.049999999996</v>
      </c>
      <c r="AX377" s="144">
        <f t="shared" si="549"/>
        <v>0</v>
      </c>
      <c r="AY377" s="144">
        <f t="shared" si="549"/>
        <v>0</v>
      </c>
      <c r="AZ377" s="144">
        <f t="shared" si="549"/>
        <v>0</v>
      </c>
      <c r="BA377" s="144">
        <f t="shared" si="549"/>
        <v>0</v>
      </c>
      <c r="BB377" s="144">
        <f t="shared" si="549"/>
        <v>16495.330000000002</v>
      </c>
      <c r="BC377" s="144">
        <f t="shared" si="549"/>
        <v>0</v>
      </c>
      <c r="BD377" s="144">
        <f t="shared" si="549"/>
        <v>0</v>
      </c>
      <c r="BE377" s="144">
        <f t="shared" si="549"/>
        <v>0</v>
      </c>
      <c r="BF377" s="143">
        <f t="shared" si="498"/>
        <v>502180.48</v>
      </c>
      <c r="BG377" s="142">
        <f t="shared" si="499"/>
        <v>7.1079600980806401E-2</v>
      </c>
      <c r="BH377" s="146">
        <f t="shared" si="500"/>
        <v>1039.0442573089736</v>
      </c>
      <c r="BI377" s="149">
        <f>SUM(BI376)</f>
        <v>9478.15</v>
      </c>
      <c r="BJ377" s="149">
        <f t="shared" ref="BJ377:BO377" si="550">SUM(BJ376)</f>
        <v>0</v>
      </c>
      <c r="BK377" s="149">
        <f t="shared" si="550"/>
        <v>1915.02</v>
      </c>
      <c r="BL377" s="149">
        <f t="shared" si="550"/>
        <v>0</v>
      </c>
      <c r="BM377" s="149">
        <f t="shared" si="550"/>
        <v>9575.1200000000008</v>
      </c>
      <c r="BN377" s="149">
        <f t="shared" si="550"/>
        <v>0</v>
      </c>
      <c r="BO377" s="149">
        <f t="shared" si="550"/>
        <v>122178.31999999999</v>
      </c>
      <c r="BP377" s="146">
        <f t="shared" si="501"/>
        <v>143146.60999999999</v>
      </c>
      <c r="BQ377" s="142">
        <f t="shared" si="502"/>
        <v>2.0261249343174612E-2</v>
      </c>
      <c r="BR377" s="143">
        <f t="shared" si="503"/>
        <v>296.17969833026422</v>
      </c>
      <c r="BS377" s="149">
        <f>SUM(BS376)</f>
        <v>0</v>
      </c>
      <c r="BT377" s="149">
        <f t="shared" ref="BT377:BV377" si="551">SUM(BT376)</f>
        <v>0</v>
      </c>
      <c r="BU377" s="149">
        <f t="shared" si="551"/>
        <v>0</v>
      </c>
      <c r="BV377" s="149">
        <f t="shared" si="551"/>
        <v>0</v>
      </c>
      <c r="BW377" s="146">
        <f t="shared" si="504"/>
        <v>0</v>
      </c>
      <c r="BX377" s="142">
        <f t="shared" si="505"/>
        <v>0</v>
      </c>
      <c r="BY377" s="143">
        <f t="shared" si="506"/>
        <v>0</v>
      </c>
      <c r="BZ377" s="144">
        <f>SUM(BZ376)</f>
        <v>1272056.8899999999</v>
      </c>
      <c r="CA377" s="142">
        <f t="shared" si="507"/>
        <v>0.18004940408294154</v>
      </c>
      <c r="CB377" s="143">
        <f t="shared" si="508"/>
        <v>2631.9689019469902</v>
      </c>
      <c r="CC377" s="144">
        <f>SUM(CC376)</f>
        <v>226938.25999999998</v>
      </c>
      <c r="CD377" s="142">
        <f t="shared" si="509"/>
        <v>3.2121282308859356E-2</v>
      </c>
      <c r="CE377" s="143">
        <f t="shared" si="510"/>
        <v>469.55010241873742</v>
      </c>
      <c r="CF377" s="150">
        <f>SUM(CF376)</f>
        <v>317799.89999999991</v>
      </c>
      <c r="CG377" s="96">
        <f t="shared" si="511"/>
        <v>4.4982015397611971E-2</v>
      </c>
      <c r="CH377" s="97">
        <f t="shared" si="512"/>
        <v>657.54877821687921</v>
      </c>
      <c r="CI377" s="98">
        <f t="shared" si="543"/>
        <v>7065043.5999999996</v>
      </c>
      <c r="CJ377" s="99">
        <f t="shared" si="544"/>
        <v>0</v>
      </c>
    </row>
    <row r="378" spans="1:88" x14ac:dyDescent="0.3">
      <c r="A378" s="21"/>
      <c r="B378" s="84"/>
      <c r="C378" s="117"/>
      <c r="D378" s="85"/>
      <c r="E378" s="86"/>
      <c r="F378" s="87"/>
      <c r="G378" s="87"/>
      <c r="H378" s="87"/>
      <c r="I378" s="130"/>
      <c r="J378" s="151"/>
      <c r="K378" s="152"/>
      <c r="L378" s="135"/>
      <c r="M378" s="135"/>
      <c r="N378" s="135"/>
      <c r="O378" s="135"/>
      <c r="P378" s="135"/>
      <c r="Q378" s="135"/>
      <c r="R378" s="128"/>
      <c r="S378" s="136"/>
      <c r="T378" s="137"/>
      <c r="U378" s="135"/>
      <c r="V378" s="135"/>
      <c r="W378" s="135"/>
      <c r="X378" s="135"/>
      <c r="Y378" s="135"/>
      <c r="Z378" s="135"/>
      <c r="AA378" s="138"/>
      <c r="AB378" s="133"/>
      <c r="AC378" s="134"/>
      <c r="AD378" s="135"/>
      <c r="AE378" s="135"/>
      <c r="AF378" s="135"/>
      <c r="AG378" s="135"/>
      <c r="AH378" s="134"/>
      <c r="AI378" s="133"/>
      <c r="AJ378" s="134"/>
      <c r="AK378" s="135"/>
      <c r="AL378" s="135"/>
      <c r="AM378" s="138"/>
      <c r="AN378" s="133"/>
      <c r="AO378" s="139"/>
      <c r="AP378" s="135"/>
      <c r="AQ378" s="135"/>
      <c r="AR378" s="135"/>
      <c r="AS378" s="135"/>
      <c r="AT378" s="135"/>
      <c r="AU378" s="135"/>
      <c r="AV378" s="135"/>
      <c r="AW378" s="135"/>
      <c r="AX378" s="135"/>
      <c r="AY378" s="135"/>
      <c r="AZ378" s="135"/>
      <c r="BA378" s="135"/>
      <c r="BB378" s="135"/>
      <c r="BC378" s="135"/>
      <c r="BD378" s="135"/>
      <c r="BE378" s="135"/>
      <c r="BF378" s="134"/>
      <c r="BG378" s="133"/>
      <c r="BH378" s="137"/>
      <c r="BI378" s="140"/>
      <c r="BJ378" s="135"/>
      <c r="BK378" s="135"/>
      <c r="BL378" s="135"/>
      <c r="BM378" s="135"/>
      <c r="BN378" s="135"/>
      <c r="BO378" s="135"/>
      <c r="BP378" s="137"/>
      <c r="BQ378" s="133"/>
      <c r="BR378" s="134"/>
      <c r="BS378" s="140"/>
      <c r="BT378" s="135"/>
      <c r="BU378" s="135"/>
      <c r="BV378" s="135"/>
      <c r="BW378" s="137"/>
      <c r="BX378" s="133"/>
      <c r="BY378" s="134"/>
      <c r="BZ378" s="135"/>
      <c r="CA378" s="133"/>
      <c r="CB378" s="134"/>
      <c r="CC378" s="135"/>
      <c r="CD378" s="133"/>
      <c r="CE378" s="134"/>
      <c r="CF378" s="141" t="str">
        <f>IF(ISNA(VLOOKUP($B378,'[1]1718  Prog Access'!$F$7:$BF$318,52,FALSE)),"",VLOOKUP($B378,'[1]1718  Prog Access'!$F$7:$BF$318,52,FALSE))</f>
        <v/>
      </c>
      <c r="CG378" s="88"/>
      <c r="CH378" s="89"/>
      <c r="CI378" s="90"/>
      <c r="CJ378" s="99"/>
    </row>
    <row r="379" spans="1:88" x14ac:dyDescent="0.3">
      <c r="A379" s="91" t="s">
        <v>613</v>
      </c>
      <c r="B379" s="84"/>
      <c r="C379" s="117"/>
      <c r="D379" s="85"/>
      <c r="E379" s="86"/>
      <c r="F379" s="87"/>
      <c r="G379" s="87"/>
      <c r="H379" s="87"/>
      <c r="I379" s="130"/>
      <c r="J379" s="151"/>
      <c r="K379" s="152"/>
      <c r="L379" s="135"/>
      <c r="M379" s="135"/>
      <c r="N379" s="135"/>
      <c r="O379" s="135"/>
      <c r="P379" s="135"/>
      <c r="Q379" s="135"/>
      <c r="R379" s="128"/>
      <c r="S379" s="136"/>
      <c r="T379" s="137"/>
      <c r="U379" s="135"/>
      <c r="V379" s="135"/>
      <c r="W379" s="135"/>
      <c r="X379" s="135"/>
      <c r="Y379" s="135"/>
      <c r="Z379" s="135"/>
      <c r="AA379" s="138"/>
      <c r="AB379" s="133"/>
      <c r="AC379" s="134"/>
      <c r="AD379" s="135"/>
      <c r="AE379" s="135"/>
      <c r="AF379" s="135"/>
      <c r="AG379" s="135"/>
      <c r="AH379" s="134"/>
      <c r="AI379" s="133"/>
      <c r="AJ379" s="134"/>
      <c r="AK379" s="135"/>
      <c r="AL379" s="135"/>
      <c r="AM379" s="138"/>
      <c r="AN379" s="133"/>
      <c r="AO379" s="139"/>
      <c r="AP379" s="135"/>
      <c r="AQ379" s="135"/>
      <c r="AR379" s="135"/>
      <c r="AS379" s="135"/>
      <c r="AT379" s="135"/>
      <c r="AU379" s="135"/>
      <c r="AV379" s="135"/>
      <c r="AW379" s="135"/>
      <c r="AX379" s="135"/>
      <c r="AY379" s="135"/>
      <c r="AZ379" s="135"/>
      <c r="BA379" s="135"/>
      <c r="BB379" s="135"/>
      <c r="BC379" s="135"/>
      <c r="BD379" s="135"/>
      <c r="BE379" s="135"/>
      <c r="BF379" s="134"/>
      <c r="BG379" s="133"/>
      <c r="BH379" s="137"/>
      <c r="BI379" s="140"/>
      <c r="BJ379" s="135"/>
      <c r="BK379" s="135"/>
      <c r="BL379" s="135"/>
      <c r="BM379" s="135"/>
      <c r="BN379" s="135"/>
      <c r="BO379" s="135"/>
      <c r="BP379" s="137"/>
      <c r="BQ379" s="133"/>
      <c r="BR379" s="134"/>
      <c r="BS379" s="140"/>
      <c r="BT379" s="135"/>
      <c r="BU379" s="135"/>
      <c r="BV379" s="135"/>
      <c r="BW379" s="137"/>
      <c r="BX379" s="133"/>
      <c r="BY379" s="134"/>
      <c r="BZ379" s="135"/>
      <c r="CA379" s="133"/>
      <c r="CB379" s="134"/>
      <c r="CC379" s="135"/>
      <c r="CD379" s="133"/>
      <c r="CE379" s="134"/>
      <c r="CF379" s="141" t="str">
        <f>IF(ISNA(VLOOKUP($B379,'[1]1718  Prog Access'!$F$7:$BF$318,52,FALSE)),"",VLOOKUP($B379,'[1]1718  Prog Access'!$F$7:$BF$318,52,FALSE))</f>
        <v/>
      </c>
      <c r="CG379" s="88"/>
      <c r="CH379" s="89"/>
      <c r="CI379" s="90"/>
      <c r="CJ379" s="99"/>
    </row>
    <row r="380" spans="1:88" x14ac:dyDescent="0.3">
      <c r="A380" s="91"/>
      <c r="B380" s="84" t="s">
        <v>614</v>
      </c>
      <c r="C380" s="117" t="s">
        <v>615</v>
      </c>
      <c r="D380" s="85">
        <f>IF(ISNA(VLOOKUP($B380,'[1]1718 enrollment_Rev_Exp by size'!$A$6:$C$339,3,FALSE)),"",VLOOKUP($B380,'[1]1718 enrollment_Rev_Exp by size'!$A$6:$C$339,3,FALSE))</f>
        <v>17.399999999999999</v>
      </c>
      <c r="E380" s="86">
        <f>IF(ISNA(VLOOKUP($B380,'[1]1718 Enroll_Rev_Exp Access'!$A$6:$D$316,4,FALSE)),"",VLOOKUP($B380,'[1]1718 Enroll_Rev_Exp Access'!$A$6:$D$316,4,FALSE))</f>
        <v>696109.29</v>
      </c>
      <c r="F380" s="87">
        <f>IF(ISNA(VLOOKUP($B380,'[1]1718  Prog Access'!$F$7:$BF$318,2,FALSE)),"",VLOOKUP($B380,'[1]1718  Prog Access'!$F$7:$BF$318,2,FALSE))</f>
        <v>246214.25999999998</v>
      </c>
      <c r="G380" s="87">
        <f>IF(ISNA(VLOOKUP($B380,'[1]1718  Prog Access'!$F$7:$BF$318,3,FALSE)),"",VLOOKUP($B380,'[1]1718  Prog Access'!$F$7:$BF$318,3,FALSE))</f>
        <v>0</v>
      </c>
      <c r="H380" s="87">
        <f>IF(ISNA(VLOOKUP($B380,'[1]1718  Prog Access'!$F$7:$BF$318,4,FALSE)),"",VLOOKUP($B380,'[1]1718  Prog Access'!$F$7:$BF$318,4,FALSE))</f>
        <v>0</v>
      </c>
      <c r="I380" s="130">
        <f t="shared" si="515"/>
        <v>246214.25999999998</v>
      </c>
      <c r="J380" s="151">
        <f t="shared" si="516"/>
        <v>0.35370058055107978</v>
      </c>
      <c r="K380" s="152">
        <f t="shared" si="517"/>
        <v>14150.244827586206</v>
      </c>
      <c r="L380" s="135">
        <f>IF(ISNA(VLOOKUP($B380,'[1]1718  Prog Access'!$F$7:$BF$318,5,FALSE)),"",VLOOKUP($B380,'[1]1718  Prog Access'!$F$7:$BF$318,5,FALSE))</f>
        <v>0</v>
      </c>
      <c r="M380" s="135">
        <f>IF(ISNA(VLOOKUP($B380,'[1]1718  Prog Access'!$F$7:$BF$318,6,FALSE)),"",VLOOKUP($B380,'[1]1718  Prog Access'!$F$7:$BF$318,6,FALSE))</f>
        <v>0</v>
      </c>
      <c r="N380" s="135">
        <f>IF(ISNA(VLOOKUP($B380,'[1]1718  Prog Access'!$F$7:$BF$318,7,FALSE)),"",VLOOKUP($B380,'[1]1718  Prog Access'!$F$7:$BF$318,7,FALSE))</f>
        <v>0</v>
      </c>
      <c r="O380" s="135">
        <f>IF(ISNA(VLOOKUP($B380,'[1]1718  Prog Access'!$F$7:$BF$318,8,FALSE)),"",VLOOKUP($B380,'[1]1718  Prog Access'!$F$7:$BF$318,8,FALSE))</f>
        <v>0</v>
      </c>
      <c r="P380" s="135">
        <f>IF(ISNA(VLOOKUP($B380,'[1]1718  Prog Access'!$F$7:$BF$318,9,FALSE)),"",VLOOKUP($B380,'[1]1718  Prog Access'!$F$7:$BF$318,9,FALSE))</f>
        <v>0</v>
      </c>
      <c r="Q380" s="135">
        <f>IF(ISNA(VLOOKUP($B380,'[1]1718  Prog Access'!$F$7:$BF$318,10,FALSE)),"",VLOOKUP($B380,'[1]1718  Prog Access'!$F$7:$BF$318,10,FALSE))</f>
        <v>0</v>
      </c>
      <c r="R380" s="128">
        <f t="shared" si="486"/>
        <v>0</v>
      </c>
      <c r="S380" s="136">
        <f t="shared" si="487"/>
        <v>0</v>
      </c>
      <c r="T380" s="137">
        <f t="shared" si="488"/>
        <v>0</v>
      </c>
      <c r="U380" s="135">
        <f>IF(ISNA(VLOOKUP($B380,'[1]1718  Prog Access'!$F$7:$BF$318,11,FALSE)),"",VLOOKUP($B380,'[1]1718  Prog Access'!$F$7:$BF$318,11,FALSE))</f>
        <v>31868.31</v>
      </c>
      <c r="V380" s="135">
        <f>IF(ISNA(VLOOKUP($B380,'[1]1718  Prog Access'!$F$7:$BF$318,12,FALSE)),"",VLOOKUP($B380,'[1]1718  Prog Access'!$F$7:$BF$318,12,FALSE))</f>
        <v>0</v>
      </c>
      <c r="W380" s="135">
        <f>IF(ISNA(VLOOKUP($B380,'[1]1718  Prog Access'!$F$7:$BF$318,13,FALSE)),"",VLOOKUP($B380,'[1]1718  Prog Access'!$F$7:$BF$318,13,FALSE))</f>
        <v>0</v>
      </c>
      <c r="X380" s="135">
        <f>IF(ISNA(VLOOKUP($B380,'[1]1718  Prog Access'!$F$7:$BF$318,14,FALSE)),"",VLOOKUP($B380,'[1]1718  Prog Access'!$F$7:$BF$318,14,FALSE))</f>
        <v>0</v>
      </c>
      <c r="Y380" s="135">
        <f>IF(ISNA(VLOOKUP($B380,'[1]1718  Prog Access'!$F$7:$BF$318,15,FALSE)),"",VLOOKUP($B380,'[1]1718  Prog Access'!$F$7:$BF$318,15,FALSE))</f>
        <v>0</v>
      </c>
      <c r="Z380" s="135">
        <f>IF(ISNA(VLOOKUP($B380,'[1]1718  Prog Access'!$F$7:$BF$318,16,FALSE)),"",VLOOKUP($B380,'[1]1718  Prog Access'!$F$7:$BF$318,16,FALSE))</f>
        <v>0</v>
      </c>
      <c r="AA380" s="138">
        <f t="shared" si="489"/>
        <v>31868.31</v>
      </c>
      <c r="AB380" s="133">
        <f t="shared" si="490"/>
        <v>4.5780612983918084E-2</v>
      </c>
      <c r="AC380" s="134">
        <f t="shared" si="491"/>
        <v>1831.5120689655175</v>
      </c>
      <c r="AD380" s="135">
        <f>IF(ISNA(VLOOKUP($B380,'[1]1718  Prog Access'!$F$7:$BF$318,17,FALSE)),"",VLOOKUP($B380,'[1]1718  Prog Access'!$F$7:$BF$318,17,FALSE))</f>
        <v>0</v>
      </c>
      <c r="AE380" s="135">
        <f>IF(ISNA(VLOOKUP($B380,'[1]1718  Prog Access'!$F$7:$BF$318,18,FALSE)),"",VLOOKUP($B380,'[1]1718  Prog Access'!$F$7:$BF$318,18,FALSE))</f>
        <v>0</v>
      </c>
      <c r="AF380" s="135">
        <f>IF(ISNA(VLOOKUP($B380,'[1]1718  Prog Access'!$F$7:$BF$318,19,FALSE)),"",VLOOKUP($B380,'[1]1718  Prog Access'!$F$7:$BF$318,19,FALSE))</f>
        <v>0</v>
      </c>
      <c r="AG380" s="135">
        <f>IF(ISNA(VLOOKUP($B380,'[1]1718  Prog Access'!$F$7:$BF$318,20,FALSE)),"",VLOOKUP($B380,'[1]1718  Prog Access'!$F$7:$BF$318,20,FALSE))</f>
        <v>0</v>
      </c>
      <c r="AH380" s="134">
        <f t="shared" si="492"/>
        <v>0</v>
      </c>
      <c r="AI380" s="133">
        <f t="shared" si="493"/>
        <v>0</v>
      </c>
      <c r="AJ380" s="134">
        <f t="shared" si="494"/>
        <v>0</v>
      </c>
      <c r="AK380" s="135">
        <f>IF(ISNA(VLOOKUP($B380,'[1]1718  Prog Access'!$F$7:$BF$318,21,FALSE)),"",VLOOKUP($B380,'[1]1718  Prog Access'!$F$7:$BF$318,21,FALSE))</f>
        <v>0</v>
      </c>
      <c r="AL380" s="135">
        <f>IF(ISNA(VLOOKUP($B380,'[1]1718  Prog Access'!$F$7:$BF$318,22,FALSE)),"",VLOOKUP($B380,'[1]1718  Prog Access'!$F$7:$BF$318,22,FALSE))</f>
        <v>0</v>
      </c>
      <c r="AM380" s="138">
        <f t="shared" si="495"/>
        <v>0</v>
      </c>
      <c r="AN380" s="133">
        <f t="shared" si="496"/>
        <v>0</v>
      </c>
      <c r="AO380" s="139">
        <f t="shared" si="497"/>
        <v>0</v>
      </c>
      <c r="AP380" s="135">
        <f>IF(ISNA(VLOOKUP($B380,'[1]1718  Prog Access'!$F$7:$BF$318,23,FALSE)),"",VLOOKUP($B380,'[1]1718  Prog Access'!$F$7:$BF$318,23,FALSE))</f>
        <v>21349</v>
      </c>
      <c r="AQ380" s="135">
        <f>IF(ISNA(VLOOKUP($B380,'[1]1718  Prog Access'!$F$7:$BF$318,24,FALSE)),"",VLOOKUP($B380,'[1]1718  Prog Access'!$F$7:$BF$318,24,FALSE))</f>
        <v>37724.32</v>
      </c>
      <c r="AR380" s="135">
        <f>IF(ISNA(VLOOKUP($B380,'[1]1718  Prog Access'!$F$7:$BF$318,25,FALSE)),"",VLOOKUP($B380,'[1]1718  Prog Access'!$F$7:$BF$318,25,FALSE))</f>
        <v>0</v>
      </c>
      <c r="AS380" s="135">
        <f>IF(ISNA(VLOOKUP($B380,'[1]1718  Prog Access'!$F$7:$BF$318,26,FALSE)),"",VLOOKUP($B380,'[1]1718  Prog Access'!$F$7:$BF$318,26,FALSE))</f>
        <v>0</v>
      </c>
      <c r="AT380" s="135">
        <f>IF(ISNA(VLOOKUP($B380,'[1]1718  Prog Access'!$F$7:$BF$318,27,FALSE)),"",VLOOKUP($B380,'[1]1718  Prog Access'!$F$7:$BF$318,27,FALSE))</f>
        <v>11405.91</v>
      </c>
      <c r="AU380" s="135">
        <f>IF(ISNA(VLOOKUP($B380,'[1]1718  Prog Access'!$F$7:$BF$318,28,FALSE)),"",VLOOKUP($B380,'[1]1718  Prog Access'!$F$7:$BF$318,28,FALSE))</f>
        <v>0</v>
      </c>
      <c r="AV380" s="135">
        <f>IF(ISNA(VLOOKUP($B380,'[1]1718  Prog Access'!$F$7:$BF$318,29,FALSE)),"",VLOOKUP($B380,'[1]1718  Prog Access'!$F$7:$BF$318,29,FALSE))</f>
        <v>0</v>
      </c>
      <c r="AW380" s="135">
        <f>IF(ISNA(VLOOKUP($B380,'[1]1718  Prog Access'!$F$7:$BF$318,30,FALSE)),"",VLOOKUP($B380,'[1]1718  Prog Access'!$F$7:$BF$318,30,FALSE))</f>
        <v>0</v>
      </c>
      <c r="AX380" s="135">
        <f>IF(ISNA(VLOOKUP($B380,'[1]1718  Prog Access'!$F$7:$BF$318,31,FALSE)),"",VLOOKUP($B380,'[1]1718  Prog Access'!$F$7:$BF$318,31,FALSE))</f>
        <v>0</v>
      </c>
      <c r="AY380" s="135">
        <f>IF(ISNA(VLOOKUP($B380,'[1]1718  Prog Access'!$F$7:$BF$318,32,FALSE)),"",VLOOKUP($B380,'[1]1718  Prog Access'!$F$7:$BF$318,32,FALSE))</f>
        <v>0</v>
      </c>
      <c r="AZ380" s="135">
        <f>IF(ISNA(VLOOKUP($B380,'[1]1718  Prog Access'!$F$7:$BF$318,33,FALSE)),"",VLOOKUP($B380,'[1]1718  Prog Access'!$F$7:$BF$318,33,FALSE))</f>
        <v>0</v>
      </c>
      <c r="BA380" s="135">
        <f>IF(ISNA(VLOOKUP($B380,'[1]1718  Prog Access'!$F$7:$BF$318,34,FALSE)),"",VLOOKUP($B380,'[1]1718  Prog Access'!$F$7:$BF$318,34,FALSE))</f>
        <v>0</v>
      </c>
      <c r="BB380" s="135">
        <f>IF(ISNA(VLOOKUP($B380,'[1]1718  Prog Access'!$F$7:$BF$318,35,FALSE)),"",VLOOKUP($B380,'[1]1718  Prog Access'!$F$7:$BF$318,35,FALSE))</f>
        <v>0</v>
      </c>
      <c r="BC380" s="135">
        <f>IF(ISNA(VLOOKUP($B380,'[1]1718  Prog Access'!$F$7:$BF$318,36,FALSE)),"",VLOOKUP($B380,'[1]1718  Prog Access'!$F$7:$BF$318,36,FALSE))</f>
        <v>0</v>
      </c>
      <c r="BD380" s="135">
        <f>IF(ISNA(VLOOKUP($B380,'[1]1718  Prog Access'!$F$7:$BF$318,37,FALSE)),"",VLOOKUP($B380,'[1]1718  Prog Access'!$F$7:$BF$318,37,FALSE))</f>
        <v>0</v>
      </c>
      <c r="BE380" s="135">
        <f>IF(ISNA(VLOOKUP($B380,'[1]1718  Prog Access'!$F$7:$BF$318,38,FALSE)),"",VLOOKUP($B380,'[1]1718  Prog Access'!$F$7:$BF$318,38,FALSE))</f>
        <v>0</v>
      </c>
      <c r="BF380" s="134">
        <f t="shared" si="498"/>
        <v>70479.23</v>
      </c>
      <c r="BG380" s="133">
        <f t="shared" si="499"/>
        <v>0.10124736303978933</v>
      </c>
      <c r="BH380" s="137">
        <f t="shared" si="500"/>
        <v>4050.5304597701152</v>
      </c>
      <c r="BI380" s="140">
        <f>IF(ISNA(VLOOKUP($B380,'[1]1718  Prog Access'!$F$7:$BF$318,39,FALSE)),"",VLOOKUP($B380,'[1]1718  Prog Access'!$F$7:$BF$318,39,FALSE))</f>
        <v>0</v>
      </c>
      <c r="BJ380" s="135">
        <f>IF(ISNA(VLOOKUP($B380,'[1]1718  Prog Access'!$F$7:$BF$318,40,FALSE)),"",VLOOKUP($B380,'[1]1718  Prog Access'!$F$7:$BF$318,40,FALSE))</f>
        <v>0</v>
      </c>
      <c r="BK380" s="135">
        <f>IF(ISNA(VLOOKUP($B380,'[1]1718  Prog Access'!$F$7:$BF$318,41,FALSE)),"",VLOOKUP($B380,'[1]1718  Prog Access'!$F$7:$BF$318,41,FALSE))</f>
        <v>0</v>
      </c>
      <c r="BL380" s="135">
        <f>IF(ISNA(VLOOKUP($B380,'[1]1718  Prog Access'!$F$7:$BF$318,42,FALSE)),"",VLOOKUP($B380,'[1]1718  Prog Access'!$F$7:$BF$318,42,FALSE))</f>
        <v>0</v>
      </c>
      <c r="BM380" s="135">
        <f>IF(ISNA(VLOOKUP($B380,'[1]1718  Prog Access'!$F$7:$BF$318,43,FALSE)),"",VLOOKUP($B380,'[1]1718  Prog Access'!$F$7:$BF$318,43,FALSE))</f>
        <v>0</v>
      </c>
      <c r="BN380" s="135">
        <f>IF(ISNA(VLOOKUP($B380,'[1]1718  Prog Access'!$F$7:$BF$318,44,FALSE)),"",VLOOKUP($B380,'[1]1718  Prog Access'!$F$7:$BF$318,44,FALSE))</f>
        <v>0</v>
      </c>
      <c r="BO380" s="135">
        <f>IF(ISNA(VLOOKUP($B380,'[1]1718  Prog Access'!$F$7:$BF$318,45,FALSE)),"",VLOOKUP($B380,'[1]1718  Prog Access'!$F$7:$BF$318,45,FALSE))</f>
        <v>0</v>
      </c>
      <c r="BP380" s="137">
        <f t="shared" si="501"/>
        <v>0</v>
      </c>
      <c r="BQ380" s="133">
        <f t="shared" si="502"/>
        <v>0</v>
      </c>
      <c r="BR380" s="134">
        <f t="shared" si="503"/>
        <v>0</v>
      </c>
      <c r="BS380" s="140">
        <f>IF(ISNA(VLOOKUP($B380,'[1]1718  Prog Access'!$F$7:$BF$318,46,FALSE)),"",VLOOKUP($B380,'[1]1718  Prog Access'!$F$7:$BF$318,46,FALSE))</f>
        <v>0</v>
      </c>
      <c r="BT380" s="135">
        <f>IF(ISNA(VLOOKUP($B380,'[1]1718  Prog Access'!$F$7:$BF$318,47,FALSE)),"",VLOOKUP($B380,'[1]1718  Prog Access'!$F$7:$BF$318,47,FALSE))</f>
        <v>0</v>
      </c>
      <c r="BU380" s="135">
        <f>IF(ISNA(VLOOKUP($B380,'[1]1718  Prog Access'!$F$7:$BF$318,48,FALSE)),"",VLOOKUP($B380,'[1]1718  Prog Access'!$F$7:$BF$318,48,FALSE))</f>
        <v>0</v>
      </c>
      <c r="BV380" s="135">
        <f>IF(ISNA(VLOOKUP($B380,'[1]1718  Prog Access'!$F$7:$BF$318,49,FALSE)),"",VLOOKUP($B380,'[1]1718  Prog Access'!$F$7:$BF$318,49,FALSE))</f>
        <v>0</v>
      </c>
      <c r="BW380" s="137">
        <f t="shared" si="504"/>
        <v>0</v>
      </c>
      <c r="BX380" s="133">
        <f t="shared" si="505"/>
        <v>0</v>
      </c>
      <c r="BY380" s="134">
        <f t="shared" si="506"/>
        <v>0</v>
      </c>
      <c r="BZ380" s="135">
        <f>IF(ISNA(VLOOKUP($B380,'[1]1718  Prog Access'!$F$7:$BF$318,50,FALSE)),"",VLOOKUP($B380,'[1]1718  Prog Access'!$F$7:$BF$318,50,FALSE))</f>
        <v>232771.42999999993</v>
      </c>
      <c r="CA380" s="133">
        <f t="shared" si="507"/>
        <v>0.33438920201740152</v>
      </c>
      <c r="CB380" s="134">
        <f t="shared" si="508"/>
        <v>13377.668390804594</v>
      </c>
      <c r="CC380" s="135">
        <f>IF(ISNA(VLOOKUP($B380,'[1]1718  Prog Access'!$F$7:$BF$318,51,FALSE)),"",VLOOKUP($B380,'[1]1718  Prog Access'!$F$7:$BF$318,51,FALSE))</f>
        <v>37381.270000000004</v>
      </c>
      <c r="CD380" s="133">
        <f t="shared" si="509"/>
        <v>5.3700288930205203E-2</v>
      </c>
      <c r="CE380" s="134">
        <f t="shared" si="510"/>
        <v>2148.3488505747132</v>
      </c>
      <c r="CF380" s="141">
        <f>IF(ISNA(VLOOKUP($B380,'[1]1718  Prog Access'!$F$7:$BF$318,52,FALSE)),"",VLOOKUP($B380,'[1]1718  Prog Access'!$F$7:$BF$318,52,FALSE))</f>
        <v>77394.789999999994</v>
      </c>
      <c r="CG380" s="88">
        <f t="shared" si="511"/>
        <v>0.11118195247760591</v>
      </c>
      <c r="CH380" s="89">
        <f t="shared" si="512"/>
        <v>4447.9764367816088</v>
      </c>
      <c r="CI380" s="90">
        <f t="shared" si="543"/>
        <v>696109.28999999992</v>
      </c>
      <c r="CJ380" s="99">
        <f t="shared" si="544"/>
        <v>0</v>
      </c>
    </row>
    <row r="381" spans="1:88" x14ac:dyDescent="0.3">
      <c r="A381" s="91"/>
      <c r="B381" s="84" t="s">
        <v>616</v>
      </c>
      <c r="C381" s="117" t="s">
        <v>617</v>
      </c>
      <c r="D381" s="85">
        <f>IF(ISNA(VLOOKUP($B381,'[1]1718 enrollment_Rev_Exp by size'!$A$6:$C$339,3,FALSE)),"",VLOOKUP($B381,'[1]1718 enrollment_Rev_Exp by size'!$A$6:$C$339,3,FALSE))</f>
        <v>5816.23</v>
      </c>
      <c r="E381" s="86">
        <f>IF(ISNA(VLOOKUP($B381,'[1]1718 Enroll_Rev_Exp Access'!$A$6:$D$316,4,FALSE)),"",VLOOKUP($B381,'[1]1718 Enroll_Rev_Exp Access'!$A$6:$D$316,4,FALSE))</f>
        <v>75010174.109999999</v>
      </c>
      <c r="F381" s="87">
        <f>IF(ISNA(VLOOKUP($B381,'[1]1718  Prog Access'!$F$7:$BF$318,2,FALSE)),"",VLOOKUP($B381,'[1]1718  Prog Access'!$F$7:$BF$318,2,FALSE))</f>
        <v>38823235.240000002</v>
      </c>
      <c r="G381" s="87">
        <f>IF(ISNA(VLOOKUP($B381,'[1]1718  Prog Access'!$F$7:$BF$318,3,FALSE)),"",VLOOKUP($B381,'[1]1718  Prog Access'!$F$7:$BF$318,3,FALSE))</f>
        <v>535992.47999999986</v>
      </c>
      <c r="H381" s="87">
        <f>IF(ISNA(VLOOKUP($B381,'[1]1718  Prog Access'!$F$7:$BF$318,4,FALSE)),"",VLOOKUP($B381,'[1]1718  Prog Access'!$F$7:$BF$318,4,FALSE))</f>
        <v>90178.95</v>
      </c>
      <c r="I381" s="130">
        <f t="shared" si="515"/>
        <v>39449406.670000002</v>
      </c>
      <c r="J381" s="151">
        <f t="shared" si="516"/>
        <v>0.52592074525981924</v>
      </c>
      <c r="K381" s="152">
        <f t="shared" si="517"/>
        <v>6782.642135885274</v>
      </c>
      <c r="L381" s="135">
        <f>IF(ISNA(VLOOKUP($B381,'[1]1718  Prog Access'!$F$7:$BF$318,5,FALSE)),"",VLOOKUP($B381,'[1]1718  Prog Access'!$F$7:$BF$318,5,FALSE))</f>
        <v>0</v>
      </c>
      <c r="M381" s="135">
        <f>IF(ISNA(VLOOKUP($B381,'[1]1718  Prog Access'!$F$7:$BF$318,6,FALSE)),"",VLOOKUP($B381,'[1]1718  Prog Access'!$F$7:$BF$318,6,FALSE))</f>
        <v>0</v>
      </c>
      <c r="N381" s="135">
        <f>IF(ISNA(VLOOKUP($B381,'[1]1718  Prog Access'!$F$7:$BF$318,7,FALSE)),"",VLOOKUP($B381,'[1]1718  Prog Access'!$F$7:$BF$318,7,FALSE))</f>
        <v>0</v>
      </c>
      <c r="O381" s="135">
        <f>IF(ISNA(VLOOKUP($B381,'[1]1718  Prog Access'!$F$7:$BF$318,8,FALSE)),"",VLOOKUP($B381,'[1]1718  Prog Access'!$F$7:$BF$318,8,FALSE))</f>
        <v>0</v>
      </c>
      <c r="P381" s="135">
        <f>IF(ISNA(VLOOKUP($B381,'[1]1718  Prog Access'!$F$7:$BF$318,9,FALSE)),"",VLOOKUP($B381,'[1]1718  Prog Access'!$F$7:$BF$318,9,FALSE))</f>
        <v>0</v>
      </c>
      <c r="Q381" s="135">
        <f>IF(ISNA(VLOOKUP($B381,'[1]1718  Prog Access'!$F$7:$BF$318,10,FALSE)),"",VLOOKUP($B381,'[1]1718  Prog Access'!$F$7:$BF$318,10,FALSE))</f>
        <v>0</v>
      </c>
      <c r="R381" s="128">
        <f t="shared" si="486"/>
        <v>0</v>
      </c>
      <c r="S381" s="136">
        <f t="shared" si="487"/>
        <v>0</v>
      </c>
      <c r="T381" s="137">
        <f t="shared" si="488"/>
        <v>0</v>
      </c>
      <c r="U381" s="135">
        <f>IF(ISNA(VLOOKUP($B381,'[1]1718  Prog Access'!$F$7:$BF$318,11,FALSE)),"",VLOOKUP($B381,'[1]1718  Prog Access'!$F$7:$BF$318,11,FALSE))</f>
        <v>7528664.2699999986</v>
      </c>
      <c r="V381" s="135">
        <f>IF(ISNA(VLOOKUP($B381,'[1]1718  Prog Access'!$F$7:$BF$318,12,FALSE)),"",VLOOKUP($B381,'[1]1718  Prog Access'!$F$7:$BF$318,12,FALSE))</f>
        <v>305615.69999999995</v>
      </c>
      <c r="W381" s="135">
        <f>IF(ISNA(VLOOKUP($B381,'[1]1718  Prog Access'!$F$7:$BF$318,13,FALSE)),"",VLOOKUP($B381,'[1]1718  Prog Access'!$F$7:$BF$318,13,FALSE))</f>
        <v>1133653.1000000001</v>
      </c>
      <c r="X381" s="135">
        <f>IF(ISNA(VLOOKUP($B381,'[1]1718  Prog Access'!$F$7:$BF$318,14,FALSE)),"",VLOOKUP($B381,'[1]1718  Prog Access'!$F$7:$BF$318,14,FALSE))</f>
        <v>0</v>
      </c>
      <c r="Y381" s="135">
        <f>IF(ISNA(VLOOKUP($B381,'[1]1718  Prog Access'!$F$7:$BF$318,15,FALSE)),"",VLOOKUP($B381,'[1]1718  Prog Access'!$F$7:$BF$318,15,FALSE))</f>
        <v>0</v>
      </c>
      <c r="Z381" s="135">
        <f>IF(ISNA(VLOOKUP($B381,'[1]1718  Prog Access'!$F$7:$BF$318,16,FALSE)),"",VLOOKUP($B381,'[1]1718  Prog Access'!$F$7:$BF$318,16,FALSE))</f>
        <v>0</v>
      </c>
      <c r="AA381" s="138">
        <f t="shared" si="489"/>
        <v>8967933.0699999984</v>
      </c>
      <c r="AB381" s="133">
        <f t="shared" si="490"/>
        <v>0.11955622255787347</v>
      </c>
      <c r="AC381" s="134">
        <f t="shared" si="491"/>
        <v>1541.8807492138376</v>
      </c>
      <c r="AD381" s="135">
        <f>IF(ISNA(VLOOKUP($B381,'[1]1718  Prog Access'!$F$7:$BF$318,17,FALSE)),"",VLOOKUP($B381,'[1]1718  Prog Access'!$F$7:$BF$318,17,FALSE))</f>
        <v>2230462.4</v>
      </c>
      <c r="AE381" s="135">
        <f>IF(ISNA(VLOOKUP($B381,'[1]1718  Prog Access'!$F$7:$BF$318,18,FALSE)),"",VLOOKUP($B381,'[1]1718  Prog Access'!$F$7:$BF$318,18,FALSE))</f>
        <v>172659.53000000003</v>
      </c>
      <c r="AF381" s="135">
        <f>IF(ISNA(VLOOKUP($B381,'[1]1718  Prog Access'!$F$7:$BF$318,19,FALSE)),"",VLOOKUP($B381,'[1]1718  Prog Access'!$F$7:$BF$318,19,FALSE))</f>
        <v>47634.95</v>
      </c>
      <c r="AG381" s="135">
        <f>IF(ISNA(VLOOKUP($B381,'[1]1718  Prog Access'!$F$7:$BF$318,20,FALSE)),"",VLOOKUP($B381,'[1]1718  Prog Access'!$F$7:$BF$318,20,FALSE))</f>
        <v>0</v>
      </c>
      <c r="AH381" s="134">
        <f t="shared" si="492"/>
        <v>2450756.88</v>
      </c>
      <c r="AI381" s="133">
        <f t="shared" si="493"/>
        <v>3.2672326242118091E-2</v>
      </c>
      <c r="AJ381" s="134">
        <f t="shared" si="494"/>
        <v>421.36519360479213</v>
      </c>
      <c r="AK381" s="135">
        <f>IF(ISNA(VLOOKUP($B381,'[1]1718  Prog Access'!$F$7:$BF$318,21,FALSE)),"",VLOOKUP($B381,'[1]1718  Prog Access'!$F$7:$BF$318,21,FALSE))</f>
        <v>636391.64999999991</v>
      </c>
      <c r="AL381" s="135">
        <f>IF(ISNA(VLOOKUP($B381,'[1]1718  Prog Access'!$F$7:$BF$318,22,FALSE)),"",VLOOKUP($B381,'[1]1718  Prog Access'!$F$7:$BF$318,22,FALSE))</f>
        <v>0</v>
      </c>
      <c r="AM381" s="138">
        <f t="shared" si="495"/>
        <v>636391.64999999991</v>
      </c>
      <c r="AN381" s="133">
        <f t="shared" si="496"/>
        <v>8.484071095032417E-3</v>
      </c>
      <c r="AO381" s="139">
        <f t="shared" si="497"/>
        <v>109.41652066716756</v>
      </c>
      <c r="AP381" s="135">
        <f>IF(ISNA(VLOOKUP($B381,'[1]1718  Prog Access'!$F$7:$BF$318,23,FALSE)),"",VLOOKUP($B381,'[1]1718  Prog Access'!$F$7:$BF$318,23,FALSE))</f>
        <v>1286085.4000000001</v>
      </c>
      <c r="AQ381" s="135">
        <f>IF(ISNA(VLOOKUP($B381,'[1]1718  Prog Access'!$F$7:$BF$318,24,FALSE)),"",VLOOKUP($B381,'[1]1718  Prog Access'!$F$7:$BF$318,24,FALSE))</f>
        <v>1164993.78</v>
      </c>
      <c r="AR381" s="135">
        <f>IF(ISNA(VLOOKUP($B381,'[1]1718  Prog Access'!$F$7:$BF$318,25,FALSE)),"",VLOOKUP($B381,'[1]1718  Prog Access'!$F$7:$BF$318,25,FALSE))</f>
        <v>0</v>
      </c>
      <c r="AS381" s="135">
        <f>IF(ISNA(VLOOKUP($B381,'[1]1718  Prog Access'!$F$7:$BF$318,26,FALSE)),"",VLOOKUP($B381,'[1]1718  Prog Access'!$F$7:$BF$318,26,FALSE))</f>
        <v>0</v>
      </c>
      <c r="AT381" s="135">
        <f>IF(ISNA(VLOOKUP($B381,'[1]1718  Prog Access'!$F$7:$BF$318,27,FALSE)),"",VLOOKUP($B381,'[1]1718  Prog Access'!$F$7:$BF$318,27,FALSE))</f>
        <v>2241210.8100000005</v>
      </c>
      <c r="AU381" s="135">
        <f>IF(ISNA(VLOOKUP($B381,'[1]1718  Prog Access'!$F$7:$BF$318,28,FALSE)),"",VLOOKUP($B381,'[1]1718  Prog Access'!$F$7:$BF$318,28,FALSE))</f>
        <v>0</v>
      </c>
      <c r="AV381" s="135">
        <f>IF(ISNA(VLOOKUP($B381,'[1]1718  Prog Access'!$F$7:$BF$318,29,FALSE)),"",VLOOKUP($B381,'[1]1718  Prog Access'!$F$7:$BF$318,29,FALSE))</f>
        <v>0</v>
      </c>
      <c r="AW381" s="135">
        <f>IF(ISNA(VLOOKUP($B381,'[1]1718  Prog Access'!$F$7:$BF$318,30,FALSE)),"",VLOOKUP($B381,'[1]1718  Prog Access'!$F$7:$BF$318,30,FALSE))</f>
        <v>454749.30000000005</v>
      </c>
      <c r="AX381" s="135">
        <f>IF(ISNA(VLOOKUP($B381,'[1]1718  Prog Access'!$F$7:$BF$318,31,FALSE)),"",VLOOKUP($B381,'[1]1718  Prog Access'!$F$7:$BF$318,31,FALSE))</f>
        <v>0</v>
      </c>
      <c r="AY381" s="135">
        <f>IF(ISNA(VLOOKUP($B381,'[1]1718  Prog Access'!$F$7:$BF$318,32,FALSE)),"",VLOOKUP($B381,'[1]1718  Prog Access'!$F$7:$BF$318,32,FALSE))</f>
        <v>964482.93</v>
      </c>
      <c r="AZ381" s="135">
        <f>IF(ISNA(VLOOKUP($B381,'[1]1718  Prog Access'!$F$7:$BF$318,33,FALSE)),"",VLOOKUP($B381,'[1]1718  Prog Access'!$F$7:$BF$318,33,FALSE))</f>
        <v>0</v>
      </c>
      <c r="BA381" s="135">
        <f>IF(ISNA(VLOOKUP($B381,'[1]1718  Prog Access'!$F$7:$BF$318,34,FALSE)),"",VLOOKUP($B381,'[1]1718  Prog Access'!$F$7:$BF$318,34,FALSE))</f>
        <v>94208.459999999992</v>
      </c>
      <c r="BB381" s="135">
        <f>IF(ISNA(VLOOKUP($B381,'[1]1718  Prog Access'!$F$7:$BF$318,35,FALSE)),"",VLOOKUP($B381,'[1]1718  Prog Access'!$F$7:$BF$318,35,FALSE))</f>
        <v>912555.84000000008</v>
      </c>
      <c r="BC381" s="135">
        <f>IF(ISNA(VLOOKUP($B381,'[1]1718  Prog Access'!$F$7:$BF$318,36,FALSE)),"",VLOOKUP($B381,'[1]1718  Prog Access'!$F$7:$BF$318,36,FALSE))</f>
        <v>0</v>
      </c>
      <c r="BD381" s="135">
        <f>IF(ISNA(VLOOKUP($B381,'[1]1718  Prog Access'!$F$7:$BF$318,37,FALSE)),"",VLOOKUP($B381,'[1]1718  Prog Access'!$F$7:$BF$318,37,FALSE))</f>
        <v>0</v>
      </c>
      <c r="BE381" s="135">
        <f>IF(ISNA(VLOOKUP($B381,'[1]1718  Prog Access'!$F$7:$BF$318,38,FALSE)),"",VLOOKUP($B381,'[1]1718  Prog Access'!$F$7:$BF$318,38,FALSE))</f>
        <v>0</v>
      </c>
      <c r="BF381" s="134">
        <f t="shared" si="498"/>
        <v>7118286.5199999996</v>
      </c>
      <c r="BG381" s="133">
        <f t="shared" si="499"/>
        <v>9.4897613616537702E-2</v>
      </c>
      <c r="BH381" s="137">
        <f t="shared" si="500"/>
        <v>1223.8660644438064</v>
      </c>
      <c r="BI381" s="140">
        <f>IF(ISNA(VLOOKUP($B381,'[1]1718  Prog Access'!$F$7:$BF$318,39,FALSE)),"",VLOOKUP($B381,'[1]1718  Prog Access'!$F$7:$BF$318,39,FALSE))</f>
        <v>0</v>
      </c>
      <c r="BJ381" s="135">
        <f>IF(ISNA(VLOOKUP($B381,'[1]1718  Prog Access'!$F$7:$BF$318,40,FALSE)),"",VLOOKUP($B381,'[1]1718  Prog Access'!$F$7:$BF$318,40,FALSE))</f>
        <v>0</v>
      </c>
      <c r="BK381" s="135">
        <f>IF(ISNA(VLOOKUP($B381,'[1]1718  Prog Access'!$F$7:$BF$318,41,FALSE)),"",VLOOKUP($B381,'[1]1718  Prog Access'!$F$7:$BF$318,41,FALSE))</f>
        <v>308512.49999999994</v>
      </c>
      <c r="BL381" s="135">
        <f>IF(ISNA(VLOOKUP($B381,'[1]1718  Prog Access'!$F$7:$BF$318,42,FALSE)),"",VLOOKUP($B381,'[1]1718  Prog Access'!$F$7:$BF$318,42,FALSE))</f>
        <v>0</v>
      </c>
      <c r="BM381" s="135">
        <f>IF(ISNA(VLOOKUP($B381,'[1]1718  Prog Access'!$F$7:$BF$318,43,FALSE)),"",VLOOKUP($B381,'[1]1718  Prog Access'!$F$7:$BF$318,43,FALSE))</f>
        <v>0</v>
      </c>
      <c r="BN381" s="135">
        <f>IF(ISNA(VLOOKUP($B381,'[1]1718  Prog Access'!$F$7:$BF$318,44,FALSE)),"",VLOOKUP($B381,'[1]1718  Prog Access'!$F$7:$BF$318,44,FALSE))</f>
        <v>0</v>
      </c>
      <c r="BO381" s="135">
        <f>IF(ISNA(VLOOKUP($B381,'[1]1718  Prog Access'!$F$7:$BF$318,45,FALSE)),"",VLOOKUP($B381,'[1]1718  Prog Access'!$F$7:$BF$318,45,FALSE))</f>
        <v>828830.62000000023</v>
      </c>
      <c r="BP381" s="137">
        <f t="shared" si="501"/>
        <v>1137343.1200000001</v>
      </c>
      <c r="BQ381" s="133">
        <f t="shared" si="502"/>
        <v>1.5162518064977735E-2</v>
      </c>
      <c r="BR381" s="134">
        <f t="shared" si="503"/>
        <v>195.54644847263609</v>
      </c>
      <c r="BS381" s="140">
        <f>IF(ISNA(VLOOKUP($B381,'[1]1718  Prog Access'!$F$7:$BF$318,46,FALSE)),"",VLOOKUP($B381,'[1]1718  Prog Access'!$F$7:$BF$318,46,FALSE))</f>
        <v>0</v>
      </c>
      <c r="BT381" s="135">
        <f>IF(ISNA(VLOOKUP($B381,'[1]1718  Prog Access'!$F$7:$BF$318,47,FALSE)),"",VLOOKUP($B381,'[1]1718  Prog Access'!$F$7:$BF$318,47,FALSE))</f>
        <v>0</v>
      </c>
      <c r="BU381" s="135">
        <f>IF(ISNA(VLOOKUP($B381,'[1]1718  Prog Access'!$F$7:$BF$318,48,FALSE)),"",VLOOKUP($B381,'[1]1718  Prog Access'!$F$7:$BF$318,48,FALSE))</f>
        <v>0</v>
      </c>
      <c r="BV381" s="135">
        <f>IF(ISNA(VLOOKUP($B381,'[1]1718  Prog Access'!$F$7:$BF$318,49,FALSE)),"",VLOOKUP($B381,'[1]1718  Prog Access'!$F$7:$BF$318,49,FALSE))</f>
        <v>176241.53</v>
      </c>
      <c r="BW381" s="137">
        <f t="shared" si="504"/>
        <v>176241.53</v>
      </c>
      <c r="BX381" s="133">
        <f t="shared" si="505"/>
        <v>2.3495683364438999E-3</v>
      </c>
      <c r="BY381" s="134">
        <f t="shared" si="506"/>
        <v>30.301678234870355</v>
      </c>
      <c r="BZ381" s="135">
        <f>IF(ISNA(VLOOKUP($B381,'[1]1718  Prog Access'!$F$7:$BF$318,50,FALSE)),"",VLOOKUP($B381,'[1]1718  Prog Access'!$F$7:$BF$318,50,FALSE))</f>
        <v>10791171.789999999</v>
      </c>
      <c r="CA381" s="133">
        <f t="shared" si="507"/>
        <v>0.14386277485738261</v>
      </c>
      <c r="CB381" s="134">
        <f t="shared" si="508"/>
        <v>1855.3550650507286</v>
      </c>
      <c r="CC381" s="135">
        <f>IF(ISNA(VLOOKUP($B381,'[1]1718  Prog Access'!$F$7:$BF$318,51,FALSE)),"",VLOOKUP($B381,'[1]1718  Prog Access'!$F$7:$BF$318,51,FALSE))</f>
        <v>2724500.1500000004</v>
      </c>
      <c r="CD381" s="133">
        <f t="shared" si="509"/>
        <v>3.6321741448094878E-2</v>
      </c>
      <c r="CE381" s="134">
        <f t="shared" si="510"/>
        <v>468.4306071114795</v>
      </c>
      <c r="CF381" s="141">
        <f>IF(ISNA(VLOOKUP($B381,'[1]1718  Prog Access'!$F$7:$BF$318,52,FALSE)),"",VLOOKUP($B381,'[1]1718  Prog Access'!$F$7:$BF$318,52,FALSE))</f>
        <v>1558142.7299999995</v>
      </c>
      <c r="CG381" s="88">
        <f t="shared" si="511"/>
        <v>2.0772418521719915E-2</v>
      </c>
      <c r="CH381" s="89">
        <f t="shared" si="512"/>
        <v>267.89565233837033</v>
      </c>
      <c r="CI381" s="90">
        <f t="shared" si="543"/>
        <v>75010174.109999985</v>
      </c>
      <c r="CJ381" s="99">
        <f t="shared" si="544"/>
        <v>0</v>
      </c>
    </row>
    <row r="382" spans="1:88" x14ac:dyDescent="0.3">
      <c r="A382" s="104"/>
      <c r="B382" s="84" t="s">
        <v>618</v>
      </c>
      <c r="C382" s="117" t="s">
        <v>619</v>
      </c>
      <c r="D382" s="85">
        <f>IF(ISNA(VLOOKUP($B382,'[1]1718 enrollment_Rev_Exp by size'!$A$6:$C$339,3,FALSE)),"",VLOOKUP($B382,'[1]1718 enrollment_Rev_Exp by size'!$A$6:$C$339,3,FALSE))</f>
        <v>1455.8600000000001</v>
      </c>
      <c r="E382" s="86">
        <f>IF(ISNA(VLOOKUP($B382,'[1]1718 Enroll_Rev_Exp Access'!$A$6:$D$316,4,FALSE)),"",VLOOKUP($B382,'[1]1718 Enroll_Rev_Exp Access'!$A$6:$D$316,4,FALSE))</f>
        <v>17346584.350000001</v>
      </c>
      <c r="F382" s="87">
        <f>IF(ISNA(VLOOKUP($B382,'[1]1718  Prog Access'!$F$7:$BF$318,2,FALSE)),"",VLOOKUP($B382,'[1]1718  Prog Access'!$F$7:$BF$318,2,FALSE))</f>
        <v>9172281.3200000022</v>
      </c>
      <c r="G382" s="87">
        <f>IF(ISNA(VLOOKUP($B382,'[1]1718  Prog Access'!$F$7:$BF$318,3,FALSE)),"",VLOOKUP($B382,'[1]1718  Prog Access'!$F$7:$BF$318,3,FALSE))</f>
        <v>0</v>
      </c>
      <c r="H382" s="87">
        <f>IF(ISNA(VLOOKUP($B382,'[1]1718  Prog Access'!$F$7:$BF$318,4,FALSE)),"",VLOOKUP($B382,'[1]1718  Prog Access'!$F$7:$BF$318,4,FALSE))</f>
        <v>0</v>
      </c>
      <c r="I382" s="130">
        <f t="shared" si="515"/>
        <v>9172281.3200000022</v>
      </c>
      <c r="J382" s="151">
        <f t="shared" si="516"/>
        <v>0.52876584432600426</v>
      </c>
      <c r="K382" s="152">
        <f t="shared" si="517"/>
        <v>6300.2495569628954</v>
      </c>
      <c r="L382" s="135">
        <f>IF(ISNA(VLOOKUP($B382,'[1]1718  Prog Access'!$F$7:$BF$318,5,FALSE)),"",VLOOKUP($B382,'[1]1718  Prog Access'!$F$7:$BF$318,5,FALSE))</f>
        <v>0</v>
      </c>
      <c r="M382" s="135">
        <f>IF(ISNA(VLOOKUP($B382,'[1]1718  Prog Access'!$F$7:$BF$318,6,FALSE)),"",VLOOKUP($B382,'[1]1718  Prog Access'!$F$7:$BF$318,6,FALSE))</f>
        <v>0</v>
      </c>
      <c r="N382" s="135">
        <f>IF(ISNA(VLOOKUP($B382,'[1]1718  Prog Access'!$F$7:$BF$318,7,FALSE)),"",VLOOKUP($B382,'[1]1718  Prog Access'!$F$7:$BF$318,7,FALSE))</f>
        <v>0</v>
      </c>
      <c r="O382" s="135">
        <f>IF(ISNA(VLOOKUP($B382,'[1]1718  Prog Access'!$F$7:$BF$318,8,FALSE)),"",VLOOKUP($B382,'[1]1718  Prog Access'!$F$7:$BF$318,8,FALSE))</f>
        <v>0</v>
      </c>
      <c r="P382" s="135">
        <f>IF(ISNA(VLOOKUP($B382,'[1]1718  Prog Access'!$F$7:$BF$318,9,FALSE)),"",VLOOKUP($B382,'[1]1718  Prog Access'!$F$7:$BF$318,9,FALSE))</f>
        <v>0</v>
      </c>
      <c r="Q382" s="135">
        <f>IF(ISNA(VLOOKUP($B382,'[1]1718  Prog Access'!$F$7:$BF$318,10,FALSE)),"",VLOOKUP($B382,'[1]1718  Prog Access'!$F$7:$BF$318,10,FALSE))</f>
        <v>0</v>
      </c>
      <c r="R382" s="128">
        <f t="shared" si="486"/>
        <v>0</v>
      </c>
      <c r="S382" s="136">
        <f t="shared" si="487"/>
        <v>0</v>
      </c>
      <c r="T382" s="137">
        <f t="shared" si="488"/>
        <v>0</v>
      </c>
      <c r="U382" s="135">
        <f>IF(ISNA(VLOOKUP($B382,'[1]1718  Prog Access'!$F$7:$BF$318,11,FALSE)),"",VLOOKUP($B382,'[1]1718  Prog Access'!$F$7:$BF$318,11,FALSE))</f>
        <v>1525827.6099999999</v>
      </c>
      <c r="V382" s="135">
        <f>IF(ISNA(VLOOKUP($B382,'[1]1718  Prog Access'!$F$7:$BF$318,12,FALSE)),"",VLOOKUP($B382,'[1]1718  Prog Access'!$F$7:$BF$318,12,FALSE))</f>
        <v>208394.19</v>
      </c>
      <c r="W382" s="135">
        <f>IF(ISNA(VLOOKUP($B382,'[1]1718  Prog Access'!$F$7:$BF$318,13,FALSE)),"",VLOOKUP($B382,'[1]1718  Prog Access'!$F$7:$BF$318,13,FALSE))</f>
        <v>354432.86000000004</v>
      </c>
      <c r="X382" s="135">
        <f>IF(ISNA(VLOOKUP($B382,'[1]1718  Prog Access'!$F$7:$BF$318,14,FALSE)),"",VLOOKUP($B382,'[1]1718  Prog Access'!$F$7:$BF$318,14,FALSE))</f>
        <v>0</v>
      </c>
      <c r="Y382" s="135">
        <f>IF(ISNA(VLOOKUP($B382,'[1]1718  Prog Access'!$F$7:$BF$318,15,FALSE)),"",VLOOKUP($B382,'[1]1718  Prog Access'!$F$7:$BF$318,15,FALSE))</f>
        <v>0</v>
      </c>
      <c r="Z382" s="135">
        <f>IF(ISNA(VLOOKUP($B382,'[1]1718  Prog Access'!$F$7:$BF$318,16,FALSE)),"",VLOOKUP($B382,'[1]1718  Prog Access'!$F$7:$BF$318,16,FALSE))</f>
        <v>0</v>
      </c>
      <c r="AA382" s="138">
        <f t="shared" si="489"/>
        <v>2088654.66</v>
      </c>
      <c r="AB382" s="133">
        <f t="shared" si="490"/>
        <v>0.12040725815857804</v>
      </c>
      <c r="AC382" s="134">
        <f t="shared" si="491"/>
        <v>1434.6535106397591</v>
      </c>
      <c r="AD382" s="135">
        <f>IF(ISNA(VLOOKUP($B382,'[1]1718  Prog Access'!$F$7:$BF$318,17,FALSE)),"",VLOOKUP($B382,'[1]1718  Prog Access'!$F$7:$BF$318,17,FALSE))</f>
        <v>786296.78000000014</v>
      </c>
      <c r="AE382" s="135">
        <f>IF(ISNA(VLOOKUP($B382,'[1]1718  Prog Access'!$F$7:$BF$318,18,FALSE)),"",VLOOKUP($B382,'[1]1718  Prog Access'!$F$7:$BF$318,18,FALSE))</f>
        <v>0</v>
      </c>
      <c r="AF382" s="135">
        <f>IF(ISNA(VLOOKUP($B382,'[1]1718  Prog Access'!$F$7:$BF$318,19,FALSE)),"",VLOOKUP($B382,'[1]1718  Prog Access'!$F$7:$BF$318,19,FALSE))</f>
        <v>14011.419999999998</v>
      </c>
      <c r="AG382" s="135">
        <f>IF(ISNA(VLOOKUP($B382,'[1]1718  Prog Access'!$F$7:$BF$318,20,FALSE)),"",VLOOKUP($B382,'[1]1718  Prog Access'!$F$7:$BF$318,20,FALSE))</f>
        <v>0</v>
      </c>
      <c r="AH382" s="134">
        <f t="shared" si="492"/>
        <v>800308.20000000019</v>
      </c>
      <c r="AI382" s="133">
        <f t="shared" si="493"/>
        <v>4.6136356521392072E-2</v>
      </c>
      <c r="AJ382" s="134">
        <f t="shared" si="494"/>
        <v>549.71508249419594</v>
      </c>
      <c r="AK382" s="135">
        <f>IF(ISNA(VLOOKUP($B382,'[1]1718  Prog Access'!$F$7:$BF$318,21,FALSE)),"",VLOOKUP($B382,'[1]1718  Prog Access'!$F$7:$BF$318,21,FALSE))</f>
        <v>0</v>
      </c>
      <c r="AL382" s="135">
        <f>IF(ISNA(VLOOKUP($B382,'[1]1718  Prog Access'!$F$7:$BF$318,22,FALSE)),"",VLOOKUP($B382,'[1]1718  Prog Access'!$F$7:$BF$318,22,FALSE))</f>
        <v>0</v>
      </c>
      <c r="AM382" s="138">
        <f t="shared" si="495"/>
        <v>0</v>
      </c>
      <c r="AN382" s="133">
        <f t="shared" si="496"/>
        <v>0</v>
      </c>
      <c r="AO382" s="139">
        <f t="shared" si="497"/>
        <v>0</v>
      </c>
      <c r="AP382" s="135">
        <f>IF(ISNA(VLOOKUP($B382,'[1]1718  Prog Access'!$F$7:$BF$318,23,FALSE)),"",VLOOKUP($B382,'[1]1718  Prog Access'!$F$7:$BF$318,23,FALSE))</f>
        <v>436663.99</v>
      </c>
      <c r="AQ382" s="135">
        <f>IF(ISNA(VLOOKUP($B382,'[1]1718  Prog Access'!$F$7:$BF$318,24,FALSE)),"",VLOOKUP($B382,'[1]1718  Prog Access'!$F$7:$BF$318,24,FALSE))</f>
        <v>76281.97</v>
      </c>
      <c r="AR382" s="135">
        <f>IF(ISNA(VLOOKUP($B382,'[1]1718  Prog Access'!$F$7:$BF$318,25,FALSE)),"",VLOOKUP($B382,'[1]1718  Prog Access'!$F$7:$BF$318,25,FALSE))</f>
        <v>0</v>
      </c>
      <c r="AS382" s="135">
        <f>IF(ISNA(VLOOKUP($B382,'[1]1718  Prog Access'!$F$7:$BF$318,26,FALSE)),"",VLOOKUP($B382,'[1]1718  Prog Access'!$F$7:$BF$318,26,FALSE))</f>
        <v>0</v>
      </c>
      <c r="AT382" s="135">
        <f>IF(ISNA(VLOOKUP($B382,'[1]1718  Prog Access'!$F$7:$BF$318,27,FALSE)),"",VLOOKUP($B382,'[1]1718  Prog Access'!$F$7:$BF$318,27,FALSE))</f>
        <v>498027.50999999995</v>
      </c>
      <c r="AU382" s="135">
        <f>IF(ISNA(VLOOKUP($B382,'[1]1718  Prog Access'!$F$7:$BF$318,28,FALSE)),"",VLOOKUP($B382,'[1]1718  Prog Access'!$F$7:$BF$318,28,FALSE))</f>
        <v>0</v>
      </c>
      <c r="AV382" s="135">
        <f>IF(ISNA(VLOOKUP($B382,'[1]1718  Prog Access'!$F$7:$BF$318,29,FALSE)),"",VLOOKUP($B382,'[1]1718  Prog Access'!$F$7:$BF$318,29,FALSE))</f>
        <v>0</v>
      </c>
      <c r="AW382" s="135">
        <f>IF(ISNA(VLOOKUP($B382,'[1]1718  Prog Access'!$F$7:$BF$318,30,FALSE)),"",VLOOKUP($B382,'[1]1718  Prog Access'!$F$7:$BF$318,30,FALSE))</f>
        <v>78826.939999999988</v>
      </c>
      <c r="AX382" s="135">
        <f>IF(ISNA(VLOOKUP($B382,'[1]1718  Prog Access'!$F$7:$BF$318,31,FALSE)),"",VLOOKUP($B382,'[1]1718  Prog Access'!$F$7:$BF$318,31,FALSE))</f>
        <v>0</v>
      </c>
      <c r="AY382" s="135">
        <f>IF(ISNA(VLOOKUP($B382,'[1]1718  Prog Access'!$F$7:$BF$318,32,FALSE)),"",VLOOKUP($B382,'[1]1718  Prog Access'!$F$7:$BF$318,32,FALSE))</f>
        <v>0</v>
      </c>
      <c r="AZ382" s="135">
        <f>IF(ISNA(VLOOKUP($B382,'[1]1718  Prog Access'!$F$7:$BF$318,33,FALSE)),"",VLOOKUP($B382,'[1]1718  Prog Access'!$F$7:$BF$318,33,FALSE))</f>
        <v>0</v>
      </c>
      <c r="BA382" s="135">
        <f>IF(ISNA(VLOOKUP($B382,'[1]1718  Prog Access'!$F$7:$BF$318,34,FALSE)),"",VLOOKUP($B382,'[1]1718  Prog Access'!$F$7:$BF$318,34,FALSE))</f>
        <v>21433.62</v>
      </c>
      <c r="BB382" s="135">
        <f>IF(ISNA(VLOOKUP($B382,'[1]1718  Prog Access'!$F$7:$BF$318,35,FALSE)),"",VLOOKUP($B382,'[1]1718  Prog Access'!$F$7:$BF$318,35,FALSE))</f>
        <v>305894.48999999993</v>
      </c>
      <c r="BC382" s="135">
        <f>IF(ISNA(VLOOKUP($B382,'[1]1718  Prog Access'!$F$7:$BF$318,36,FALSE)),"",VLOOKUP($B382,'[1]1718  Prog Access'!$F$7:$BF$318,36,FALSE))</f>
        <v>0</v>
      </c>
      <c r="BD382" s="135">
        <f>IF(ISNA(VLOOKUP($B382,'[1]1718  Prog Access'!$F$7:$BF$318,37,FALSE)),"",VLOOKUP($B382,'[1]1718  Prog Access'!$F$7:$BF$318,37,FALSE))</f>
        <v>0</v>
      </c>
      <c r="BE382" s="135">
        <f>IF(ISNA(VLOOKUP($B382,'[1]1718  Prog Access'!$F$7:$BF$318,38,FALSE)),"",VLOOKUP($B382,'[1]1718  Prog Access'!$F$7:$BF$318,38,FALSE))</f>
        <v>0</v>
      </c>
      <c r="BF382" s="134">
        <f t="shared" si="498"/>
        <v>1417128.52</v>
      </c>
      <c r="BG382" s="133">
        <f t="shared" si="499"/>
        <v>8.1694960310731132E-2</v>
      </c>
      <c r="BH382" s="137">
        <f t="shared" si="500"/>
        <v>973.39615072877882</v>
      </c>
      <c r="BI382" s="140">
        <f>IF(ISNA(VLOOKUP($B382,'[1]1718  Prog Access'!$F$7:$BF$318,39,FALSE)),"",VLOOKUP($B382,'[1]1718  Prog Access'!$F$7:$BF$318,39,FALSE))</f>
        <v>0</v>
      </c>
      <c r="BJ382" s="135">
        <f>IF(ISNA(VLOOKUP($B382,'[1]1718  Prog Access'!$F$7:$BF$318,40,FALSE)),"",VLOOKUP($B382,'[1]1718  Prog Access'!$F$7:$BF$318,40,FALSE))</f>
        <v>0</v>
      </c>
      <c r="BK382" s="135">
        <f>IF(ISNA(VLOOKUP($B382,'[1]1718  Prog Access'!$F$7:$BF$318,41,FALSE)),"",VLOOKUP($B382,'[1]1718  Prog Access'!$F$7:$BF$318,41,FALSE))</f>
        <v>32490.89</v>
      </c>
      <c r="BL382" s="135">
        <f>IF(ISNA(VLOOKUP($B382,'[1]1718  Prog Access'!$F$7:$BF$318,42,FALSE)),"",VLOOKUP($B382,'[1]1718  Prog Access'!$F$7:$BF$318,42,FALSE))</f>
        <v>0</v>
      </c>
      <c r="BM382" s="135">
        <f>IF(ISNA(VLOOKUP($B382,'[1]1718  Prog Access'!$F$7:$BF$318,43,FALSE)),"",VLOOKUP($B382,'[1]1718  Prog Access'!$F$7:$BF$318,43,FALSE))</f>
        <v>0</v>
      </c>
      <c r="BN382" s="135">
        <f>IF(ISNA(VLOOKUP($B382,'[1]1718  Prog Access'!$F$7:$BF$318,44,FALSE)),"",VLOOKUP($B382,'[1]1718  Prog Access'!$F$7:$BF$318,44,FALSE))</f>
        <v>0</v>
      </c>
      <c r="BO382" s="135">
        <f>IF(ISNA(VLOOKUP($B382,'[1]1718  Prog Access'!$F$7:$BF$318,45,FALSE)),"",VLOOKUP($B382,'[1]1718  Prog Access'!$F$7:$BF$318,45,FALSE))</f>
        <v>0</v>
      </c>
      <c r="BP382" s="137">
        <f t="shared" si="501"/>
        <v>32490.89</v>
      </c>
      <c r="BQ382" s="133">
        <f t="shared" si="502"/>
        <v>1.8730425162922634E-3</v>
      </c>
      <c r="BR382" s="134">
        <f t="shared" si="503"/>
        <v>22.317317599219702</v>
      </c>
      <c r="BS382" s="140">
        <f>IF(ISNA(VLOOKUP($B382,'[1]1718  Prog Access'!$F$7:$BF$318,46,FALSE)),"",VLOOKUP($B382,'[1]1718  Prog Access'!$F$7:$BF$318,46,FALSE))</f>
        <v>0</v>
      </c>
      <c r="BT382" s="135">
        <f>IF(ISNA(VLOOKUP($B382,'[1]1718  Prog Access'!$F$7:$BF$318,47,FALSE)),"",VLOOKUP($B382,'[1]1718  Prog Access'!$F$7:$BF$318,47,FALSE))</f>
        <v>0</v>
      </c>
      <c r="BU382" s="135">
        <f>IF(ISNA(VLOOKUP($B382,'[1]1718  Prog Access'!$F$7:$BF$318,48,FALSE)),"",VLOOKUP($B382,'[1]1718  Prog Access'!$F$7:$BF$318,48,FALSE))</f>
        <v>0</v>
      </c>
      <c r="BV382" s="135">
        <f>IF(ISNA(VLOOKUP($B382,'[1]1718  Prog Access'!$F$7:$BF$318,49,FALSE)),"",VLOOKUP($B382,'[1]1718  Prog Access'!$F$7:$BF$318,49,FALSE))</f>
        <v>0</v>
      </c>
      <c r="BW382" s="137">
        <f t="shared" si="504"/>
        <v>0</v>
      </c>
      <c r="BX382" s="133">
        <f t="shared" si="505"/>
        <v>0</v>
      </c>
      <c r="BY382" s="134">
        <f t="shared" si="506"/>
        <v>0</v>
      </c>
      <c r="BZ382" s="135">
        <f>IF(ISNA(VLOOKUP($B382,'[1]1718  Prog Access'!$F$7:$BF$318,50,FALSE)),"",VLOOKUP($B382,'[1]1718  Prog Access'!$F$7:$BF$318,50,FALSE))</f>
        <v>2745460.7600000007</v>
      </c>
      <c r="CA382" s="133">
        <f t="shared" si="507"/>
        <v>0.15827097165673429</v>
      </c>
      <c r="CB382" s="134">
        <f t="shared" si="508"/>
        <v>1885.7999807673818</v>
      </c>
      <c r="CC382" s="135">
        <f>IF(ISNA(VLOOKUP($B382,'[1]1718  Prog Access'!$F$7:$BF$318,51,FALSE)),"",VLOOKUP($B382,'[1]1718  Prog Access'!$F$7:$BF$318,51,FALSE))</f>
        <v>701026.13</v>
      </c>
      <c r="CD382" s="133">
        <f t="shared" si="509"/>
        <v>4.0412920253087167E-2</v>
      </c>
      <c r="CE382" s="134">
        <f t="shared" si="510"/>
        <v>481.52029041253962</v>
      </c>
      <c r="CF382" s="141">
        <f>IF(ISNA(VLOOKUP($B382,'[1]1718  Prog Access'!$F$7:$BF$318,52,FALSE)),"",VLOOKUP($B382,'[1]1718  Prog Access'!$F$7:$BF$318,52,FALSE))</f>
        <v>389233.86999999994</v>
      </c>
      <c r="CG382" s="88">
        <f t="shared" si="511"/>
        <v>2.2438646257180877E-2</v>
      </c>
      <c r="CH382" s="89">
        <f t="shared" si="512"/>
        <v>267.35666204167978</v>
      </c>
      <c r="CI382" s="90">
        <f t="shared" si="543"/>
        <v>17346584.350000001</v>
      </c>
      <c r="CJ382" s="99">
        <f t="shared" si="544"/>
        <v>0</v>
      </c>
    </row>
    <row r="383" spans="1:88" x14ac:dyDescent="0.3">
      <c r="A383" s="21"/>
      <c r="B383" s="84" t="s">
        <v>620</v>
      </c>
      <c r="C383" s="117" t="s">
        <v>621</v>
      </c>
      <c r="D383" s="85">
        <f>IF(ISNA(VLOOKUP($B383,'[1]1718 enrollment_Rev_Exp by size'!$A$6:$C$339,3,FALSE)),"",VLOOKUP($B383,'[1]1718 enrollment_Rev_Exp by size'!$A$6:$C$339,3,FALSE))</f>
        <v>206.20999999999998</v>
      </c>
      <c r="E383" s="86">
        <f>IF(ISNA(VLOOKUP($B383,'[1]1718 Enroll_Rev_Exp Access'!$A$6:$D$316,4,FALSE)),"",VLOOKUP($B383,'[1]1718 Enroll_Rev_Exp Access'!$A$6:$D$316,4,FALSE))</f>
        <v>3786570.08</v>
      </c>
      <c r="F383" s="87">
        <f>IF(ISNA(VLOOKUP($B383,'[1]1718  Prog Access'!$F$7:$BF$318,2,FALSE)),"",VLOOKUP($B383,'[1]1718  Prog Access'!$F$7:$BF$318,2,FALSE))</f>
        <v>1854558.22</v>
      </c>
      <c r="G383" s="87">
        <f>IF(ISNA(VLOOKUP($B383,'[1]1718  Prog Access'!$F$7:$BF$318,3,FALSE)),"",VLOOKUP($B383,'[1]1718  Prog Access'!$F$7:$BF$318,3,FALSE))</f>
        <v>0</v>
      </c>
      <c r="H383" s="87">
        <f>IF(ISNA(VLOOKUP($B383,'[1]1718  Prog Access'!$F$7:$BF$318,4,FALSE)),"",VLOOKUP($B383,'[1]1718  Prog Access'!$F$7:$BF$318,4,FALSE))</f>
        <v>0</v>
      </c>
      <c r="I383" s="130">
        <f t="shared" si="515"/>
        <v>1854558.22</v>
      </c>
      <c r="J383" s="151">
        <f t="shared" si="516"/>
        <v>0.48977258595990386</v>
      </c>
      <c r="K383" s="152">
        <f t="shared" si="517"/>
        <v>8993.5416323165718</v>
      </c>
      <c r="L383" s="135">
        <f>IF(ISNA(VLOOKUP($B383,'[1]1718  Prog Access'!$F$7:$BF$318,5,FALSE)),"",VLOOKUP($B383,'[1]1718  Prog Access'!$F$7:$BF$318,5,FALSE))</f>
        <v>0</v>
      </c>
      <c r="M383" s="135">
        <f>IF(ISNA(VLOOKUP($B383,'[1]1718  Prog Access'!$F$7:$BF$318,6,FALSE)),"",VLOOKUP($B383,'[1]1718  Prog Access'!$F$7:$BF$318,6,FALSE))</f>
        <v>0</v>
      </c>
      <c r="N383" s="135">
        <f>IF(ISNA(VLOOKUP($B383,'[1]1718  Prog Access'!$F$7:$BF$318,7,FALSE)),"",VLOOKUP($B383,'[1]1718  Prog Access'!$F$7:$BF$318,7,FALSE))</f>
        <v>0</v>
      </c>
      <c r="O383" s="135">
        <f>IF(ISNA(VLOOKUP($B383,'[1]1718  Prog Access'!$F$7:$BF$318,8,FALSE)),"",VLOOKUP($B383,'[1]1718  Prog Access'!$F$7:$BF$318,8,FALSE))</f>
        <v>0</v>
      </c>
      <c r="P383" s="135">
        <f>IF(ISNA(VLOOKUP($B383,'[1]1718  Prog Access'!$F$7:$BF$318,9,FALSE)),"",VLOOKUP($B383,'[1]1718  Prog Access'!$F$7:$BF$318,9,FALSE))</f>
        <v>0</v>
      </c>
      <c r="Q383" s="135">
        <f>IF(ISNA(VLOOKUP($B383,'[1]1718  Prog Access'!$F$7:$BF$318,10,FALSE)),"",VLOOKUP($B383,'[1]1718  Prog Access'!$F$7:$BF$318,10,FALSE))</f>
        <v>0</v>
      </c>
      <c r="R383" s="128">
        <f t="shared" si="486"/>
        <v>0</v>
      </c>
      <c r="S383" s="136">
        <f t="shared" si="487"/>
        <v>0</v>
      </c>
      <c r="T383" s="137">
        <f t="shared" si="488"/>
        <v>0</v>
      </c>
      <c r="U383" s="135">
        <f>IF(ISNA(VLOOKUP($B383,'[1]1718  Prog Access'!$F$7:$BF$318,11,FALSE)),"",VLOOKUP($B383,'[1]1718  Prog Access'!$F$7:$BF$318,11,FALSE))</f>
        <v>193888.59</v>
      </c>
      <c r="V383" s="135">
        <f>IF(ISNA(VLOOKUP($B383,'[1]1718  Prog Access'!$F$7:$BF$318,12,FALSE)),"",VLOOKUP($B383,'[1]1718  Prog Access'!$F$7:$BF$318,12,FALSE))</f>
        <v>10747.29</v>
      </c>
      <c r="W383" s="135">
        <f>IF(ISNA(VLOOKUP($B383,'[1]1718  Prog Access'!$F$7:$BF$318,13,FALSE)),"",VLOOKUP($B383,'[1]1718  Prog Access'!$F$7:$BF$318,13,FALSE))</f>
        <v>38565.47</v>
      </c>
      <c r="X383" s="135">
        <f>IF(ISNA(VLOOKUP($B383,'[1]1718  Prog Access'!$F$7:$BF$318,14,FALSE)),"",VLOOKUP($B383,'[1]1718  Prog Access'!$F$7:$BF$318,14,FALSE))</f>
        <v>0</v>
      </c>
      <c r="Y383" s="135">
        <f>IF(ISNA(VLOOKUP($B383,'[1]1718  Prog Access'!$F$7:$BF$318,15,FALSE)),"",VLOOKUP($B383,'[1]1718  Prog Access'!$F$7:$BF$318,15,FALSE))</f>
        <v>0</v>
      </c>
      <c r="Z383" s="135">
        <f>IF(ISNA(VLOOKUP($B383,'[1]1718  Prog Access'!$F$7:$BF$318,16,FALSE)),"",VLOOKUP($B383,'[1]1718  Prog Access'!$F$7:$BF$318,16,FALSE))</f>
        <v>0</v>
      </c>
      <c r="AA383" s="138">
        <f t="shared" si="489"/>
        <v>243201.35</v>
      </c>
      <c r="AB383" s="133">
        <f t="shared" si="490"/>
        <v>6.422734687641117E-2</v>
      </c>
      <c r="AC383" s="134">
        <f t="shared" si="491"/>
        <v>1179.3867901653655</v>
      </c>
      <c r="AD383" s="135">
        <f>IF(ISNA(VLOOKUP($B383,'[1]1718  Prog Access'!$F$7:$BF$318,17,FALSE)),"",VLOOKUP($B383,'[1]1718  Prog Access'!$F$7:$BF$318,17,FALSE))</f>
        <v>109649.3</v>
      </c>
      <c r="AE383" s="135">
        <f>IF(ISNA(VLOOKUP($B383,'[1]1718  Prog Access'!$F$7:$BF$318,18,FALSE)),"",VLOOKUP($B383,'[1]1718  Prog Access'!$F$7:$BF$318,18,FALSE))</f>
        <v>32454.59</v>
      </c>
      <c r="AF383" s="135">
        <f>IF(ISNA(VLOOKUP($B383,'[1]1718  Prog Access'!$F$7:$BF$318,19,FALSE)),"",VLOOKUP($B383,'[1]1718  Prog Access'!$F$7:$BF$318,19,FALSE))</f>
        <v>0</v>
      </c>
      <c r="AG383" s="135">
        <f>IF(ISNA(VLOOKUP($B383,'[1]1718  Prog Access'!$F$7:$BF$318,20,FALSE)),"",VLOOKUP($B383,'[1]1718  Prog Access'!$F$7:$BF$318,20,FALSE))</f>
        <v>36305.14</v>
      </c>
      <c r="AH383" s="134">
        <f t="shared" si="492"/>
        <v>178409.03000000003</v>
      </c>
      <c r="AI383" s="133">
        <f t="shared" si="493"/>
        <v>4.7116262535935961E-2</v>
      </c>
      <c r="AJ383" s="134">
        <f t="shared" si="494"/>
        <v>865.18127151932515</v>
      </c>
      <c r="AK383" s="135">
        <f>IF(ISNA(VLOOKUP($B383,'[1]1718  Prog Access'!$F$7:$BF$318,21,FALSE)),"",VLOOKUP($B383,'[1]1718  Prog Access'!$F$7:$BF$318,21,FALSE))</f>
        <v>0</v>
      </c>
      <c r="AL383" s="135">
        <f>IF(ISNA(VLOOKUP($B383,'[1]1718  Prog Access'!$F$7:$BF$318,22,FALSE)),"",VLOOKUP($B383,'[1]1718  Prog Access'!$F$7:$BF$318,22,FALSE))</f>
        <v>0</v>
      </c>
      <c r="AM383" s="138">
        <f t="shared" si="495"/>
        <v>0</v>
      </c>
      <c r="AN383" s="133">
        <f t="shared" si="496"/>
        <v>0</v>
      </c>
      <c r="AO383" s="139">
        <f t="shared" si="497"/>
        <v>0</v>
      </c>
      <c r="AP383" s="135">
        <f>IF(ISNA(VLOOKUP($B383,'[1]1718  Prog Access'!$F$7:$BF$318,23,FALSE)),"",VLOOKUP($B383,'[1]1718  Prog Access'!$F$7:$BF$318,23,FALSE))</f>
        <v>21965.050000000003</v>
      </c>
      <c r="AQ383" s="135">
        <f>IF(ISNA(VLOOKUP($B383,'[1]1718  Prog Access'!$F$7:$BF$318,24,FALSE)),"",VLOOKUP($B383,'[1]1718  Prog Access'!$F$7:$BF$318,24,FALSE))</f>
        <v>19962.82</v>
      </c>
      <c r="AR383" s="135">
        <f>IF(ISNA(VLOOKUP($B383,'[1]1718  Prog Access'!$F$7:$BF$318,25,FALSE)),"",VLOOKUP($B383,'[1]1718  Prog Access'!$F$7:$BF$318,25,FALSE))</f>
        <v>0</v>
      </c>
      <c r="AS383" s="135">
        <f>IF(ISNA(VLOOKUP($B383,'[1]1718  Prog Access'!$F$7:$BF$318,26,FALSE)),"",VLOOKUP($B383,'[1]1718  Prog Access'!$F$7:$BF$318,26,FALSE))</f>
        <v>0</v>
      </c>
      <c r="AT383" s="135">
        <f>IF(ISNA(VLOOKUP($B383,'[1]1718  Prog Access'!$F$7:$BF$318,27,FALSE)),"",VLOOKUP($B383,'[1]1718  Prog Access'!$F$7:$BF$318,27,FALSE))</f>
        <v>87844.849999999991</v>
      </c>
      <c r="AU383" s="135">
        <f>IF(ISNA(VLOOKUP($B383,'[1]1718  Prog Access'!$F$7:$BF$318,28,FALSE)),"",VLOOKUP($B383,'[1]1718  Prog Access'!$F$7:$BF$318,28,FALSE))</f>
        <v>0</v>
      </c>
      <c r="AV383" s="135">
        <f>IF(ISNA(VLOOKUP($B383,'[1]1718  Prog Access'!$F$7:$BF$318,29,FALSE)),"",VLOOKUP($B383,'[1]1718  Prog Access'!$F$7:$BF$318,29,FALSE))</f>
        <v>0</v>
      </c>
      <c r="AW383" s="135">
        <f>IF(ISNA(VLOOKUP($B383,'[1]1718  Prog Access'!$F$7:$BF$318,30,FALSE)),"",VLOOKUP($B383,'[1]1718  Prog Access'!$F$7:$BF$318,30,FALSE))</f>
        <v>63898.479999999996</v>
      </c>
      <c r="AX383" s="135">
        <f>IF(ISNA(VLOOKUP($B383,'[1]1718  Prog Access'!$F$7:$BF$318,31,FALSE)),"",VLOOKUP($B383,'[1]1718  Prog Access'!$F$7:$BF$318,31,FALSE))</f>
        <v>0</v>
      </c>
      <c r="AY383" s="135">
        <f>IF(ISNA(VLOOKUP($B383,'[1]1718  Prog Access'!$F$7:$BF$318,32,FALSE)),"",VLOOKUP($B383,'[1]1718  Prog Access'!$F$7:$BF$318,32,FALSE))</f>
        <v>0</v>
      </c>
      <c r="AZ383" s="135">
        <f>IF(ISNA(VLOOKUP($B383,'[1]1718  Prog Access'!$F$7:$BF$318,33,FALSE)),"",VLOOKUP($B383,'[1]1718  Prog Access'!$F$7:$BF$318,33,FALSE))</f>
        <v>0</v>
      </c>
      <c r="BA383" s="135">
        <f>IF(ISNA(VLOOKUP($B383,'[1]1718  Prog Access'!$F$7:$BF$318,34,FALSE)),"",VLOOKUP($B383,'[1]1718  Prog Access'!$F$7:$BF$318,34,FALSE))</f>
        <v>0</v>
      </c>
      <c r="BB383" s="135">
        <f>IF(ISNA(VLOOKUP($B383,'[1]1718  Prog Access'!$F$7:$BF$318,35,FALSE)),"",VLOOKUP($B383,'[1]1718  Prog Access'!$F$7:$BF$318,35,FALSE))</f>
        <v>40539.97</v>
      </c>
      <c r="BC383" s="135">
        <f>IF(ISNA(VLOOKUP($B383,'[1]1718  Prog Access'!$F$7:$BF$318,36,FALSE)),"",VLOOKUP($B383,'[1]1718  Prog Access'!$F$7:$BF$318,36,FALSE))</f>
        <v>0</v>
      </c>
      <c r="BD383" s="135">
        <f>IF(ISNA(VLOOKUP($B383,'[1]1718  Prog Access'!$F$7:$BF$318,37,FALSE)),"",VLOOKUP($B383,'[1]1718  Prog Access'!$F$7:$BF$318,37,FALSE))</f>
        <v>0</v>
      </c>
      <c r="BE383" s="135">
        <f>IF(ISNA(VLOOKUP($B383,'[1]1718  Prog Access'!$F$7:$BF$318,38,FALSE)),"",VLOOKUP($B383,'[1]1718  Prog Access'!$F$7:$BF$318,38,FALSE))</f>
        <v>0</v>
      </c>
      <c r="BF383" s="134">
        <f t="shared" si="498"/>
        <v>234211.17</v>
      </c>
      <c r="BG383" s="133">
        <f t="shared" si="499"/>
        <v>6.1853119063360898E-2</v>
      </c>
      <c r="BH383" s="137">
        <f t="shared" si="500"/>
        <v>1135.7895834343633</v>
      </c>
      <c r="BI383" s="140">
        <f>IF(ISNA(VLOOKUP($B383,'[1]1718  Prog Access'!$F$7:$BF$318,39,FALSE)),"",VLOOKUP($B383,'[1]1718  Prog Access'!$F$7:$BF$318,39,FALSE))</f>
        <v>0</v>
      </c>
      <c r="BJ383" s="135">
        <f>IF(ISNA(VLOOKUP($B383,'[1]1718  Prog Access'!$F$7:$BF$318,40,FALSE)),"",VLOOKUP($B383,'[1]1718  Prog Access'!$F$7:$BF$318,40,FALSE))</f>
        <v>0</v>
      </c>
      <c r="BK383" s="135">
        <f>IF(ISNA(VLOOKUP($B383,'[1]1718  Prog Access'!$F$7:$BF$318,41,FALSE)),"",VLOOKUP($B383,'[1]1718  Prog Access'!$F$7:$BF$318,41,FALSE))</f>
        <v>3909.1400000000003</v>
      </c>
      <c r="BL383" s="135">
        <f>IF(ISNA(VLOOKUP($B383,'[1]1718  Prog Access'!$F$7:$BF$318,42,FALSE)),"",VLOOKUP($B383,'[1]1718  Prog Access'!$F$7:$BF$318,42,FALSE))</f>
        <v>0</v>
      </c>
      <c r="BM383" s="135">
        <f>IF(ISNA(VLOOKUP($B383,'[1]1718  Prog Access'!$F$7:$BF$318,43,FALSE)),"",VLOOKUP($B383,'[1]1718  Prog Access'!$F$7:$BF$318,43,FALSE))</f>
        <v>0</v>
      </c>
      <c r="BN383" s="135">
        <f>IF(ISNA(VLOOKUP($B383,'[1]1718  Prog Access'!$F$7:$BF$318,44,FALSE)),"",VLOOKUP($B383,'[1]1718  Prog Access'!$F$7:$BF$318,44,FALSE))</f>
        <v>0</v>
      </c>
      <c r="BO383" s="135">
        <f>IF(ISNA(VLOOKUP($B383,'[1]1718  Prog Access'!$F$7:$BF$318,45,FALSE)),"",VLOOKUP($B383,'[1]1718  Prog Access'!$F$7:$BF$318,45,FALSE))</f>
        <v>0</v>
      </c>
      <c r="BP383" s="137">
        <f t="shared" si="501"/>
        <v>3909.1400000000003</v>
      </c>
      <c r="BQ383" s="133">
        <f t="shared" si="502"/>
        <v>1.0323696425552488E-3</v>
      </c>
      <c r="BR383" s="134">
        <f t="shared" si="503"/>
        <v>18.957082585713597</v>
      </c>
      <c r="BS383" s="140">
        <f>IF(ISNA(VLOOKUP($B383,'[1]1718  Prog Access'!$F$7:$BF$318,46,FALSE)),"",VLOOKUP($B383,'[1]1718  Prog Access'!$F$7:$BF$318,46,FALSE))</f>
        <v>0</v>
      </c>
      <c r="BT383" s="135">
        <f>IF(ISNA(VLOOKUP($B383,'[1]1718  Prog Access'!$F$7:$BF$318,47,FALSE)),"",VLOOKUP($B383,'[1]1718  Prog Access'!$F$7:$BF$318,47,FALSE))</f>
        <v>0</v>
      </c>
      <c r="BU383" s="135">
        <f>IF(ISNA(VLOOKUP($B383,'[1]1718  Prog Access'!$F$7:$BF$318,48,FALSE)),"",VLOOKUP($B383,'[1]1718  Prog Access'!$F$7:$BF$318,48,FALSE))</f>
        <v>0</v>
      </c>
      <c r="BV383" s="135">
        <f>IF(ISNA(VLOOKUP($B383,'[1]1718  Prog Access'!$F$7:$BF$318,49,FALSE)),"",VLOOKUP($B383,'[1]1718  Prog Access'!$F$7:$BF$318,49,FALSE))</f>
        <v>0</v>
      </c>
      <c r="BW383" s="137">
        <f t="shared" si="504"/>
        <v>0</v>
      </c>
      <c r="BX383" s="133">
        <f t="shared" si="505"/>
        <v>0</v>
      </c>
      <c r="BY383" s="134">
        <f t="shared" si="506"/>
        <v>0</v>
      </c>
      <c r="BZ383" s="135">
        <f>IF(ISNA(VLOOKUP($B383,'[1]1718  Prog Access'!$F$7:$BF$318,50,FALSE)),"",VLOOKUP($B383,'[1]1718  Prog Access'!$F$7:$BF$318,50,FALSE))</f>
        <v>980908.2899999998</v>
      </c>
      <c r="CA383" s="133">
        <f t="shared" si="507"/>
        <v>0.25904928979949049</v>
      </c>
      <c r="CB383" s="134">
        <f t="shared" si="508"/>
        <v>4756.8415207797871</v>
      </c>
      <c r="CC383" s="135">
        <f>IF(ISNA(VLOOKUP($B383,'[1]1718  Prog Access'!$F$7:$BF$318,51,FALSE)),"",VLOOKUP($B383,'[1]1718  Prog Access'!$F$7:$BF$318,51,FALSE))</f>
        <v>191686.72000000003</v>
      </c>
      <c r="CD383" s="133">
        <f t="shared" si="509"/>
        <v>5.0622784195241945E-2</v>
      </c>
      <c r="CE383" s="134">
        <f t="shared" si="510"/>
        <v>929.57043790310877</v>
      </c>
      <c r="CF383" s="141">
        <f>IF(ISNA(VLOOKUP($B383,'[1]1718  Prog Access'!$F$7:$BF$318,52,FALSE)),"",VLOOKUP($B383,'[1]1718  Prog Access'!$F$7:$BF$318,52,FALSE))</f>
        <v>99686.160000000018</v>
      </c>
      <c r="CG383" s="88">
        <f t="shared" si="511"/>
        <v>2.6326241927100428E-2</v>
      </c>
      <c r="CH383" s="89">
        <f t="shared" si="512"/>
        <v>483.42059066000695</v>
      </c>
      <c r="CI383" s="90">
        <f t="shared" si="543"/>
        <v>3786570.08</v>
      </c>
      <c r="CJ383" s="99">
        <f t="shared" si="544"/>
        <v>0</v>
      </c>
    </row>
    <row r="384" spans="1:88" x14ac:dyDescent="0.3">
      <c r="A384" s="21"/>
      <c r="B384" s="84" t="s">
        <v>622</v>
      </c>
      <c r="C384" s="117" t="s">
        <v>623</v>
      </c>
      <c r="D384" s="85">
        <f>IF(ISNA(VLOOKUP($B384,'[1]1718 enrollment_Rev_Exp by size'!$A$6:$C$339,3,FALSE)),"",VLOOKUP($B384,'[1]1718 enrollment_Rev_Exp by size'!$A$6:$C$339,3,FALSE))</f>
        <v>761.96</v>
      </c>
      <c r="E384" s="86">
        <f>IF(ISNA(VLOOKUP($B384,'[1]1718 Enroll_Rev_Exp Access'!$A$6:$D$316,4,FALSE)),"",VLOOKUP($B384,'[1]1718 Enroll_Rev_Exp Access'!$A$6:$D$316,4,FALSE))</f>
        <v>10254083.460000001</v>
      </c>
      <c r="F384" s="87">
        <f>IF(ISNA(VLOOKUP($B384,'[1]1718  Prog Access'!$F$7:$BF$318,2,FALSE)),"",VLOOKUP($B384,'[1]1718  Prog Access'!$F$7:$BF$318,2,FALSE))</f>
        <v>5474199.9299999988</v>
      </c>
      <c r="G384" s="87">
        <f>IF(ISNA(VLOOKUP($B384,'[1]1718  Prog Access'!$F$7:$BF$318,3,FALSE)),"",VLOOKUP($B384,'[1]1718  Prog Access'!$F$7:$BF$318,3,FALSE))</f>
        <v>325</v>
      </c>
      <c r="H384" s="87">
        <f>IF(ISNA(VLOOKUP($B384,'[1]1718  Prog Access'!$F$7:$BF$318,4,FALSE)),"",VLOOKUP($B384,'[1]1718  Prog Access'!$F$7:$BF$318,4,FALSE))</f>
        <v>20775.72</v>
      </c>
      <c r="I384" s="130">
        <f t="shared" si="515"/>
        <v>5495300.6499999985</v>
      </c>
      <c r="J384" s="151">
        <f t="shared" si="516"/>
        <v>0.53591339210730371</v>
      </c>
      <c r="K384" s="152">
        <f t="shared" si="517"/>
        <v>7212.0592288309072</v>
      </c>
      <c r="L384" s="135">
        <f>IF(ISNA(VLOOKUP($B384,'[1]1718  Prog Access'!$F$7:$BF$318,5,FALSE)),"",VLOOKUP($B384,'[1]1718  Prog Access'!$F$7:$BF$318,5,FALSE))</f>
        <v>0</v>
      </c>
      <c r="M384" s="135">
        <f>IF(ISNA(VLOOKUP($B384,'[1]1718  Prog Access'!$F$7:$BF$318,6,FALSE)),"",VLOOKUP($B384,'[1]1718  Prog Access'!$F$7:$BF$318,6,FALSE))</f>
        <v>0</v>
      </c>
      <c r="N384" s="135">
        <f>IF(ISNA(VLOOKUP($B384,'[1]1718  Prog Access'!$F$7:$BF$318,7,FALSE)),"",VLOOKUP($B384,'[1]1718  Prog Access'!$F$7:$BF$318,7,FALSE))</f>
        <v>0</v>
      </c>
      <c r="O384" s="135">
        <f>IF(ISNA(VLOOKUP($B384,'[1]1718  Prog Access'!$F$7:$BF$318,8,FALSE)),"",VLOOKUP($B384,'[1]1718  Prog Access'!$F$7:$BF$318,8,FALSE))</f>
        <v>0</v>
      </c>
      <c r="P384" s="135">
        <f>IF(ISNA(VLOOKUP($B384,'[1]1718  Prog Access'!$F$7:$BF$318,9,FALSE)),"",VLOOKUP($B384,'[1]1718  Prog Access'!$F$7:$BF$318,9,FALSE))</f>
        <v>0</v>
      </c>
      <c r="Q384" s="135">
        <f>IF(ISNA(VLOOKUP($B384,'[1]1718  Prog Access'!$F$7:$BF$318,10,FALSE)),"",VLOOKUP($B384,'[1]1718  Prog Access'!$F$7:$BF$318,10,FALSE))</f>
        <v>0</v>
      </c>
      <c r="R384" s="128">
        <f t="shared" si="486"/>
        <v>0</v>
      </c>
      <c r="S384" s="136">
        <f t="shared" si="487"/>
        <v>0</v>
      </c>
      <c r="T384" s="137">
        <f t="shared" si="488"/>
        <v>0</v>
      </c>
      <c r="U384" s="135">
        <f>IF(ISNA(VLOOKUP($B384,'[1]1718  Prog Access'!$F$7:$BF$318,11,FALSE)),"",VLOOKUP($B384,'[1]1718  Prog Access'!$F$7:$BF$318,11,FALSE))</f>
        <v>928248.11</v>
      </c>
      <c r="V384" s="135">
        <f>IF(ISNA(VLOOKUP($B384,'[1]1718  Prog Access'!$F$7:$BF$318,12,FALSE)),"",VLOOKUP($B384,'[1]1718  Prog Access'!$F$7:$BF$318,12,FALSE))</f>
        <v>13872.69</v>
      </c>
      <c r="W384" s="135">
        <f>IF(ISNA(VLOOKUP($B384,'[1]1718  Prog Access'!$F$7:$BF$318,13,FALSE)),"",VLOOKUP($B384,'[1]1718  Prog Access'!$F$7:$BF$318,13,FALSE))</f>
        <v>157130.68000000002</v>
      </c>
      <c r="X384" s="135">
        <f>IF(ISNA(VLOOKUP($B384,'[1]1718  Prog Access'!$F$7:$BF$318,14,FALSE)),"",VLOOKUP($B384,'[1]1718  Prog Access'!$F$7:$BF$318,14,FALSE))</f>
        <v>0</v>
      </c>
      <c r="Y384" s="135">
        <f>IF(ISNA(VLOOKUP($B384,'[1]1718  Prog Access'!$F$7:$BF$318,15,FALSE)),"",VLOOKUP($B384,'[1]1718  Prog Access'!$F$7:$BF$318,15,FALSE))</f>
        <v>0</v>
      </c>
      <c r="Z384" s="135">
        <f>IF(ISNA(VLOOKUP($B384,'[1]1718  Prog Access'!$F$7:$BF$318,16,FALSE)),"",VLOOKUP($B384,'[1]1718  Prog Access'!$F$7:$BF$318,16,FALSE))</f>
        <v>0</v>
      </c>
      <c r="AA384" s="138">
        <f t="shared" si="489"/>
        <v>1099251.48</v>
      </c>
      <c r="AB384" s="133">
        <f t="shared" si="490"/>
        <v>0.10720133927991259</v>
      </c>
      <c r="AC384" s="134">
        <f t="shared" si="491"/>
        <v>1442.6629744343534</v>
      </c>
      <c r="AD384" s="135">
        <f>IF(ISNA(VLOOKUP($B384,'[1]1718  Prog Access'!$F$7:$BF$318,17,FALSE)),"",VLOOKUP($B384,'[1]1718  Prog Access'!$F$7:$BF$318,17,FALSE))</f>
        <v>394299.49000000005</v>
      </c>
      <c r="AE384" s="135">
        <f>IF(ISNA(VLOOKUP($B384,'[1]1718  Prog Access'!$F$7:$BF$318,18,FALSE)),"",VLOOKUP($B384,'[1]1718  Prog Access'!$F$7:$BF$318,18,FALSE))</f>
        <v>0</v>
      </c>
      <c r="AF384" s="135">
        <f>IF(ISNA(VLOOKUP($B384,'[1]1718  Prog Access'!$F$7:$BF$318,19,FALSE)),"",VLOOKUP($B384,'[1]1718  Prog Access'!$F$7:$BF$318,19,FALSE))</f>
        <v>4830.2700000000004</v>
      </c>
      <c r="AG384" s="135">
        <f>IF(ISNA(VLOOKUP($B384,'[1]1718  Prog Access'!$F$7:$BF$318,20,FALSE)),"",VLOOKUP($B384,'[1]1718  Prog Access'!$F$7:$BF$318,20,FALSE))</f>
        <v>0</v>
      </c>
      <c r="AH384" s="134">
        <f t="shared" si="492"/>
        <v>399129.76000000007</v>
      </c>
      <c r="AI384" s="133">
        <f t="shared" si="493"/>
        <v>3.8923981997704554E-2</v>
      </c>
      <c r="AJ384" s="134">
        <f t="shared" si="494"/>
        <v>523.81983306210304</v>
      </c>
      <c r="AK384" s="135">
        <f>IF(ISNA(VLOOKUP($B384,'[1]1718  Prog Access'!$F$7:$BF$318,21,FALSE)),"",VLOOKUP($B384,'[1]1718  Prog Access'!$F$7:$BF$318,21,FALSE))</f>
        <v>0</v>
      </c>
      <c r="AL384" s="135">
        <f>IF(ISNA(VLOOKUP($B384,'[1]1718  Prog Access'!$F$7:$BF$318,22,FALSE)),"",VLOOKUP($B384,'[1]1718  Prog Access'!$F$7:$BF$318,22,FALSE))</f>
        <v>0</v>
      </c>
      <c r="AM384" s="138">
        <f t="shared" si="495"/>
        <v>0</v>
      </c>
      <c r="AN384" s="133">
        <f t="shared" si="496"/>
        <v>0</v>
      </c>
      <c r="AO384" s="139">
        <f t="shared" si="497"/>
        <v>0</v>
      </c>
      <c r="AP384" s="135">
        <f>IF(ISNA(VLOOKUP($B384,'[1]1718  Prog Access'!$F$7:$BF$318,23,FALSE)),"",VLOOKUP($B384,'[1]1718  Prog Access'!$F$7:$BF$318,23,FALSE))</f>
        <v>155808.09000000003</v>
      </c>
      <c r="AQ384" s="135">
        <f>IF(ISNA(VLOOKUP($B384,'[1]1718  Prog Access'!$F$7:$BF$318,24,FALSE)),"",VLOOKUP($B384,'[1]1718  Prog Access'!$F$7:$BF$318,24,FALSE))</f>
        <v>18111.559999999998</v>
      </c>
      <c r="AR384" s="135">
        <f>IF(ISNA(VLOOKUP($B384,'[1]1718  Prog Access'!$F$7:$BF$318,25,FALSE)),"",VLOOKUP($B384,'[1]1718  Prog Access'!$F$7:$BF$318,25,FALSE))</f>
        <v>0</v>
      </c>
      <c r="AS384" s="135">
        <f>IF(ISNA(VLOOKUP($B384,'[1]1718  Prog Access'!$F$7:$BF$318,26,FALSE)),"",VLOOKUP($B384,'[1]1718  Prog Access'!$F$7:$BF$318,26,FALSE))</f>
        <v>0</v>
      </c>
      <c r="AT384" s="135">
        <f>IF(ISNA(VLOOKUP($B384,'[1]1718  Prog Access'!$F$7:$BF$318,27,FALSE)),"",VLOOKUP($B384,'[1]1718  Prog Access'!$F$7:$BF$318,27,FALSE))</f>
        <v>292853.21999999997</v>
      </c>
      <c r="AU384" s="135">
        <f>IF(ISNA(VLOOKUP($B384,'[1]1718  Prog Access'!$F$7:$BF$318,28,FALSE)),"",VLOOKUP($B384,'[1]1718  Prog Access'!$F$7:$BF$318,28,FALSE))</f>
        <v>0</v>
      </c>
      <c r="AV384" s="135">
        <f>IF(ISNA(VLOOKUP($B384,'[1]1718  Prog Access'!$F$7:$BF$318,29,FALSE)),"",VLOOKUP($B384,'[1]1718  Prog Access'!$F$7:$BF$318,29,FALSE))</f>
        <v>0</v>
      </c>
      <c r="AW384" s="135">
        <f>IF(ISNA(VLOOKUP($B384,'[1]1718  Prog Access'!$F$7:$BF$318,30,FALSE)),"",VLOOKUP($B384,'[1]1718  Prog Access'!$F$7:$BF$318,30,FALSE))</f>
        <v>5280.97</v>
      </c>
      <c r="AX384" s="135">
        <f>IF(ISNA(VLOOKUP($B384,'[1]1718  Prog Access'!$F$7:$BF$318,31,FALSE)),"",VLOOKUP($B384,'[1]1718  Prog Access'!$F$7:$BF$318,31,FALSE))</f>
        <v>0</v>
      </c>
      <c r="AY384" s="135">
        <f>IF(ISNA(VLOOKUP($B384,'[1]1718  Prog Access'!$F$7:$BF$318,32,FALSE)),"",VLOOKUP($B384,'[1]1718  Prog Access'!$F$7:$BF$318,32,FALSE))</f>
        <v>0</v>
      </c>
      <c r="AZ384" s="135">
        <f>IF(ISNA(VLOOKUP($B384,'[1]1718  Prog Access'!$F$7:$BF$318,33,FALSE)),"",VLOOKUP($B384,'[1]1718  Prog Access'!$F$7:$BF$318,33,FALSE))</f>
        <v>0</v>
      </c>
      <c r="BA384" s="135">
        <f>IF(ISNA(VLOOKUP($B384,'[1]1718  Prog Access'!$F$7:$BF$318,34,FALSE)),"",VLOOKUP($B384,'[1]1718  Prog Access'!$F$7:$BF$318,34,FALSE))</f>
        <v>5821.83</v>
      </c>
      <c r="BB384" s="135">
        <f>IF(ISNA(VLOOKUP($B384,'[1]1718  Prog Access'!$F$7:$BF$318,35,FALSE)),"",VLOOKUP($B384,'[1]1718  Prog Access'!$F$7:$BF$318,35,FALSE))</f>
        <v>123110.54999999999</v>
      </c>
      <c r="BC384" s="135">
        <f>IF(ISNA(VLOOKUP($B384,'[1]1718  Prog Access'!$F$7:$BF$318,36,FALSE)),"",VLOOKUP($B384,'[1]1718  Prog Access'!$F$7:$BF$318,36,FALSE))</f>
        <v>0</v>
      </c>
      <c r="BD384" s="135">
        <f>IF(ISNA(VLOOKUP($B384,'[1]1718  Prog Access'!$F$7:$BF$318,37,FALSE)),"",VLOOKUP($B384,'[1]1718  Prog Access'!$F$7:$BF$318,37,FALSE))</f>
        <v>0</v>
      </c>
      <c r="BE384" s="135">
        <f>IF(ISNA(VLOOKUP($B384,'[1]1718  Prog Access'!$F$7:$BF$318,38,FALSE)),"",VLOOKUP($B384,'[1]1718  Prog Access'!$F$7:$BF$318,38,FALSE))</f>
        <v>0</v>
      </c>
      <c r="BF384" s="134">
        <f t="shared" si="498"/>
        <v>600986.22</v>
      </c>
      <c r="BG384" s="133">
        <f t="shared" si="499"/>
        <v>5.8609452745764949E-2</v>
      </c>
      <c r="BH384" s="137">
        <f t="shared" si="500"/>
        <v>788.73723030080316</v>
      </c>
      <c r="BI384" s="140">
        <f>IF(ISNA(VLOOKUP($B384,'[1]1718  Prog Access'!$F$7:$BF$318,39,FALSE)),"",VLOOKUP($B384,'[1]1718  Prog Access'!$F$7:$BF$318,39,FALSE))</f>
        <v>0</v>
      </c>
      <c r="BJ384" s="135">
        <f>IF(ISNA(VLOOKUP($B384,'[1]1718  Prog Access'!$F$7:$BF$318,40,FALSE)),"",VLOOKUP($B384,'[1]1718  Prog Access'!$F$7:$BF$318,40,FALSE))</f>
        <v>0</v>
      </c>
      <c r="BK384" s="135">
        <f>IF(ISNA(VLOOKUP($B384,'[1]1718  Prog Access'!$F$7:$BF$318,41,FALSE)),"",VLOOKUP($B384,'[1]1718  Prog Access'!$F$7:$BF$318,41,FALSE))</f>
        <v>15850.98</v>
      </c>
      <c r="BL384" s="135">
        <f>IF(ISNA(VLOOKUP($B384,'[1]1718  Prog Access'!$F$7:$BF$318,42,FALSE)),"",VLOOKUP($B384,'[1]1718  Prog Access'!$F$7:$BF$318,42,FALSE))</f>
        <v>0</v>
      </c>
      <c r="BM384" s="135">
        <f>IF(ISNA(VLOOKUP($B384,'[1]1718  Prog Access'!$F$7:$BF$318,43,FALSE)),"",VLOOKUP($B384,'[1]1718  Prog Access'!$F$7:$BF$318,43,FALSE))</f>
        <v>0</v>
      </c>
      <c r="BN384" s="135">
        <f>IF(ISNA(VLOOKUP($B384,'[1]1718  Prog Access'!$F$7:$BF$318,44,FALSE)),"",VLOOKUP($B384,'[1]1718  Prog Access'!$F$7:$BF$318,44,FALSE))</f>
        <v>0</v>
      </c>
      <c r="BO384" s="135">
        <f>IF(ISNA(VLOOKUP($B384,'[1]1718  Prog Access'!$F$7:$BF$318,45,FALSE)),"",VLOOKUP($B384,'[1]1718  Prog Access'!$F$7:$BF$318,45,FALSE))</f>
        <v>26557.53</v>
      </c>
      <c r="BP384" s="137">
        <f t="shared" si="501"/>
        <v>42408.509999999995</v>
      </c>
      <c r="BQ384" s="133">
        <f t="shared" si="502"/>
        <v>4.1357679762828838E-3</v>
      </c>
      <c r="BR384" s="134">
        <f t="shared" si="503"/>
        <v>55.657134232768115</v>
      </c>
      <c r="BS384" s="140">
        <f>IF(ISNA(VLOOKUP($B384,'[1]1718  Prog Access'!$F$7:$BF$318,46,FALSE)),"",VLOOKUP($B384,'[1]1718  Prog Access'!$F$7:$BF$318,46,FALSE))</f>
        <v>0</v>
      </c>
      <c r="BT384" s="135">
        <f>IF(ISNA(VLOOKUP($B384,'[1]1718  Prog Access'!$F$7:$BF$318,47,FALSE)),"",VLOOKUP($B384,'[1]1718  Prog Access'!$F$7:$BF$318,47,FALSE))</f>
        <v>0</v>
      </c>
      <c r="BU384" s="135">
        <f>IF(ISNA(VLOOKUP($B384,'[1]1718  Prog Access'!$F$7:$BF$318,48,FALSE)),"",VLOOKUP($B384,'[1]1718  Prog Access'!$F$7:$BF$318,48,FALSE))</f>
        <v>0</v>
      </c>
      <c r="BV384" s="135">
        <f>IF(ISNA(VLOOKUP($B384,'[1]1718  Prog Access'!$F$7:$BF$318,49,FALSE)),"",VLOOKUP($B384,'[1]1718  Prog Access'!$F$7:$BF$318,49,FALSE))</f>
        <v>410</v>
      </c>
      <c r="BW384" s="137">
        <f t="shared" si="504"/>
        <v>410</v>
      </c>
      <c r="BX384" s="133">
        <f t="shared" si="505"/>
        <v>3.9984070892280404E-5</v>
      </c>
      <c r="BY384" s="134">
        <f t="shared" si="506"/>
        <v>0.53808598876581448</v>
      </c>
      <c r="BZ384" s="135">
        <f>IF(ISNA(VLOOKUP($B384,'[1]1718  Prog Access'!$F$7:$BF$318,50,FALSE)),"",VLOOKUP($B384,'[1]1718  Prog Access'!$F$7:$BF$318,50,FALSE))</f>
        <v>1885263.09</v>
      </c>
      <c r="CA384" s="133">
        <f t="shared" si="507"/>
        <v>0.18385486107599908</v>
      </c>
      <c r="CB384" s="134">
        <f t="shared" si="508"/>
        <v>2474.2284240642553</v>
      </c>
      <c r="CC384" s="135">
        <f>IF(ISNA(VLOOKUP($B384,'[1]1718  Prog Access'!$F$7:$BF$318,51,FALSE)),"",VLOOKUP($B384,'[1]1718  Prog Access'!$F$7:$BF$318,51,FALSE))</f>
        <v>395067.16</v>
      </c>
      <c r="CD384" s="133">
        <f t="shared" si="509"/>
        <v>3.8527788616224114E-2</v>
      </c>
      <c r="CE384" s="134">
        <f t="shared" si="510"/>
        <v>518.48805711585908</v>
      </c>
      <c r="CF384" s="141">
        <f>IF(ISNA(VLOOKUP($B384,'[1]1718  Prog Access'!$F$7:$BF$318,52,FALSE)),"",VLOOKUP($B384,'[1]1718  Prog Access'!$F$7:$BF$318,52,FALSE))</f>
        <v>336266.58999999997</v>
      </c>
      <c r="CG384" s="88">
        <f t="shared" si="511"/>
        <v>3.2793432129915583E-2</v>
      </c>
      <c r="CH384" s="89">
        <f t="shared" si="512"/>
        <v>441.3179038269725</v>
      </c>
      <c r="CI384" s="90">
        <f t="shared" si="543"/>
        <v>10254083.459999997</v>
      </c>
      <c r="CJ384" s="99">
        <f t="shared" si="544"/>
        <v>0</v>
      </c>
    </row>
    <row r="385" spans="1:88" x14ac:dyDescent="0.3">
      <c r="A385" s="21"/>
      <c r="B385" s="84" t="s">
        <v>624</v>
      </c>
      <c r="C385" s="117" t="s">
        <v>625</v>
      </c>
      <c r="D385" s="85">
        <f>IF(ISNA(VLOOKUP($B385,'[1]1718 enrollment_Rev_Exp by size'!$A$6:$C$339,3,FALSE)),"",VLOOKUP($B385,'[1]1718 enrollment_Rev_Exp by size'!$A$6:$C$339,3,FALSE))</f>
        <v>278.93</v>
      </c>
      <c r="E385" s="86">
        <f>IF(ISNA(VLOOKUP($B385,'[1]1718 Enroll_Rev_Exp Access'!$A$6:$D$316,4,FALSE)),"",VLOOKUP($B385,'[1]1718 Enroll_Rev_Exp Access'!$A$6:$D$316,4,FALSE))</f>
        <v>4305926.6900000004</v>
      </c>
      <c r="F385" s="87">
        <f>IF(ISNA(VLOOKUP($B385,'[1]1718  Prog Access'!$F$7:$BF$318,2,FALSE)),"",VLOOKUP($B385,'[1]1718  Prog Access'!$F$7:$BF$318,2,FALSE))</f>
        <v>2117965.41</v>
      </c>
      <c r="G385" s="87">
        <f>IF(ISNA(VLOOKUP($B385,'[1]1718  Prog Access'!$F$7:$BF$318,3,FALSE)),"",VLOOKUP($B385,'[1]1718  Prog Access'!$F$7:$BF$318,3,FALSE))</f>
        <v>0</v>
      </c>
      <c r="H385" s="87">
        <f>IF(ISNA(VLOOKUP($B385,'[1]1718  Prog Access'!$F$7:$BF$318,4,FALSE)),"",VLOOKUP($B385,'[1]1718  Prog Access'!$F$7:$BF$318,4,FALSE))</f>
        <v>0</v>
      </c>
      <c r="I385" s="130">
        <f t="shared" si="515"/>
        <v>2117965.41</v>
      </c>
      <c r="J385" s="151">
        <f t="shared" si="516"/>
        <v>0.49187214796729389</v>
      </c>
      <c r="K385" s="152">
        <f t="shared" si="517"/>
        <v>7593.1789696339583</v>
      </c>
      <c r="L385" s="135">
        <f>IF(ISNA(VLOOKUP($B385,'[1]1718  Prog Access'!$F$7:$BF$318,5,FALSE)),"",VLOOKUP($B385,'[1]1718  Prog Access'!$F$7:$BF$318,5,FALSE))</f>
        <v>0</v>
      </c>
      <c r="M385" s="135">
        <f>IF(ISNA(VLOOKUP($B385,'[1]1718  Prog Access'!$F$7:$BF$318,6,FALSE)),"",VLOOKUP($B385,'[1]1718  Prog Access'!$F$7:$BF$318,6,FALSE))</f>
        <v>0</v>
      </c>
      <c r="N385" s="135">
        <f>IF(ISNA(VLOOKUP($B385,'[1]1718  Prog Access'!$F$7:$BF$318,7,FALSE)),"",VLOOKUP($B385,'[1]1718  Prog Access'!$F$7:$BF$318,7,FALSE))</f>
        <v>0</v>
      </c>
      <c r="O385" s="135">
        <f>IF(ISNA(VLOOKUP($B385,'[1]1718  Prog Access'!$F$7:$BF$318,8,FALSE)),"",VLOOKUP($B385,'[1]1718  Prog Access'!$F$7:$BF$318,8,FALSE))</f>
        <v>0</v>
      </c>
      <c r="P385" s="135">
        <f>IF(ISNA(VLOOKUP($B385,'[1]1718  Prog Access'!$F$7:$BF$318,9,FALSE)),"",VLOOKUP($B385,'[1]1718  Prog Access'!$F$7:$BF$318,9,FALSE))</f>
        <v>0</v>
      </c>
      <c r="Q385" s="135">
        <f>IF(ISNA(VLOOKUP($B385,'[1]1718  Prog Access'!$F$7:$BF$318,10,FALSE)),"",VLOOKUP($B385,'[1]1718  Prog Access'!$F$7:$BF$318,10,FALSE))</f>
        <v>0</v>
      </c>
      <c r="R385" s="128">
        <f t="shared" si="486"/>
        <v>0</v>
      </c>
      <c r="S385" s="136">
        <f t="shared" si="487"/>
        <v>0</v>
      </c>
      <c r="T385" s="137">
        <f t="shared" si="488"/>
        <v>0</v>
      </c>
      <c r="U385" s="135">
        <f>IF(ISNA(VLOOKUP($B385,'[1]1718  Prog Access'!$F$7:$BF$318,11,FALSE)),"",VLOOKUP($B385,'[1]1718  Prog Access'!$F$7:$BF$318,11,FALSE))</f>
        <v>267690.94999999995</v>
      </c>
      <c r="V385" s="135">
        <f>IF(ISNA(VLOOKUP($B385,'[1]1718  Prog Access'!$F$7:$BF$318,12,FALSE)),"",VLOOKUP($B385,'[1]1718  Prog Access'!$F$7:$BF$318,12,FALSE))</f>
        <v>0</v>
      </c>
      <c r="W385" s="135">
        <f>IF(ISNA(VLOOKUP($B385,'[1]1718  Prog Access'!$F$7:$BF$318,13,FALSE)),"",VLOOKUP($B385,'[1]1718  Prog Access'!$F$7:$BF$318,13,FALSE))</f>
        <v>64834</v>
      </c>
      <c r="X385" s="135">
        <f>IF(ISNA(VLOOKUP($B385,'[1]1718  Prog Access'!$F$7:$BF$318,14,FALSE)),"",VLOOKUP($B385,'[1]1718  Prog Access'!$F$7:$BF$318,14,FALSE))</f>
        <v>0</v>
      </c>
      <c r="Y385" s="135">
        <f>IF(ISNA(VLOOKUP($B385,'[1]1718  Prog Access'!$F$7:$BF$318,15,FALSE)),"",VLOOKUP($B385,'[1]1718  Prog Access'!$F$7:$BF$318,15,FALSE))</f>
        <v>0</v>
      </c>
      <c r="Z385" s="135">
        <f>IF(ISNA(VLOOKUP($B385,'[1]1718  Prog Access'!$F$7:$BF$318,16,FALSE)),"",VLOOKUP($B385,'[1]1718  Prog Access'!$F$7:$BF$318,16,FALSE))</f>
        <v>0</v>
      </c>
      <c r="AA385" s="138">
        <f t="shared" si="489"/>
        <v>332524.94999999995</v>
      </c>
      <c r="AB385" s="133">
        <f t="shared" si="490"/>
        <v>7.7224944579815852E-2</v>
      </c>
      <c r="AC385" s="134">
        <f t="shared" si="491"/>
        <v>1192.1448033556806</v>
      </c>
      <c r="AD385" s="135">
        <f>IF(ISNA(VLOOKUP($B385,'[1]1718  Prog Access'!$F$7:$BF$318,17,FALSE)),"",VLOOKUP($B385,'[1]1718  Prog Access'!$F$7:$BF$318,17,FALSE))</f>
        <v>251412.85</v>
      </c>
      <c r="AE385" s="135">
        <f>IF(ISNA(VLOOKUP($B385,'[1]1718  Prog Access'!$F$7:$BF$318,18,FALSE)),"",VLOOKUP($B385,'[1]1718  Prog Access'!$F$7:$BF$318,18,FALSE))</f>
        <v>0</v>
      </c>
      <c r="AF385" s="135">
        <f>IF(ISNA(VLOOKUP($B385,'[1]1718  Prog Access'!$F$7:$BF$318,19,FALSE)),"",VLOOKUP($B385,'[1]1718  Prog Access'!$F$7:$BF$318,19,FALSE))</f>
        <v>4384</v>
      </c>
      <c r="AG385" s="135">
        <f>IF(ISNA(VLOOKUP($B385,'[1]1718  Prog Access'!$F$7:$BF$318,20,FALSE)),"",VLOOKUP($B385,'[1]1718  Prog Access'!$F$7:$BF$318,20,FALSE))</f>
        <v>0</v>
      </c>
      <c r="AH385" s="134">
        <f t="shared" si="492"/>
        <v>255796.85</v>
      </c>
      <c r="AI385" s="133">
        <f t="shared" si="493"/>
        <v>5.940576057508308E-2</v>
      </c>
      <c r="AJ385" s="134">
        <f t="shared" si="494"/>
        <v>917.06467572509234</v>
      </c>
      <c r="AK385" s="135">
        <f>IF(ISNA(VLOOKUP($B385,'[1]1718  Prog Access'!$F$7:$BF$318,21,FALSE)),"",VLOOKUP($B385,'[1]1718  Prog Access'!$F$7:$BF$318,21,FALSE))</f>
        <v>0</v>
      </c>
      <c r="AL385" s="135">
        <f>IF(ISNA(VLOOKUP($B385,'[1]1718  Prog Access'!$F$7:$BF$318,22,FALSE)),"",VLOOKUP($B385,'[1]1718  Prog Access'!$F$7:$BF$318,22,FALSE))</f>
        <v>0</v>
      </c>
      <c r="AM385" s="138">
        <f t="shared" si="495"/>
        <v>0</v>
      </c>
      <c r="AN385" s="133">
        <f t="shared" si="496"/>
        <v>0</v>
      </c>
      <c r="AO385" s="139">
        <f t="shared" si="497"/>
        <v>0</v>
      </c>
      <c r="AP385" s="135">
        <f>IF(ISNA(VLOOKUP($B385,'[1]1718  Prog Access'!$F$7:$BF$318,23,FALSE)),"",VLOOKUP($B385,'[1]1718  Prog Access'!$F$7:$BF$318,23,FALSE))</f>
        <v>76613.099999999991</v>
      </c>
      <c r="AQ385" s="135">
        <f>IF(ISNA(VLOOKUP($B385,'[1]1718  Prog Access'!$F$7:$BF$318,24,FALSE)),"",VLOOKUP($B385,'[1]1718  Prog Access'!$F$7:$BF$318,24,FALSE))</f>
        <v>56658.729999999996</v>
      </c>
      <c r="AR385" s="135">
        <f>IF(ISNA(VLOOKUP($B385,'[1]1718  Prog Access'!$F$7:$BF$318,25,FALSE)),"",VLOOKUP($B385,'[1]1718  Prog Access'!$F$7:$BF$318,25,FALSE))</f>
        <v>0</v>
      </c>
      <c r="AS385" s="135">
        <f>IF(ISNA(VLOOKUP($B385,'[1]1718  Prog Access'!$F$7:$BF$318,26,FALSE)),"",VLOOKUP($B385,'[1]1718  Prog Access'!$F$7:$BF$318,26,FALSE))</f>
        <v>0</v>
      </c>
      <c r="AT385" s="135">
        <f>IF(ISNA(VLOOKUP($B385,'[1]1718  Prog Access'!$F$7:$BF$318,27,FALSE)),"",VLOOKUP($B385,'[1]1718  Prog Access'!$F$7:$BF$318,27,FALSE))</f>
        <v>113383.26</v>
      </c>
      <c r="AU385" s="135">
        <f>IF(ISNA(VLOOKUP($B385,'[1]1718  Prog Access'!$F$7:$BF$318,28,FALSE)),"",VLOOKUP($B385,'[1]1718  Prog Access'!$F$7:$BF$318,28,FALSE))</f>
        <v>0</v>
      </c>
      <c r="AV385" s="135">
        <f>IF(ISNA(VLOOKUP($B385,'[1]1718  Prog Access'!$F$7:$BF$318,29,FALSE)),"",VLOOKUP($B385,'[1]1718  Prog Access'!$F$7:$BF$318,29,FALSE))</f>
        <v>0</v>
      </c>
      <c r="AW385" s="135">
        <f>IF(ISNA(VLOOKUP($B385,'[1]1718  Prog Access'!$F$7:$BF$318,30,FALSE)),"",VLOOKUP($B385,'[1]1718  Prog Access'!$F$7:$BF$318,30,FALSE))</f>
        <v>6679.53</v>
      </c>
      <c r="AX385" s="135">
        <f>IF(ISNA(VLOOKUP($B385,'[1]1718  Prog Access'!$F$7:$BF$318,31,FALSE)),"",VLOOKUP($B385,'[1]1718  Prog Access'!$F$7:$BF$318,31,FALSE))</f>
        <v>0</v>
      </c>
      <c r="AY385" s="135">
        <f>IF(ISNA(VLOOKUP($B385,'[1]1718  Prog Access'!$F$7:$BF$318,32,FALSE)),"",VLOOKUP($B385,'[1]1718  Prog Access'!$F$7:$BF$318,32,FALSE))</f>
        <v>0</v>
      </c>
      <c r="AZ385" s="135">
        <f>IF(ISNA(VLOOKUP($B385,'[1]1718  Prog Access'!$F$7:$BF$318,33,FALSE)),"",VLOOKUP($B385,'[1]1718  Prog Access'!$F$7:$BF$318,33,FALSE))</f>
        <v>0</v>
      </c>
      <c r="BA385" s="135">
        <f>IF(ISNA(VLOOKUP($B385,'[1]1718  Prog Access'!$F$7:$BF$318,34,FALSE)),"",VLOOKUP($B385,'[1]1718  Prog Access'!$F$7:$BF$318,34,FALSE))</f>
        <v>0</v>
      </c>
      <c r="BB385" s="135">
        <f>IF(ISNA(VLOOKUP($B385,'[1]1718  Prog Access'!$F$7:$BF$318,35,FALSE)),"",VLOOKUP($B385,'[1]1718  Prog Access'!$F$7:$BF$318,35,FALSE))</f>
        <v>3164.31</v>
      </c>
      <c r="BC385" s="135">
        <f>IF(ISNA(VLOOKUP($B385,'[1]1718  Prog Access'!$F$7:$BF$318,36,FALSE)),"",VLOOKUP($B385,'[1]1718  Prog Access'!$F$7:$BF$318,36,FALSE))</f>
        <v>0</v>
      </c>
      <c r="BD385" s="135">
        <f>IF(ISNA(VLOOKUP($B385,'[1]1718  Prog Access'!$F$7:$BF$318,37,FALSE)),"",VLOOKUP($B385,'[1]1718  Prog Access'!$F$7:$BF$318,37,FALSE))</f>
        <v>0</v>
      </c>
      <c r="BE385" s="135">
        <f>IF(ISNA(VLOOKUP($B385,'[1]1718  Prog Access'!$F$7:$BF$318,38,FALSE)),"",VLOOKUP($B385,'[1]1718  Prog Access'!$F$7:$BF$318,38,FALSE))</f>
        <v>0</v>
      </c>
      <c r="BF385" s="134">
        <f t="shared" si="498"/>
        <v>256498.92999999996</v>
      </c>
      <c r="BG385" s="133">
        <f t="shared" si="499"/>
        <v>5.9568810262303824E-2</v>
      </c>
      <c r="BH385" s="137">
        <f t="shared" si="500"/>
        <v>919.58172301294212</v>
      </c>
      <c r="BI385" s="140">
        <f>IF(ISNA(VLOOKUP($B385,'[1]1718  Prog Access'!$F$7:$BF$318,39,FALSE)),"",VLOOKUP($B385,'[1]1718  Prog Access'!$F$7:$BF$318,39,FALSE))</f>
        <v>0</v>
      </c>
      <c r="BJ385" s="135">
        <f>IF(ISNA(VLOOKUP($B385,'[1]1718  Prog Access'!$F$7:$BF$318,40,FALSE)),"",VLOOKUP($B385,'[1]1718  Prog Access'!$F$7:$BF$318,40,FALSE))</f>
        <v>0</v>
      </c>
      <c r="BK385" s="135">
        <f>IF(ISNA(VLOOKUP($B385,'[1]1718  Prog Access'!$F$7:$BF$318,41,FALSE)),"",VLOOKUP($B385,'[1]1718  Prog Access'!$F$7:$BF$318,41,FALSE))</f>
        <v>570.96</v>
      </c>
      <c r="BL385" s="135">
        <f>IF(ISNA(VLOOKUP($B385,'[1]1718  Prog Access'!$F$7:$BF$318,42,FALSE)),"",VLOOKUP($B385,'[1]1718  Prog Access'!$F$7:$BF$318,42,FALSE))</f>
        <v>1680.48</v>
      </c>
      <c r="BM385" s="135">
        <f>IF(ISNA(VLOOKUP($B385,'[1]1718  Prog Access'!$F$7:$BF$318,43,FALSE)),"",VLOOKUP($B385,'[1]1718  Prog Access'!$F$7:$BF$318,43,FALSE))</f>
        <v>0</v>
      </c>
      <c r="BN385" s="135">
        <f>IF(ISNA(VLOOKUP($B385,'[1]1718  Prog Access'!$F$7:$BF$318,44,FALSE)),"",VLOOKUP($B385,'[1]1718  Prog Access'!$F$7:$BF$318,44,FALSE))</f>
        <v>0</v>
      </c>
      <c r="BO385" s="135">
        <f>IF(ISNA(VLOOKUP($B385,'[1]1718  Prog Access'!$F$7:$BF$318,45,FALSE)),"",VLOOKUP($B385,'[1]1718  Prog Access'!$F$7:$BF$318,45,FALSE))</f>
        <v>0</v>
      </c>
      <c r="BP385" s="137">
        <f t="shared" si="501"/>
        <v>2251.44</v>
      </c>
      <c r="BQ385" s="133">
        <f t="shared" si="502"/>
        <v>5.228700259176962E-4</v>
      </c>
      <c r="BR385" s="134">
        <f t="shared" si="503"/>
        <v>8.0717025777076685</v>
      </c>
      <c r="BS385" s="140">
        <f>IF(ISNA(VLOOKUP($B385,'[1]1718  Prog Access'!$F$7:$BF$318,46,FALSE)),"",VLOOKUP($B385,'[1]1718  Prog Access'!$F$7:$BF$318,46,FALSE))</f>
        <v>0</v>
      </c>
      <c r="BT385" s="135">
        <f>IF(ISNA(VLOOKUP($B385,'[1]1718  Prog Access'!$F$7:$BF$318,47,FALSE)),"",VLOOKUP($B385,'[1]1718  Prog Access'!$F$7:$BF$318,47,FALSE))</f>
        <v>0</v>
      </c>
      <c r="BU385" s="135">
        <f>IF(ISNA(VLOOKUP($B385,'[1]1718  Prog Access'!$F$7:$BF$318,48,FALSE)),"",VLOOKUP($B385,'[1]1718  Prog Access'!$F$7:$BF$318,48,FALSE))</f>
        <v>18461.240000000002</v>
      </c>
      <c r="BV385" s="135">
        <f>IF(ISNA(VLOOKUP($B385,'[1]1718  Prog Access'!$F$7:$BF$318,49,FALSE)),"",VLOOKUP($B385,'[1]1718  Prog Access'!$F$7:$BF$318,49,FALSE))</f>
        <v>82387.95</v>
      </c>
      <c r="BW385" s="137">
        <f t="shared" si="504"/>
        <v>100849.19</v>
      </c>
      <c r="BX385" s="133">
        <f t="shared" si="505"/>
        <v>2.3421018809774485E-2</v>
      </c>
      <c r="BY385" s="134">
        <f t="shared" si="506"/>
        <v>361.55734413652169</v>
      </c>
      <c r="BZ385" s="135">
        <f>IF(ISNA(VLOOKUP($B385,'[1]1718  Prog Access'!$F$7:$BF$318,50,FALSE)),"",VLOOKUP($B385,'[1]1718  Prog Access'!$F$7:$BF$318,50,FALSE))</f>
        <v>898745.02999999991</v>
      </c>
      <c r="CA385" s="133">
        <f t="shared" si="507"/>
        <v>0.20872278947229356</v>
      </c>
      <c r="CB385" s="134">
        <f t="shared" si="508"/>
        <v>3222.1167676477967</v>
      </c>
      <c r="CC385" s="135">
        <f>IF(ISNA(VLOOKUP($B385,'[1]1718  Prog Access'!$F$7:$BF$318,51,FALSE)),"",VLOOKUP($B385,'[1]1718  Prog Access'!$F$7:$BF$318,51,FALSE))</f>
        <v>202047.33</v>
      </c>
      <c r="CD385" s="133">
        <f t="shared" si="509"/>
        <v>4.6923077085643548E-2</v>
      </c>
      <c r="CE385" s="134">
        <f t="shared" si="510"/>
        <v>724.36571899759792</v>
      </c>
      <c r="CF385" s="141">
        <f>IF(ISNA(VLOOKUP($B385,'[1]1718  Prog Access'!$F$7:$BF$318,52,FALSE)),"",VLOOKUP($B385,'[1]1718  Prog Access'!$F$7:$BF$318,52,FALSE))</f>
        <v>139247.56000000003</v>
      </c>
      <c r="CG385" s="88">
        <f t="shared" si="511"/>
        <v>3.233858122187399E-2</v>
      </c>
      <c r="CH385" s="89">
        <f t="shared" si="512"/>
        <v>499.22044957516232</v>
      </c>
      <c r="CI385" s="90">
        <f t="shared" si="543"/>
        <v>4305926.6899999995</v>
      </c>
      <c r="CJ385" s="99">
        <f t="shared" si="544"/>
        <v>0</v>
      </c>
    </row>
    <row r="386" spans="1:88" x14ac:dyDescent="0.3">
      <c r="A386" s="21"/>
      <c r="B386" s="84" t="s">
        <v>626</v>
      </c>
      <c r="C386" s="117" t="s">
        <v>627</v>
      </c>
      <c r="D386" s="85">
        <f>IF(ISNA(VLOOKUP($B386,'[1]1718 enrollment_Rev_Exp by size'!$A$6:$C$339,3,FALSE)),"",VLOOKUP($B386,'[1]1718 enrollment_Rev_Exp by size'!$A$6:$C$339,3,FALSE))</f>
        <v>256.07</v>
      </c>
      <c r="E386" s="86">
        <f>IF(ISNA(VLOOKUP($B386,'[1]1718 Enroll_Rev_Exp Access'!$A$6:$D$316,4,FALSE)),"",VLOOKUP($B386,'[1]1718 Enroll_Rev_Exp Access'!$A$6:$D$316,4,FALSE))</f>
        <v>4303384.4400000004</v>
      </c>
      <c r="F386" s="87">
        <f>IF(ISNA(VLOOKUP($B386,'[1]1718  Prog Access'!$F$7:$BF$318,2,FALSE)),"",VLOOKUP($B386,'[1]1718  Prog Access'!$F$7:$BF$318,2,FALSE))</f>
        <v>2058053.5499999998</v>
      </c>
      <c r="G386" s="87">
        <f>IF(ISNA(VLOOKUP($B386,'[1]1718  Prog Access'!$F$7:$BF$318,3,FALSE)),"",VLOOKUP($B386,'[1]1718  Prog Access'!$F$7:$BF$318,3,FALSE))</f>
        <v>0</v>
      </c>
      <c r="H386" s="87">
        <f>IF(ISNA(VLOOKUP($B386,'[1]1718  Prog Access'!$F$7:$BF$318,4,FALSE)),"",VLOOKUP($B386,'[1]1718  Prog Access'!$F$7:$BF$318,4,FALSE))</f>
        <v>0</v>
      </c>
      <c r="I386" s="130">
        <f t="shared" si="515"/>
        <v>2058053.5499999998</v>
      </c>
      <c r="J386" s="151">
        <f t="shared" si="516"/>
        <v>0.47824069141264069</v>
      </c>
      <c r="K386" s="152">
        <f t="shared" si="517"/>
        <v>8037.0740422540703</v>
      </c>
      <c r="L386" s="135">
        <f>IF(ISNA(VLOOKUP($B386,'[1]1718  Prog Access'!$F$7:$BF$318,5,FALSE)),"",VLOOKUP($B386,'[1]1718  Prog Access'!$F$7:$BF$318,5,FALSE))</f>
        <v>0</v>
      </c>
      <c r="M386" s="135">
        <f>IF(ISNA(VLOOKUP($B386,'[1]1718  Prog Access'!$F$7:$BF$318,6,FALSE)),"",VLOOKUP($B386,'[1]1718  Prog Access'!$F$7:$BF$318,6,FALSE))</f>
        <v>0</v>
      </c>
      <c r="N386" s="135">
        <f>IF(ISNA(VLOOKUP($B386,'[1]1718  Prog Access'!$F$7:$BF$318,7,FALSE)),"",VLOOKUP($B386,'[1]1718  Prog Access'!$F$7:$BF$318,7,FALSE))</f>
        <v>0</v>
      </c>
      <c r="O386" s="135">
        <f>IF(ISNA(VLOOKUP($B386,'[1]1718  Prog Access'!$F$7:$BF$318,8,FALSE)),"",VLOOKUP($B386,'[1]1718  Prog Access'!$F$7:$BF$318,8,FALSE))</f>
        <v>0</v>
      </c>
      <c r="P386" s="135">
        <f>IF(ISNA(VLOOKUP($B386,'[1]1718  Prog Access'!$F$7:$BF$318,9,FALSE)),"",VLOOKUP($B386,'[1]1718  Prog Access'!$F$7:$BF$318,9,FALSE))</f>
        <v>0</v>
      </c>
      <c r="Q386" s="135">
        <f>IF(ISNA(VLOOKUP($B386,'[1]1718  Prog Access'!$F$7:$BF$318,10,FALSE)),"",VLOOKUP($B386,'[1]1718  Prog Access'!$F$7:$BF$318,10,FALSE))</f>
        <v>0</v>
      </c>
      <c r="R386" s="128">
        <f t="shared" si="486"/>
        <v>0</v>
      </c>
      <c r="S386" s="136">
        <f t="shared" si="487"/>
        <v>0</v>
      </c>
      <c r="T386" s="137">
        <f t="shared" si="488"/>
        <v>0</v>
      </c>
      <c r="U386" s="135">
        <f>IF(ISNA(VLOOKUP($B386,'[1]1718  Prog Access'!$F$7:$BF$318,11,FALSE)),"",VLOOKUP($B386,'[1]1718  Prog Access'!$F$7:$BF$318,11,FALSE))</f>
        <v>192385.06999999998</v>
      </c>
      <c r="V386" s="135">
        <f>IF(ISNA(VLOOKUP($B386,'[1]1718  Prog Access'!$F$7:$BF$318,12,FALSE)),"",VLOOKUP($B386,'[1]1718  Prog Access'!$F$7:$BF$318,12,FALSE))</f>
        <v>25416.880000000001</v>
      </c>
      <c r="W386" s="135">
        <f>IF(ISNA(VLOOKUP($B386,'[1]1718  Prog Access'!$F$7:$BF$318,13,FALSE)),"",VLOOKUP($B386,'[1]1718  Prog Access'!$F$7:$BF$318,13,FALSE))</f>
        <v>72393.289999999994</v>
      </c>
      <c r="X386" s="135">
        <f>IF(ISNA(VLOOKUP($B386,'[1]1718  Prog Access'!$F$7:$BF$318,14,FALSE)),"",VLOOKUP($B386,'[1]1718  Prog Access'!$F$7:$BF$318,14,FALSE))</f>
        <v>0</v>
      </c>
      <c r="Y386" s="135">
        <f>IF(ISNA(VLOOKUP($B386,'[1]1718  Prog Access'!$F$7:$BF$318,15,FALSE)),"",VLOOKUP($B386,'[1]1718  Prog Access'!$F$7:$BF$318,15,FALSE))</f>
        <v>0</v>
      </c>
      <c r="Z386" s="135">
        <f>IF(ISNA(VLOOKUP($B386,'[1]1718  Prog Access'!$F$7:$BF$318,16,FALSE)),"",VLOOKUP($B386,'[1]1718  Prog Access'!$F$7:$BF$318,16,FALSE))</f>
        <v>0</v>
      </c>
      <c r="AA386" s="138">
        <f t="shared" si="489"/>
        <v>290195.24</v>
      </c>
      <c r="AB386" s="133">
        <f t="shared" si="490"/>
        <v>6.7434189077469439E-2</v>
      </c>
      <c r="AC386" s="134">
        <f t="shared" si="491"/>
        <v>1133.2652790252664</v>
      </c>
      <c r="AD386" s="135">
        <f>IF(ISNA(VLOOKUP($B386,'[1]1718  Prog Access'!$F$7:$BF$318,17,FALSE)),"",VLOOKUP($B386,'[1]1718  Prog Access'!$F$7:$BF$318,17,FALSE))</f>
        <v>75207.309999999983</v>
      </c>
      <c r="AE386" s="135">
        <f>IF(ISNA(VLOOKUP($B386,'[1]1718  Prog Access'!$F$7:$BF$318,18,FALSE)),"",VLOOKUP($B386,'[1]1718  Prog Access'!$F$7:$BF$318,18,FALSE))</f>
        <v>27646.130000000005</v>
      </c>
      <c r="AF386" s="135">
        <f>IF(ISNA(VLOOKUP($B386,'[1]1718  Prog Access'!$F$7:$BF$318,19,FALSE)),"",VLOOKUP($B386,'[1]1718  Prog Access'!$F$7:$BF$318,19,FALSE))</f>
        <v>12231.84</v>
      </c>
      <c r="AG386" s="135">
        <f>IF(ISNA(VLOOKUP($B386,'[1]1718  Prog Access'!$F$7:$BF$318,20,FALSE)),"",VLOOKUP($B386,'[1]1718  Prog Access'!$F$7:$BF$318,20,FALSE))</f>
        <v>0</v>
      </c>
      <c r="AH386" s="134">
        <f t="shared" si="492"/>
        <v>115085.27999999998</v>
      </c>
      <c r="AI386" s="133">
        <f t="shared" si="493"/>
        <v>2.6742969772879498E-2</v>
      </c>
      <c r="AJ386" s="134">
        <f t="shared" si="494"/>
        <v>449.42898426211576</v>
      </c>
      <c r="AK386" s="135">
        <f>IF(ISNA(VLOOKUP($B386,'[1]1718  Prog Access'!$F$7:$BF$318,21,FALSE)),"",VLOOKUP($B386,'[1]1718  Prog Access'!$F$7:$BF$318,21,FALSE))</f>
        <v>0</v>
      </c>
      <c r="AL386" s="135">
        <f>IF(ISNA(VLOOKUP($B386,'[1]1718  Prog Access'!$F$7:$BF$318,22,FALSE)),"",VLOOKUP($B386,'[1]1718  Prog Access'!$F$7:$BF$318,22,FALSE))</f>
        <v>0</v>
      </c>
      <c r="AM386" s="138">
        <f t="shared" si="495"/>
        <v>0</v>
      </c>
      <c r="AN386" s="133">
        <f t="shared" si="496"/>
        <v>0</v>
      </c>
      <c r="AO386" s="139">
        <f t="shared" si="497"/>
        <v>0</v>
      </c>
      <c r="AP386" s="135">
        <f>IF(ISNA(VLOOKUP($B386,'[1]1718  Prog Access'!$F$7:$BF$318,23,FALSE)),"",VLOOKUP($B386,'[1]1718  Prog Access'!$F$7:$BF$318,23,FALSE))</f>
        <v>81541.72</v>
      </c>
      <c r="AQ386" s="135">
        <f>IF(ISNA(VLOOKUP($B386,'[1]1718  Prog Access'!$F$7:$BF$318,24,FALSE)),"",VLOOKUP($B386,'[1]1718  Prog Access'!$F$7:$BF$318,24,FALSE))</f>
        <v>52070.97</v>
      </c>
      <c r="AR386" s="135">
        <f>IF(ISNA(VLOOKUP($B386,'[1]1718  Prog Access'!$F$7:$BF$318,25,FALSE)),"",VLOOKUP($B386,'[1]1718  Prog Access'!$F$7:$BF$318,25,FALSE))</f>
        <v>0</v>
      </c>
      <c r="AS386" s="135">
        <f>IF(ISNA(VLOOKUP($B386,'[1]1718  Prog Access'!$F$7:$BF$318,26,FALSE)),"",VLOOKUP($B386,'[1]1718  Prog Access'!$F$7:$BF$318,26,FALSE))</f>
        <v>0</v>
      </c>
      <c r="AT386" s="135">
        <f>IF(ISNA(VLOOKUP($B386,'[1]1718  Prog Access'!$F$7:$BF$318,27,FALSE)),"",VLOOKUP($B386,'[1]1718  Prog Access'!$F$7:$BF$318,27,FALSE))</f>
        <v>177820.68</v>
      </c>
      <c r="AU386" s="135">
        <f>IF(ISNA(VLOOKUP($B386,'[1]1718  Prog Access'!$F$7:$BF$318,28,FALSE)),"",VLOOKUP($B386,'[1]1718  Prog Access'!$F$7:$BF$318,28,FALSE))</f>
        <v>0</v>
      </c>
      <c r="AV386" s="135">
        <f>IF(ISNA(VLOOKUP($B386,'[1]1718  Prog Access'!$F$7:$BF$318,29,FALSE)),"",VLOOKUP($B386,'[1]1718  Prog Access'!$F$7:$BF$318,29,FALSE))</f>
        <v>0</v>
      </c>
      <c r="AW386" s="135">
        <f>IF(ISNA(VLOOKUP($B386,'[1]1718  Prog Access'!$F$7:$BF$318,30,FALSE)),"",VLOOKUP($B386,'[1]1718  Prog Access'!$F$7:$BF$318,30,FALSE))</f>
        <v>50739.189999999995</v>
      </c>
      <c r="AX386" s="135">
        <f>IF(ISNA(VLOOKUP($B386,'[1]1718  Prog Access'!$F$7:$BF$318,31,FALSE)),"",VLOOKUP($B386,'[1]1718  Prog Access'!$F$7:$BF$318,31,FALSE))</f>
        <v>0</v>
      </c>
      <c r="AY386" s="135">
        <f>IF(ISNA(VLOOKUP($B386,'[1]1718  Prog Access'!$F$7:$BF$318,32,FALSE)),"",VLOOKUP($B386,'[1]1718  Prog Access'!$F$7:$BF$318,32,FALSE))</f>
        <v>0</v>
      </c>
      <c r="AZ386" s="135">
        <f>IF(ISNA(VLOOKUP($B386,'[1]1718  Prog Access'!$F$7:$BF$318,33,FALSE)),"",VLOOKUP($B386,'[1]1718  Prog Access'!$F$7:$BF$318,33,FALSE))</f>
        <v>0</v>
      </c>
      <c r="BA386" s="135">
        <f>IF(ISNA(VLOOKUP($B386,'[1]1718  Prog Access'!$F$7:$BF$318,34,FALSE)),"",VLOOKUP($B386,'[1]1718  Prog Access'!$F$7:$BF$318,34,FALSE))</f>
        <v>17413.13</v>
      </c>
      <c r="BB386" s="135">
        <f>IF(ISNA(VLOOKUP($B386,'[1]1718  Prog Access'!$F$7:$BF$318,35,FALSE)),"",VLOOKUP($B386,'[1]1718  Prog Access'!$F$7:$BF$318,35,FALSE))</f>
        <v>110479.20999999999</v>
      </c>
      <c r="BC386" s="135">
        <f>IF(ISNA(VLOOKUP($B386,'[1]1718  Prog Access'!$F$7:$BF$318,36,FALSE)),"",VLOOKUP($B386,'[1]1718  Prog Access'!$F$7:$BF$318,36,FALSE))</f>
        <v>0</v>
      </c>
      <c r="BD386" s="135">
        <f>IF(ISNA(VLOOKUP($B386,'[1]1718  Prog Access'!$F$7:$BF$318,37,FALSE)),"",VLOOKUP($B386,'[1]1718  Prog Access'!$F$7:$BF$318,37,FALSE))</f>
        <v>0</v>
      </c>
      <c r="BE386" s="135">
        <f>IF(ISNA(VLOOKUP($B386,'[1]1718  Prog Access'!$F$7:$BF$318,38,FALSE)),"",VLOOKUP($B386,'[1]1718  Prog Access'!$F$7:$BF$318,38,FALSE))</f>
        <v>0</v>
      </c>
      <c r="BF386" s="134">
        <f t="shared" si="498"/>
        <v>490064.9</v>
      </c>
      <c r="BG386" s="133">
        <f t="shared" si="499"/>
        <v>0.11387894965758624</v>
      </c>
      <c r="BH386" s="137">
        <f t="shared" si="500"/>
        <v>1913.7927129300583</v>
      </c>
      <c r="BI386" s="140">
        <f>IF(ISNA(VLOOKUP($B386,'[1]1718  Prog Access'!$F$7:$BF$318,39,FALSE)),"",VLOOKUP($B386,'[1]1718  Prog Access'!$F$7:$BF$318,39,FALSE))</f>
        <v>0</v>
      </c>
      <c r="BJ386" s="135">
        <f>IF(ISNA(VLOOKUP($B386,'[1]1718  Prog Access'!$F$7:$BF$318,40,FALSE)),"",VLOOKUP($B386,'[1]1718  Prog Access'!$F$7:$BF$318,40,FALSE))</f>
        <v>0</v>
      </c>
      <c r="BK386" s="135">
        <f>IF(ISNA(VLOOKUP($B386,'[1]1718  Prog Access'!$F$7:$BF$318,41,FALSE)),"",VLOOKUP($B386,'[1]1718  Prog Access'!$F$7:$BF$318,41,FALSE))</f>
        <v>0</v>
      </c>
      <c r="BL386" s="135">
        <f>IF(ISNA(VLOOKUP($B386,'[1]1718  Prog Access'!$F$7:$BF$318,42,FALSE)),"",VLOOKUP($B386,'[1]1718  Prog Access'!$F$7:$BF$318,42,FALSE))</f>
        <v>0</v>
      </c>
      <c r="BM386" s="135">
        <f>IF(ISNA(VLOOKUP($B386,'[1]1718  Prog Access'!$F$7:$BF$318,43,FALSE)),"",VLOOKUP($B386,'[1]1718  Prog Access'!$F$7:$BF$318,43,FALSE))</f>
        <v>0</v>
      </c>
      <c r="BN386" s="135">
        <f>IF(ISNA(VLOOKUP($B386,'[1]1718  Prog Access'!$F$7:$BF$318,44,FALSE)),"",VLOOKUP($B386,'[1]1718  Prog Access'!$F$7:$BF$318,44,FALSE))</f>
        <v>0</v>
      </c>
      <c r="BO386" s="135">
        <f>IF(ISNA(VLOOKUP($B386,'[1]1718  Prog Access'!$F$7:$BF$318,45,FALSE)),"",VLOOKUP($B386,'[1]1718  Prog Access'!$F$7:$BF$318,45,FALSE))</f>
        <v>1951.7499999999998</v>
      </c>
      <c r="BP386" s="137">
        <f t="shared" si="501"/>
        <v>1951.7499999999998</v>
      </c>
      <c r="BQ386" s="133">
        <f t="shared" si="502"/>
        <v>4.5353837827233481E-4</v>
      </c>
      <c r="BR386" s="134">
        <f t="shared" si="503"/>
        <v>7.6219393134689728</v>
      </c>
      <c r="BS386" s="140">
        <f>IF(ISNA(VLOOKUP($B386,'[1]1718  Prog Access'!$F$7:$BF$318,46,FALSE)),"",VLOOKUP($B386,'[1]1718  Prog Access'!$F$7:$BF$318,46,FALSE))</f>
        <v>0</v>
      </c>
      <c r="BT386" s="135">
        <f>IF(ISNA(VLOOKUP($B386,'[1]1718  Prog Access'!$F$7:$BF$318,47,FALSE)),"",VLOOKUP($B386,'[1]1718  Prog Access'!$F$7:$BF$318,47,FALSE))</f>
        <v>0</v>
      </c>
      <c r="BU386" s="135">
        <f>IF(ISNA(VLOOKUP($B386,'[1]1718  Prog Access'!$F$7:$BF$318,48,FALSE)),"",VLOOKUP($B386,'[1]1718  Prog Access'!$F$7:$BF$318,48,FALSE))</f>
        <v>0</v>
      </c>
      <c r="BV386" s="135">
        <f>IF(ISNA(VLOOKUP($B386,'[1]1718  Prog Access'!$F$7:$BF$318,49,FALSE)),"",VLOOKUP($B386,'[1]1718  Prog Access'!$F$7:$BF$318,49,FALSE))</f>
        <v>0</v>
      </c>
      <c r="BW386" s="137">
        <f t="shared" si="504"/>
        <v>0</v>
      </c>
      <c r="BX386" s="133">
        <f t="shared" si="505"/>
        <v>0</v>
      </c>
      <c r="BY386" s="134">
        <f t="shared" si="506"/>
        <v>0</v>
      </c>
      <c r="BZ386" s="135">
        <f>IF(ISNA(VLOOKUP($B386,'[1]1718  Prog Access'!$F$7:$BF$318,50,FALSE)),"",VLOOKUP($B386,'[1]1718  Prog Access'!$F$7:$BF$318,50,FALSE))</f>
        <v>832553.84</v>
      </c>
      <c r="CA386" s="133">
        <f t="shared" si="507"/>
        <v>0.19346489991956189</v>
      </c>
      <c r="CB386" s="134">
        <f t="shared" si="508"/>
        <v>3251.2744171515601</v>
      </c>
      <c r="CC386" s="135">
        <f>IF(ISNA(VLOOKUP($B386,'[1]1718  Prog Access'!$F$7:$BF$318,51,FALSE)),"",VLOOKUP($B386,'[1]1718  Prog Access'!$F$7:$BF$318,51,FALSE))</f>
        <v>221744.3</v>
      </c>
      <c r="CD386" s="133">
        <f t="shared" si="509"/>
        <v>5.1527885340404297E-2</v>
      </c>
      <c r="CE386" s="134">
        <f t="shared" si="510"/>
        <v>865.95188815558242</v>
      </c>
      <c r="CF386" s="141">
        <f>IF(ISNA(VLOOKUP($B386,'[1]1718  Prog Access'!$F$7:$BF$318,52,FALSE)),"",VLOOKUP($B386,'[1]1718  Prog Access'!$F$7:$BF$318,52,FALSE))</f>
        <v>293735.58</v>
      </c>
      <c r="CG386" s="88">
        <f t="shared" si="511"/>
        <v>6.8256876441185443E-2</v>
      </c>
      <c r="CH386" s="89">
        <f t="shared" si="512"/>
        <v>1147.0909516928966</v>
      </c>
      <c r="CI386" s="90">
        <f t="shared" si="543"/>
        <v>4303384.4399999995</v>
      </c>
      <c r="CJ386" s="99">
        <f t="shared" si="544"/>
        <v>0</v>
      </c>
    </row>
    <row r="387" spans="1:88" s="100" customFormat="1" x14ac:dyDescent="0.3">
      <c r="A387" s="91"/>
      <c r="B387" s="92"/>
      <c r="C387" s="119" t="s">
        <v>56</v>
      </c>
      <c r="D387" s="93">
        <f>SUM(D380:D386)</f>
        <v>8792.66</v>
      </c>
      <c r="E387" s="94">
        <f>SUM(E380:E386)</f>
        <v>115702832.41999999</v>
      </c>
      <c r="F387" s="95">
        <f>SUM(F380:F386)</f>
        <v>59746507.929999992</v>
      </c>
      <c r="G387" s="95">
        <f t="shared" ref="G387:H387" si="552">SUM(G380:G386)</f>
        <v>536317.47999999986</v>
      </c>
      <c r="H387" s="95">
        <f t="shared" si="552"/>
        <v>110954.67</v>
      </c>
      <c r="I387" s="131">
        <f t="shared" si="515"/>
        <v>60393780.079999991</v>
      </c>
      <c r="J387" s="153">
        <f t="shared" si="516"/>
        <v>0.52197322067943197</v>
      </c>
      <c r="K387" s="132">
        <f t="shared" si="517"/>
        <v>6868.6586402749554</v>
      </c>
      <c r="L387" s="144">
        <f>SUM(L380:L386)</f>
        <v>0</v>
      </c>
      <c r="M387" s="144">
        <f t="shared" ref="M387:Q387" si="553">SUM(M380:M386)</f>
        <v>0</v>
      </c>
      <c r="N387" s="144">
        <f t="shared" si="553"/>
        <v>0</v>
      </c>
      <c r="O387" s="144">
        <f t="shared" si="553"/>
        <v>0</v>
      </c>
      <c r="P387" s="144">
        <f t="shared" si="553"/>
        <v>0</v>
      </c>
      <c r="Q387" s="144">
        <f t="shared" si="553"/>
        <v>0</v>
      </c>
      <c r="R387" s="129">
        <f t="shared" si="486"/>
        <v>0</v>
      </c>
      <c r="S387" s="145">
        <f t="shared" si="487"/>
        <v>0</v>
      </c>
      <c r="T387" s="146">
        <f t="shared" si="488"/>
        <v>0</v>
      </c>
      <c r="U387" s="144">
        <f>SUM(U380:U386)</f>
        <v>10668572.909999996</v>
      </c>
      <c r="V387" s="144">
        <f t="shared" ref="V387:Z387" si="554">SUM(V380:V386)</f>
        <v>564046.74999999988</v>
      </c>
      <c r="W387" s="144">
        <f t="shared" si="554"/>
        <v>1821009.4000000001</v>
      </c>
      <c r="X387" s="144">
        <f t="shared" si="554"/>
        <v>0</v>
      </c>
      <c r="Y387" s="144">
        <f t="shared" si="554"/>
        <v>0</v>
      </c>
      <c r="Z387" s="144">
        <f t="shared" si="554"/>
        <v>0</v>
      </c>
      <c r="AA387" s="147">
        <f t="shared" si="489"/>
        <v>13053629.059999997</v>
      </c>
      <c r="AB387" s="142">
        <f t="shared" si="490"/>
        <v>0.11282030687559548</v>
      </c>
      <c r="AC387" s="143">
        <f t="shared" si="491"/>
        <v>1484.6052343659367</v>
      </c>
      <c r="AD387" s="144">
        <f>SUM(AD380:AD386)</f>
        <v>3847328.1300000004</v>
      </c>
      <c r="AE387" s="144">
        <f t="shared" ref="AE387:AG387" si="555">SUM(AE380:AE386)</f>
        <v>232760.25000000003</v>
      </c>
      <c r="AF387" s="144">
        <f t="shared" si="555"/>
        <v>83092.479999999996</v>
      </c>
      <c r="AG387" s="144">
        <f t="shared" si="555"/>
        <v>36305.14</v>
      </c>
      <c r="AH387" s="143">
        <f t="shared" si="492"/>
        <v>4199486</v>
      </c>
      <c r="AI387" s="142">
        <f t="shared" si="493"/>
        <v>3.6295446811154222E-2</v>
      </c>
      <c r="AJ387" s="143">
        <f t="shared" si="494"/>
        <v>477.61269058510169</v>
      </c>
      <c r="AK387" s="144">
        <f>SUM(AK380:AK386)</f>
        <v>636391.64999999991</v>
      </c>
      <c r="AL387" s="144">
        <f>SUM(AL380:AL386)</f>
        <v>0</v>
      </c>
      <c r="AM387" s="147">
        <f t="shared" si="495"/>
        <v>636391.64999999991</v>
      </c>
      <c r="AN387" s="142">
        <f t="shared" si="496"/>
        <v>5.5002253332045092E-3</v>
      </c>
      <c r="AO387" s="148">
        <f t="shared" si="497"/>
        <v>72.377602454774774</v>
      </c>
      <c r="AP387" s="144">
        <f>SUM(AP380:AP386)</f>
        <v>2080026.3500000003</v>
      </c>
      <c r="AQ387" s="144">
        <f t="shared" ref="AQ387:BE387" si="556">SUM(AQ380:AQ386)</f>
        <v>1425804.1500000001</v>
      </c>
      <c r="AR387" s="144">
        <f t="shared" si="556"/>
        <v>0</v>
      </c>
      <c r="AS387" s="144">
        <f t="shared" si="556"/>
        <v>0</v>
      </c>
      <c r="AT387" s="144">
        <f t="shared" si="556"/>
        <v>3422546.2400000007</v>
      </c>
      <c r="AU387" s="144">
        <f t="shared" si="556"/>
        <v>0</v>
      </c>
      <c r="AV387" s="144">
        <f t="shared" si="556"/>
        <v>0</v>
      </c>
      <c r="AW387" s="144">
        <f t="shared" si="556"/>
        <v>660174.40999999992</v>
      </c>
      <c r="AX387" s="144">
        <f t="shared" si="556"/>
        <v>0</v>
      </c>
      <c r="AY387" s="144">
        <f t="shared" si="556"/>
        <v>964482.93</v>
      </c>
      <c r="AZ387" s="144">
        <f t="shared" si="556"/>
        <v>0</v>
      </c>
      <c r="BA387" s="144">
        <f t="shared" si="556"/>
        <v>138877.03999999998</v>
      </c>
      <c r="BB387" s="144">
        <f t="shared" si="556"/>
        <v>1495744.37</v>
      </c>
      <c r="BC387" s="144">
        <f t="shared" si="556"/>
        <v>0</v>
      </c>
      <c r="BD387" s="144">
        <f t="shared" si="556"/>
        <v>0</v>
      </c>
      <c r="BE387" s="144">
        <f t="shared" si="556"/>
        <v>0</v>
      </c>
      <c r="BF387" s="143">
        <f t="shared" si="498"/>
        <v>10187655.490000002</v>
      </c>
      <c r="BG387" s="142">
        <f t="shared" si="499"/>
        <v>8.8050182324136431E-2</v>
      </c>
      <c r="BH387" s="146">
        <f t="shared" si="500"/>
        <v>1158.6545470881397</v>
      </c>
      <c r="BI387" s="149">
        <f>SUM(BI380:BI386)</f>
        <v>0</v>
      </c>
      <c r="BJ387" s="149">
        <f t="shared" ref="BJ387:BO387" si="557">SUM(BJ380:BJ386)</f>
        <v>0</v>
      </c>
      <c r="BK387" s="149">
        <f t="shared" si="557"/>
        <v>361334.47</v>
      </c>
      <c r="BL387" s="149">
        <f t="shared" si="557"/>
        <v>1680.48</v>
      </c>
      <c r="BM387" s="149">
        <f t="shared" si="557"/>
        <v>0</v>
      </c>
      <c r="BN387" s="149">
        <f t="shared" si="557"/>
        <v>0</v>
      </c>
      <c r="BO387" s="149">
        <f t="shared" si="557"/>
        <v>857339.90000000026</v>
      </c>
      <c r="BP387" s="146">
        <f t="shared" si="501"/>
        <v>1220354.8500000001</v>
      </c>
      <c r="BQ387" s="142">
        <f t="shared" si="502"/>
        <v>1.0547320445623367E-2</v>
      </c>
      <c r="BR387" s="143">
        <f t="shared" si="503"/>
        <v>138.79245302331719</v>
      </c>
      <c r="BS387" s="149">
        <f>SUM(BS380:BS386)</f>
        <v>0</v>
      </c>
      <c r="BT387" s="149">
        <f t="shared" ref="BT387:BV387" si="558">SUM(BT380:BT386)</f>
        <v>0</v>
      </c>
      <c r="BU387" s="149">
        <f t="shared" si="558"/>
        <v>18461.240000000002</v>
      </c>
      <c r="BV387" s="149">
        <f t="shared" si="558"/>
        <v>259039.47999999998</v>
      </c>
      <c r="BW387" s="146">
        <f t="shared" si="504"/>
        <v>277500.71999999997</v>
      </c>
      <c r="BX387" s="142">
        <f t="shared" si="505"/>
        <v>2.3983917609957505E-3</v>
      </c>
      <c r="BY387" s="143">
        <f t="shared" si="506"/>
        <v>31.560497050949312</v>
      </c>
      <c r="BZ387" s="144">
        <f>SUM(BZ380:BZ386)</f>
        <v>18366874.23</v>
      </c>
      <c r="CA387" s="142">
        <f t="shared" si="507"/>
        <v>0.15874178570951877</v>
      </c>
      <c r="CB387" s="143">
        <f t="shared" si="508"/>
        <v>2088.8871206210638</v>
      </c>
      <c r="CC387" s="144">
        <f>SUM(CC380:CC386)</f>
        <v>4473453.0600000005</v>
      </c>
      <c r="CD387" s="142">
        <f t="shared" si="509"/>
        <v>3.8663297746777847E-2</v>
      </c>
      <c r="CE387" s="143">
        <f t="shared" si="510"/>
        <v>508.77130015262736</v>
      </c>
      <c r="CF387" s="150">
        <f>SUM(CF380:CF386)</f>
        <v>2893707.2799999993</v>
      </c>
      <c r="CG387" s="96">
        <f t="shared" si="511"/>
        <v>2.5009822313561643E-2</v>
      </c>
      <c r="CH387" s="97">
        <f t="shared" si="512"/>
        <v>329.10487611257565</v>
      </c>
      <c r="CI387" s="98">
        <f t="shared" si="543"/>
        <v>115702832.41999999</v>
      </c>
      <c r="CJ387" s="99">
        <f t="shared" si="544"/>
        <v>0</v>
      </c>
    </row>
    <row r="388" spans="1:88" x14ac:dyDescent="0.3">
      <c r="A388" s="21"/>
      <c r="B388" s="84"/>
      <c r="C388" s="117"/>
      <c r="D388" s="85"/>
      <c r="E388" s="86"/>
      <c r="F388" s="87"/>
      <c r="G388" s="87"/>
      <c r="H388" s="87"/>
      <c r="I388" s="130"/>
      <c r="J388" s="151"/>
      <c r="K388" s="152"/>
      <c r="L388" s="135"/>
      <c r="M388" s="135"/>
      <c r="N388" s="135"/>
      <c r="O388" s="135"/>
      <c r="P388" s="135"/>
      <c r="Q388" s="135"/>
      <c r="R388" s="128"/>
      <c r="S388" s="136"/>
      <c r="T388" s="137"/>
      <c r="U388" s="135"/>
      <c r="V388" s="135"/>
      <c r="W388" s="135"/>
      <c r="X388" s="135"/>
      <c r="Y388" s="135"/>
      <c r="Z388" s="135"/>
      <c r="AA388" s="138"/>
      <c r="AB388" s="133"/>
      <c r="AC388" s="134"/>
      <c r="AD388" s="135"/>
      <c r="AE388" s="135"/>
      <c r="AF388" s="135"/>
      <c r="AG388" s="135"/>
      <c r="AH388" s="134"/>
      <c r="AI388" s="133"/>
      <c r="AJ388" s="134"/>
      <c r="AK388" s="135"/>
      <c r="AL388" s="135"/>
      <c r="AM388" s="138"/>
      <c r="AN388" s="133"/>
      <c r="AO388" s="139"/>
      <c r="AP388" s="135"/>
      <c r="AQ388" s="135"/>
      <c r="AR388" s="135"/>
      <c r="AS388" s="135"/>
      <c r="AT388" s="135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4"/>
      <c r="BG388" s="133"/>
      <c r="BH388" s="137"/>
      <c r="BI388" s="140"/>
      <c r="BJ388" s="135"/>
      <c r="BK388" s="135"/>
      <c r="BL388" s="135"/>
      <c r="BM388" s="135"/>
      <c r="BN388" s="135"/>
      <c r="BO388" s="135"/>
      <c r="BP388" s="137"/>
      <c r="BQ388" s="133"/>
      <c r="BR388" s="134"/>
      <c r="BS388" s="140"/>
      <c r="BT388" s="135"/>
      <c r="BU388" s="135"/>
      <c r="BV388" s="135"/>
      <c r="BW388" s="137"/>
      <c r="BX388" s="133"/>
      <c r="BY388" s="134"/>
      <c r="BZ388" s="135"/>
      <c r="CA388" s="133"/>
      <c r="CB388" s="134"/>
      <c r="CC388" s="135"/>
      <c r="CD388" s="133"/>
      <c r="CE388" s="134"/>
      <c r="CF388" s="141" t="str">
        <f>IF(ISNA(VLOOKUP($B388,'[1]1718  Prog Access'!$F$7:$BF$318,52,FALSE)),"",VLOOKUP($B388,'[1]1718  Prog Access'!$F$7:$BF$318,52,FALSE))</f>
        <v/>
      </c>
      <c r="CG388" s="88"/>
      <c r="CH388" s="89"/>
      <c r="CI388" s="90"/>
      <c r="CJ388" s="99"/>
    </row>
    <row r="389" spans="1:88" x14ac:dyDescent="0.3">
      <c r="A389" s="91" t="s">
        <v>628</v>
      </c>
      <c r="B389" s="84"/>
      <c r="C389" s="117"/>
      <c r="D389" s="85"/>
      <c r="E389" s="86"/>
      <c r="F389" s="87"/>
      <c r="G389" s="87"/>
      <c r="H389" s="87"/>
      <c r="I389" s="130"/>
      <c r="J389" s="151"/>
      <c r="K389" s="152"/>
      <c r="L389" s="135"/>
      <c r="M389" s="135"/>
      <c r="N389" s="135"/>
      <c r="O389" s="135"/>
      <c r="P389" s="135"/>
      <c r="Q389" s="135"/>
      <c r="R389" s="128"/>
      <c r="S389" s="136"/>
      <c r="T389" s="137"/>
      <c r="U389" s="135"/>
      <c r="V389" s="135"/>
      <c r="W389" s="135"/>
      <c r="X389" s="135"/>
      <c r="Y389" s="135"/>
      <c r="Z389" s="135"/>
      <c r="AA389" s="138"/>
      <c r="AB389" s="133"/>
      <c r="AC389" s="134"/>
      <c r="AD389" s="135"/>
      <c r="AE389" s="135"/>
      <c r="AF389" s="135"/>
      <c r="AG389" s="135"/>
      <c r="AH389" s="134"/>
      <c r="AI389" s="133"/>
      <c r="AJ389" s="134"/>
      <c r="AK389" s="135"/>
      <c r="AL389" s="135"/>
      <c r="AM389" s="138"/>
      <c r="AN389" s="133"/>
      <c r="AO389" s="139"/>
      <c r="AP389" s="135"/>
      <c r="AQ389" s="135"/>
      <c r="AR389" s="135"/>
      <c r="AS389" s="135"/>
      <c r="AT389" s="135"/>
      <c r="AU389" s="135"/>
      <c r="AV389" s="135"/>
      <c r="AW389" s="135"/>
      <c r="AX389" s="135"/>
      <c r="AY389" s="135"/>
      <c r="AZ389" s="135"/>
      <c r="BA389" s="135"/>
      <c r="BB389" s="135"/>
      <c r="BC389" s="135"/>
      <c r="BD389" s="135"/>
      <c r="BE389" s="135"/>
      <c r="BF389" s="134"/>
      <c r="BG389" s="133"/>
      <c r="BH389" s="137"/>
      <c r="BI389" s="140"/>
      <c r="BJ389" s="135"/>
      <c r="BK389" s="135"/>
      <c r="BL389" s="135"/>
      <c r="BM389" s="135"/>
      <c r="BN389" s="135"/>
      <c r="BO389" s="135"/>
      <c r="BP389" s="137"/>
      <c r="BQ389" s="133"/>
      <c r="BR389" s="134"/>
      <c r="BS389" s="140"/>
      <c r="BT389" s="135"/>
      <c r="BU389" s="135"/>
      <c r="BV389" s="135"/>
      <c r="BW389" s="137"/>
      <c r="BX389" s="133"/>
      <c r="BY389" s="134"/>
      <c r="BZ389" s="135"/>
      <c r="CA389" s="133"/>
      <c r="CB389" s="134"/>
      <c r="CC389" s="135"/>
      <c r="CD389" s="133"/>
      <c r="CE389" s="134"/>
      <c r="CF389" s="141" t="str">
        <f>IF(ISNA(VLOOKUP($B389,'[1]1718  Prog Access'!$F$7:$BF$318,52,FALSE)),"",VLOOKUP($B389,'[1]1718  Prog Access'!$F$7:$BF$318,52,FALSE))</f>
        <v/>
      </c>
      <c r="CG389" s="88"/>
      <c r="CH389" s="89"/>
      <c r="CI389" s="90"/>
      <c r="CJ389" s="99"/>
    </row>
    <row r="390" spans="1:88" x14ac:dyDescent="0.3">
      <c r="A390" s="21"/>
      <c r="B390" s="102" t="s">
        <v>629</v>
      </c>
      <c r="C390" s="117" t="s">
        <v>630</v>
      </c>
      <c r="D390" s="85">
        <f>IF(ISNA(VLOOKUP($B390,'[1]1718 enrollment_Rev_Exp by size'!$A$6:$C$339,3,FALSE)),"",VLOOKUP($B390,'[1]1718 enrollment_Rev_Exp by size'!$A$6:$C$339,3,FALSE))</f>
        <v>11669.430000000004</v>
      </c>
      <c r="E390" s="86">
        <f>IF(ISNA(VLOOKUP($B390,'[1]1718 Enroll_Rev_Exp Access'!$A$6:$D$316,4,FALSE)),"",VLOOKUP($B390,'[1]1718 Enroll_Rev_Exp Access'!$A$6:$D$316,4,FALSE))</f>
        <v>148578244.74000001</v>
      </c>
      <c r="F390" s="87">
        <f>IF(ISNA(VLOOKUP($B390,'[1]1718  Prog Access'!$F$7:$BF$318,2,FALSE)),"",VLOOKUP($B390,'[1]1718  Prog Access'!$F$7:$BF$318,2,FALSE))</f>
        <v>84829614.480000049</v>
      </c>
      <c r="G390" s="87">
        <f>IF(ISNA(VLOOKUP($B390,'[1]1718  Prog Access'!$F$7:$BF$318,3,FALSE)),"",VLOOKUP($B390,'[1]1718  Prog Access'!$F$7:$BF$318,3,FALSE))</f>
        <v>1094499.08</v>
      </c>
      <c r="H390" s="87">
        <f>IF(ISNA(VLOOKUP($B390,'[1]1718  Prog Access'!$F$7:$BF$318,4,FALSE)),"",VLOOKUP($B390,'[1]1718  Prog Access'!$F$7:$BF$318,4,FALSE))</f>
        <v>528790.84</v>
      </c>
      <c r="I390" s="130">
        <f t="shared" si="515"/>
        <v>86452904.400000051</v>
      </c>
      <c r="J390" s="151">
        <f t="shared" si="516"/>
        <v>0.5818678538791846</v>
      </c>
      <c r="K390" s="152">
        <f t="shared" si="517"/>
        <v>7408.4941938038119</v>
      </c>
      <c r="L390" s="135">
        <f>IF(ISNA(VLOOKUP($B390,'[1]1718  Prog Access'!$F$7:$BF$318,5,FALSE)),"",VLOOKUP($B390,'[1]1718  Prog Access'!$F$7:$BF$318,5,FALSE))</f>
        <v>0</v>
      </c>
      <c r="M390" s="135">
        <f>IF(ISNA(VLOOKUP($B390,'[1]1718  Prog Access'!$F$7:$BF$318,6,FALSE)),"",VLOOKUP($B390,'[1]1718  Prog Access'!$F$7:$BF$318,6,FALSE))</f>
        <v>0</v>
      </c>
      <c r="N390" s="135">
        <f>IF(ISNA(VLOOKUP($B390,'[1]1718  Prog Access'!$F$7:$BF$318,7,FALSE)),"",VLOOKUP($B390,'[1]1718  Prog Access'!$F$7:$BF$318,7,FALSE))</f>
        <v>0</v>
      </c>
      <c r="O390" s="135">
        <f>IF(ISNA(VLOOKUP($B390,'[1]1718  Prog Access'!$F$7:$BF$318,8,FALSE)),"",VLOOKUP($B390,'[1]1718  Prog Access'!$F$7:$BF$318,8,FALSE))</f>
        <v>0</v>
      </c>
      <c r="P390" s="135">
        <f>IF(ISNA(VLOOKUP($B390,'[1]1718  Prog Access'!$F$7:$BF$318,9,FALSE)),"",VLOOKUP($B390,'[1]1718  Prog Access'!$F$7:$BF$318,9,FALSE))</f>
        <v>0</v>
      </c>
      <c r="Q390" s="135">
        <f>IF(ISNA(VLOOKUP($B390,'[1]1718  Prog Access'!$F$7:$BF$318,10,FALSE)),"",VLOOKUP($B390,'[1]1718  Prog Access'!$F$7:$BF$318,10,FALSE))</f>
        <v>0</v>
      </c>
      <c r="R390" s="128">
        <f t="shared" si="486"/>
        <v>0</v>
      </c>
      <c r="S390" s="136">
        <f t="shared" si="487"/>
        <v>0</v>
      </c>
      <c r="T390" s="137">
        <f t="shared" si="488"/>
        <v>0</v>
      </c>
      <c r="U390" s="135">
        <f>IF(ISNA(VLOOKUP($B390,'[1]1718  Prog Access'!$F$7:$BF$318,11,FALSE)),"",VLOOKUP($B390,'[1]1718  Prog Access'!$F$7:$BF$318,11,FALSE))</f>
        <v>16996570.049999997</v>
      </c>
      <c r="V390" s="135">
        <f>IF(ISNA(VLOOKUP($B390,'[1]1718  Prog Access'!$F$7:$BF$318,12,FALSE)),"",VLOOKUP($B390,'[1]1718  Prog Access'!$F$7:$BF$318,12,FALSE))</f>
        <v>932739.32</v>
      </c>
      <c r="W390" s="135">
        <f>IF(ISNA(VLOOKUP($B390,'[1]1718  Prog Access'!$F$7:$BF$318,13,FALSE)),"",VLOOKUP($B390,'[1]1718  Prog Access'!$F$7:$BF$318,13,FALSE))</f>
        <v>2171130.79</v>
      </c>
      <c r="X390" s="135">
        <f>IF(ISNA(VLOOKUP($B390,'[1]1718  Prog Access'!$F$7:$BF$318,14,FALSE)),"",VLOOKUP($B390,'[1]1718  Prog Access'!$F$7:$BF$318,14,FALSE))</f>
        <v>0</v>
      </c>
      <c r="Y390" s="135">
        <f>IF(ISNA(VLOOKUP($B390,'[1]1718  Prog Access'!$F$7:$BF$318,15,FALSE)),"",VLOOKUP($B390,'[1]1718  Prog Access'!$F$7:$BF$318,15,FALSE))</f>
        <v>0</v>
      </c>
      <c r="Z390" s="135">
        <f>IF(ISNA(VLOOKUP($B390,'[1]1718  Prog Access'!$F$7:$BF$318,16,FALSE)),"",VLOOKUP($B390,'[1]1718  Prog Access'!$F$7:$BF$318,16,FALSE))</f>
        <v>0</v>
      </c>
      <c r="AA390" s="138">
        <f t="shared" si="489"/>
        <v>20100440.159999996</v>
      </c>
      <c r="AB390" s="133">
        <f t="shared" si="490"/>
        <v>0.13528521753083134</v>
      </c>
      <c r="AC390" s="134">
        <f t="shared" si="491"/>
        <v>1722.4868875343516</v>
      </c>
      <c r="AD390" s="135">
        <f>IF(ISNA(VLOOKUP($B390,'[1]1718  Prog Access'!$F$7:$BF$318,17,FALSE)),"",VLOOKUP($B390,'[1]1718  Prog Access'!$F$7:$BF$318,17,FALSE))</f>
        <v>4519346.09</v>
      </c>
      <c r="AE390" s="135">
        <f>IF(ISNA(VLOOKUP($B390,'[1]1718  Prog Access'!$F$7:$BF$318,18,FALSE)),"",VLOOKUP($B390,'[1]1718  Prog Access'!$F$7:$BF$318,18,FALSE))</f>
        <v>495793.56</v>
      </c>
      <c r="AF390" s="135">
        <f>IF(ISNA(VLOOKUP($B390,'[1]1718  Prog Access'!$F$7:$BF$318,19,FALSE)),"",VLOOKUP($B390,'[1]1718  Prog Access'!$F$7:$BF$318,19,FALSE))</f>
        <v>64007</v>
      </c>
      <c r="AG390" s="135">
        <f>IF(ISNA(VLOOKUP($B390,'[1]1718  Prog Access'!$F$7:$BF$318,20,FALSE)),"",VLOOKUP($B390,'[1]1718  Prog Access'!$F$7:$BF$318,20,FALSE))</f>
        <v>0</v>
      </c>
      <c r="AH390" s="134">
        <f t="shared" si="492"/>
        <v>5079146.6499999994</v>
      </c>
      <c r="AI390" s="133">
        <f t="shared" si="493"/>
        <v>3.4184995649182003E-2</v>
      </c>
      <c r="AJ390" s="134">
        <f t="shared" si="494"/>
        <v>435.25233451848101</v>
      </c>
      <c r="AK390" s="135">
        <f>IF(ISNA(VLOOKUP($B390,'[1]1718  Prog Access'!$F$7:$BF$318,21,FALSE)),"",VLOOKUP($B390,'[1]1718  Prog Access'!$F$7:$BF$318,21,FALSE))</f>
        <v>0</v>
      </c>
      <c r="AL390" s="135">
        <f>IF(ISNA(VLOOKUP($B390,'[1]1718  Prog Access'!$F$7:$BF$318,22,FALSE)),"",VLOOKUP($B390,'[1]1718  Prog Access'!$F$7:$BF$318,22,FALSE))</f>
        <v>0</v>
      </c>
      <c r="AM390" s="138">
        <f t="shared" si="495"/>
        <v>0</v>
      </c>
      <c r="AN390" s="133">
        <f t="shared" si="496"/>
        <v>0</v>
      </c>
      <c r="AO390" s="139">
        <f t="shared" si="497"/>
        <v>0</v>
      </c>
      <c r="AP390" s="135">
        <f>IF(ISNA(VLOOKUP($B390,'[1]1718  Prog Access'!$F$7:$BF$318,23,FALSE)),"",VLOOKUP($B390,'[1]1718  Prog Access'!$F$7:$BF$318,23,FALSE))</f>
        <v>2042494.7800000003</v>
      </c>
      <c r="AQ390" s="135">
        <f>IF(ISNA(VLOOKUP($B390,'[1]1718  Prog Access'!$F$7:$BF$318,24,FALSE)),"",VLOOKUP($B390,'[1]1718  Prog Access'!$F$7:$BF$318,24,FALSE))</f>
        <v>743077.65999999992</v>
      </c>
      <c r="AR390" s="135">
        <f>IF(ISNA(VLOOKUP($B390,'[1]1718  Prog Access'!$F$7:$BF$318,25,FALSE)),"",VLOOKUP($B390,'[1]1718  Prog Access'!$F$7:$BF$318,25,FALSE))</f>
        <v>13547.29</v>
      </c>
      <c r="AS390" s="135">
        <f>IF(ISNA(VLOOKUP($B390,'[1]1718  Prog Access'!$F$7:$BF$318,26,FALSE)),"",VLOOKUP($B390,'[1]1718  Prog Access'!$F$7:$BF$318,26,FALSE))</f>
        <v>0</v>
      </c>
      <c r="AT390" s="135">
        <f>IF(ISNA(VLOOKUP($B390,'[1]1718  Prog Access'!$F$7:$BF$318,27,FALSE)),"",VLOOKUP($B390,'[1]1718  Prog Access'!$F$7:$BF$318,27,FALSE))</f>
        <v>2630997.5599999996</v>
      </c>
      <c r="AU390" s="135">
        <f>IF(ISNA(VLOOKUP($B390,'[1]1718  Prog Access'!$F$7:$BF$318,28,FALSE)),"",VLOOKUP($B390,'[1]1718  Prog Access'!$F$7:$BF$318,28,FALSE))</f>
        <v>34925.919999999998</v>
      </c>
      <c r="AV390" s="135">
        <f>IF(ISNA(VLOOKUP($B390,'[1]1718  Prog Access'!$F$7:$BF$318,29,FALSE)),"",VLOOKUP($B390,'[1]1718  Prog Access'!$F$7:$BF$318,29,FALSE))</f>
        <v>0</v>
      </c>
      <c r="AW390" s="135">
        <f>IF(ISNA(VLOOKUP($B390,'[1]1718  Prog Access'!$F$7:$BF$318,30,FALSE)),"",VLOOKUP($B390,'[1]1718  Prog Access'!$F$7:$BF$318,30,FALSE))</f>
        <v>1542215.99</v>
      </c>
      <c r="AX390" s="135">
        <f>IF(ISNA(VLOOKUP($B390,'[1]1718  Prog Access'!$F$7:$BF$318,31,FALSE)),"",VLOOKUP($B390,'[1]1718  Prog Access'!$F$7:$BF$318,31,FALSE))</f>
        <v>0</v>
      </c>
      <c r="AY390" s="135">
        <f>IF(ISNA(VLOOKUP($B390,'[1]1718  Prog Access'!$F$7:$BF$318,32,FALSE)),"",VLOOKUP($B390,'[1]1718  Prog Access'!$F$7:$BF$318,32,FALSE))</f>
        <v>0</v>
      </c>
      <c r="AZ390" s="135">
        <f>IF(ISNA(VLOOKUP($B390,'[1]1718  Prog Access'!$F$7:$BF$318,33,FALSE)),"",VLOOKUP($B390,'[1]1718  Prog Access'!$F$7:$BF$318,33,FALSE))</f>
        <v>0</v>
      </c>
      <c r="BA390" s="135">
        <f>IF(ISNA(VLOOKUP($B390,'[1]1718  Prog Access'!$F$7:$BF$318,34,FALSE)),"",VLOOKUP($B390,'[1]1718  Prog Access'!$F$7:$BF$318,34,FALSE))</f>
        <v>76619.929999999993</v>
      </c>
      <c r="BB390" s="135">
        <f>IF(ISNA(VLOOKUP($B390,'[1]1718  Prog Access'!$F$7:$BF$318,35,FALSE)),"",VLOOKUP($B390,'[1]1718  Prog Access'!$F$7:$BF$318,35,FALSE))</f>
        <v>1629753.0499999998</v>
      </c>
      <c r="BC390" s="135">
        <f>IF(ISNA(VLOOKUP($B390,'[1]1718  Prog Access'!$F$7:$BF$318,36,FALSE)),"",VLOOKUP($B390,'[1]1718  Prog Access'!$F$7:$BF$318,36,FALSE))</f>
        <v>0</v>
      </c>
      <c r="BD390" s="135">
        <f>IF(ISNA(VLOOKUP($B390,'[1]1718  Prog Access'!$F$7:$BF$318,37,FALSE)),"",VLOOKUP($B390,'[1]1718  Prog Access'!$F$7:$BF$318,37,FALSE))</f>
        <v>0</v>
      </c>
      <c r="BE390" s="135">
        <f>IF(ISNA(VLOOKUP($B390,'[1]1718  Prog Access'!$F$7:$BF$318,38,FALSE)),"",VLOOKUP($B390,'[1]1718  Prog Access'!$F$7:$BF$318,38,FALSE))</f>
        <v>0</v>
      </c>
      <c r="BF390" s="134">
        <f t="shared" si="498"/>
        <v>8713632.1799999997</v>
      </c>
      <c r="BG390" s="133">
        <f t="shared" si="499"/>
        <v>5.8646756766094231E-2</v>
      </c>
      <c r="BH390" s="137">
        <f t="shared" si="500"/>
        <v>746.70589566071328</v>
      </c>
      <c r="BI390" s="140">
        <f>IF(ISNA(VLOOKUP($B390,'[1]1718  Prog Access'!$F$7:$BF$318,39,FALSE)),"",VLOOKUP($B390,'[1]1718  Prog Access'!$F$7:$BF$318,39,FALSE))</f>
        <v>153291.33000000002</v>
      </c>
      <c r="BJ390" s="135">
        <f>IF(ISNA(VLOOKUP($B390,'[1]1718  Prog Access'!$F$7:$BF$318,40,FALSE)),"",VLOOKUP($B390,'[1]1718  Prog Access'!$F$7:$BF$318,40,FALSE))</f>
        <v>0</v>
      </c>
      <c r="BK390" s="135">
        <f>IF(ISNA(VLOOKUP($B390,'[1]1718  Prog Access'!$F$7:$BF$318,41,FALSE)),"",VLOOKUP($B390,'[1]1718  Prog Access'!$F$7:$BF$318,41,FALSE))</f>
        <v>429962.13</v>
      </c>
      <c r="BL390" s="135">
        <f>IF(ISNA(VLOOKUP($B390,'[1]1718  Prog Access'!$F$7:$BF$318,42,FALSE)),"",VLOOKUP($B390,'[1]1718  Prog Access'!$F$7:$BF$318,42,FALSE))</f>
        <v>0</v>
      </c>
      <c r="BM390" s="135">
        <f>IF(ISNA(VLOOKUP($B390,'[1]1718  Prog Access'!$F$7:$BF$318,43,FALSE)),"",VLOOKUP($B390,'[1]1718  Prog Access'!$F$7:$BF$318,43,FALSE))</f>
        <v>0</v>
      </c>
      <c r="BN390" s="135">
        <f>IF(ISNA(VLOOKUP($B390,'[1]1718  Prog Access'!$F$7:$BF$318,44,FALSE)),"",VLOOKUP($B390,'[1]1718  Prog Access'!$F$7:$BF$318,44,FALSE))</f>
        <v>0</v>
      </c>
      <c r="BO390" s="135">
        <f>IF(ISNA(VLOOKUP($B390,'[1]1718  Prog Access'!$F$7:$BF$318,45,FALSE)),"",VLOOKUP($B390,'[1]1718  Prog Access'!$F$7:$BF$318,45,FALSE))</f>
        <v>857255.34000000008</v>
      </c>
      <c r="BP390" s="137">
        <f t="shared" si="501"/>
        <v>1440508.8</v>
      </c>
      <c r="BQ390" s="133">
        <f t="shared" si="502"/>
        <v>9.6952875067327308E-3</v>
      </c>
      <c r="BR390" s="134">
        <f t="shared" si="503"/>
        <v>123.44294451399936</v>
      </c>
      <c r="BS390" s="140">
        <f>IF(ISNA(VLOOKUP($B390,'[1]1718  Prog Access'!$F$7:$BF$318,46,FALSE)),"",VLOOKUP($B390,'[1]1718  Prog Access'!$F$7:$BF$318,46,FALSE))</f>
        <v>0</v>
      </c>
      <c r="BT390" s="135">
        <f>IF(ISNA(VLOOKUP($B390,'[1]1718  Prog Access'!$F$7:$BF$318,47,FALSE)),"",VLOOKUP($B390,'[1]1718  Prog Access'!$F$7:$BF$318,47,FALSE))</f>
        <v>0</v>
      </c>
      <c r="BU390" s="135">
        <f>IF(ISNA(VLOOKUP($B390,'[1]1718  Prog Access'!$F$7:$BF$318,48,FALSE)),"",VLOOKUP($B390,'[1]1718  Prog Access'!$F$7:$BF$318,48,FALSE))</f>
        <v>27754.999999999996</v>
      </c>
      <c r="BV390" s="135">
        <f>IF(ISNA(VLOOKUP($B390,'[1]1718  Prog Access'!$F$7:$BF$318,49,FALSE)),"",VLOOKUP($B390,'[1]1718  Prog Access'!$F$7:$BF$318,49,FALSE))</f>
        <v>506038.34000000008</v>
      </c>
      <c r="BW390" s="137">
        <f t="shared" si="504"/>
        <v>533793.34000000008</v>
      </c>
      <c r="BX390" s="133">
        <f t="shared" si="505"/>
        <v>3.5926749635122931E-3</v>
      </c>
      <c r="BY390" s="134">
        <f t="shared" si="506"/>
        <v>45.742880329202016</v>
      </c>
      <c r="BZ390" s="135">
        <f>IF(ISNA(VLOOKUP($B390,'[1]1718  Prog Access'!$F$7:$BF$318,50,FALSE)),"",VLOOKUP($B390,'[1]1718  Prog Access'!$F$7:$BF$318,50,FALSE))</f>
        <v>18304332.079999998</v>
      </c>
      <c r="CA390" s="133">
        <f t="shared" si="507"/>
        <v>0.12319658313389763</v>
      </c>
      <c r="CB390" s="134">
        <f t="shared" si="508"/>
        <v>1568.5712224161757</v>
      </c>
      <c r="CC390" s="135">
        <f>IF(ISNA(VLOOKUP($B390,'[1]1718  Prog Access'!$F$7:$BF$318,51,FALSE)),"",VLOOKUP($B390,'[1]1718  Prog Access'!$F$7:$BF$318,51,FALSE))</f>
        <v>4061039.96</v>
      </c>
      <c r="CD390" s="133">
        <f t="shared" si="509"/>
        <v>2.7332668837934473E-2</v>
      </c>
      <c r="CE390" s="134">
        <f t="shared" si="510"/>
        <v>348.00671155317769</v>
      </c>
      <c r="CF390" s="141">
        <f>IF(ISNA(VLOOKUP($B390,'[1]1718  Prog Access'!$F$7:$BF$318,52,FALSE)),"",VLOOKUP($B390,'[1]1718  Prog Access'!$F$7:$BF$318,52,FALSE))</f>
        <v>3892447.17</v>
      </c>
      <c r="CG390" s="88">
        <f t="shared" si="511"/>
        <v>2.6197961732630975E-2</v>
      </c>
      <c r="CH390" s="89">
        <f t="shared" si="512"/>
        <v>333.55932294893569</v>
      </c>
      <c r="CI390" s="90">
        <f t="shared" si="543"/>
        <v>148578244.74000004</v>
      </c>
      <c r="CJ390" s="99">
        <f t="shared" si="544"/>
        <v>0</v>
      </c>
    </row>
    <row r="391" spans="1:88" x14ac:dyDescent="0.3">
      <c r="A391" s="21"/>
      <c r="B391" s="84" t="s">
        <v>631</v>
      </c>
      <c r="C391" s="117" t="s">
        <v>632</v>
      </c>
      <c r="D391" s="85">
        <f>IF(ISNA(VLOOKUP($B391,'[1]1718 enrollment_Rev_Exp by size'!$A$6:$C$339,3,FALSE)),"",VLOOKUP($B391,'[1]1718 enrollment_Rev_Exp by size'!$A$6:$C$339,3,FALSE))</f>
        <v>4803.43</v>
      </c>
      <c r="E391" s="86">
        <f>IF(ISNA(VLOOKUP($B391,'[1]1718 Enroll_Rev_Exp Access'!$A$6:$D$316,4,FALSE)),"",VLOOKUP($B391,'[1]1718 Enroll_Rev_Exp Access'!$A$6:$D$316,4,FALSE))</f>
        <v>63535927.789999999</v>
      </c>
      <c r="F391" s="87">
        <f>IF(ISNA(VLOOKUP($B391,'[1]1718  Prog Access'!$F$7:$BF$318,2,FALSE)),"",VLOOKUP($B391,'[1]1718  Prog Access'!$F$7:$BF$318,2,FALSE))</f>
        <v>34434921.609999992</v>
      </c>
      <c r="G391" s="87">
        <f>IF(ISNA(VLOOKUP($B391,'[1]1718  Prog Access'!$F$7:$BF$318,3,FALSE)),"",VLOOKUP($B391,'[1]1718  Prog Access'!$F$7:$BF$318,3,FALSE))</f>
        <v>138065.56999999998</v>
      </c>
      <c r="H391" s="87">
        <f>IF(ISNA(VLOOKUP($B391,'[1]1718  Prog Access'!$F$7:$BF$318,4,FALSE)),"",VLOOKUP($B391,'[1]1718  Prog Access'!$F$7:$BF$318,4,FALSE))</f>
        <v>218715.17</v>
      </c>
      <c r="I391" s="130">
        <f t="shared" si="515"/>
        <v>34791702.349999994</v>
      </c>
      <c r="J391" s="151">
        <f t="shared" si="516"/>
        <v>0.54759100181859477</v>
      </c>
      <c r="K391" s="152">
        <f t="shared" si="517"/>
        <v>7243.0955275709211</v>
      </c>
      <c r="L391" s="135">
        <f>IF(ISNA(VLOOKUP($B391,'[1]1718  Prog Access'!$F$7:$BF$318,5,FALSE)),"",VLOOKUP($B391,'[1]1718  Prog Access'!$F$7:$BF$318,5,FALSE))</f>
        <v>0</v>
      </c>
      <c r="M391" s="135">
        <f>IF(ISNA(VLOOKUP($B391,'[1]1718  Prog Access'!$F$7:$BF$318,6,FALSE)),"",VLOOKUP($B391,'[1]1718  Prog Access'!$F$7:$BF$318,6,FALSE))</f>
        <v>0</v>
      </c>
      <c r="N391" s="135">
        <f>IF(ISNA(VLOOKUP($B391,'[1]1718  Prog Access'!$F$7:$BF$318,7,FALSE)),"",VLOOKUP($B391,'[1]1718  Prog Access'!$F$7:$BF$318,7,FALSE))</f>
        <v>0</v>
      </c>
      <c r="O391" s="135">
        <f>IF(ISNA(VLOOKUP($B391,'[1]1718  Prog Access'!$F$7:$BF$318,8,FALSE)),"",VLOOKUP($B391,'[1]1718  Prog Access'!$F$7:$BF$318,8,FALSE))</f>
        <v>0</v>
      </c>
      <c r="P391" s="135">
        <f>IF(ISNA(VLOOKUP($B391,'[1]1718  Prog Access'!$F$7:$BF$318,9,FALSE)),"",VLOOKUP($B391,'[1]1718  Prog Access'!$F$7:$BF$318,9,FALSE))</f>
        <v>0</v>
      </c>
      <c r="Q391" s="135">
        <f>IF(ISNA(VLOOKUP($B391,'[1]1718  Prog Access'!$F$7:$BF$318,10,FALSE)),"",VLOOKUP($B391,'[1]1718  Prog Access'!$F$7:$BF$318,10,FALSE))</f>
        <v>0</v>
      </c>
      <c r="R391" s="128">
        <f t="shared" si="486"/>
        <v>0</v>
      </c>
      <c r="S391" s="136">
        <f t="shared" si="487"/>
        <v>0</v>
      </c>
      <c r="T391" s="137">
        <f t="shared" si="488"/>
        <v>0</v>
      </c>
      <c r="U391" s="135">
        <f>IF(ISNA(VLOOKUP($B391,'[1]1718  Prog Access'!$F$7:$BF$318,11,FALSE)),"",VLOOKUP($B391,'[1]1718  Prog Access'!$F$7:$BF$318,11,FALSE))</f>
        <v>8423637.0000000019</v>
      </c>
      <c r="V391" s="135">
        <f>IF(ISNA(VLOOKUP($B391,'[1]1718  Prog Access'!$F$7:$BF$318,12,FALSE)),"",VLOOKUP($B391,'[1]1718  Prog Access'!$F$7:$BF$318,12,FALSE))</f>
        <v>596031.45000000007</v>
      </c>
      <c r="W391" s="135">
        <f>IF(ISNA(VLOOKUP($B391,'[1]1718  Prog Access'!$F$7:$BF$318,13,FALSE)),"",VLOOKUP($B391,'[1]1718  Prog Access'!$F$7:$BF$318,13,FALSE))</f>
        <v>1003028.8500000001</v>
      </c>
      <c r="X391" s="135">
        <f>IF(ISNA(VLOOKUP($B391,'[1]1718  Prog Access'!$F$7:$BF$318,14,FALSE)),"",VLOOKUP($B391,'[1]1718  Prog Access'!$F$7:$BF$318,14,FALSE))</f>
        <v>0</v>
      </c>
      <c r="Y391" s="135">
        <f>IF(ISNA(VLOOKUP($B391,'[1]1718  Prog Access'!$F$7:$BF$318,15,FALSE)),"",VLOOKUP($B391,'[1]1718  Prog Access'!$F$7:$BF$318,15,FALSE))</f>
        <v>0</v>
      </c>
      <c r="Z391" s="135">
        <f>IF(ISNA(VLOOKUP($B391,'[1]1718  Prog Access'!$F$7:$BF$318,16,FALSE)),"",VLOOKUP($B391,'[1]1718  Prog Access'!$F$7:$BF$318,16,FALSE))</f>
        <v>93772.13</v>
      </c>
      <c r="AA391" s="138">
        <f t="shared" si="489"/>
        <v>10116469.430000002</v>
      </c>
      <c r="AB391" s="133">
        <f t="shared" si="490"/>
        <v>0.15922439133079355</v>
      </c>
      <c r="AC391" s="134">
        <f t="shared" si="491"/>
        <v>2106.0928190896925</v>
      </c>
      <c r="AD391" s="135">
        <f>IF(ISNA(VLOOKUP($B391,'[1]1718  Prog Access'!$F$7:$BF$318,17,FALSE)),"",VLOOKUP($B391,'[1]1718  Prog Access'!$F$7:$BF$318,17,FALSE))</f>
        <v>2104752.9599999995</v>
      </c>
      <c r="AE391" s="135">
        <f>IF(ISNA(VLOOKUP($B391,'[1]1718  Prog Access'!$F$7:$BF$318,18,FALSE)),"",VLOOKUP($B391,'[1]1718  Prog Access'!$F$7:$BF$318,18,FALSE))</f>
        <v>104788.04</v>
      </c>
      <c r="AF391" s="135">
        <f>IF(ISNA(VLOOKUP($B391,'[1]1718  Prog Access'!$F$7:$BF$318,19,FALSE)),"",VLOOKUP($B391,'[1]1718  Prog Access'!$F$7:$BF$318,19,FALSE))</f>
        <v>34017</v>
      </c>
      <c r="AG391" s="135">
        <f>IF(ISNA(VLOOKUP($B391,'[1]1718  Prog Access'!$F$7:$BF$318,20,FALSE)),"",VLOOKUP($B391,'[1]1718  Prog Access'!$F$7:$BF$318,20,FALSE))</f>
        <v>0</v>
      </c>
      <c r="AH391" s="134">
        <f t="shared" si="492"/>
        <v>2243557.9999999995</v>
      </c>
      <c r="AI391" s="133">
        <f t="shared" si="493"/>
        <v>3.5311643003238177E-2</v>
      </c>
      <c r="AJ391" s="134">
        <f t="shared" si="494"/>
        <v>467.07415326131525</v>
      </c>
      <c r="AK391" s="135">
        <f>IF(ISNA(VLOOKUP($B391,'[1]1718  Prog Access'!$F$7:$BF$318,21,FALSE)),"",VLOOKUP($B391,'[1]1718  Prog Access'!$F$7:$BF$318,21,FALSE))</f>
        <v>0</v>
      </c>
      <c r="AL391" s="135">
        <f>IF(ISNA(VLOOKUP($B391,'[1]1718  Prog Access'!$F$7:$BF$318,22,FALSE)),"",VLOOKUP($B391,'[1]1718  Prog Access'!$F$7:$BF$318,22,FALSE))</f>
        <v>0</v>
      </c>
      <c r="AM391" s="138">
        <f t="shared" si="495"/>
        <v>0</v>
      </c>
      <c r="AN391" s="133">
        <f t="shared" si="496"/>
        <v>0</v>
      </c>
      <c r="AO391" s="139">
        <f t="shared" si="497"/>
        <v>0</v>
      </c>
      <c r="AP391" s="135">
        <f>IF(ISNA(VLOOKUP($B391,'[1]1718  Prog Access'!$F$7:$BF$318,23,FALSE)),"",VLOOKUP($B391,'[1]1718  Prog Access'!$F$7:$BF$318,23,FALSE))</f>
        <v>1184695.7300000002</v>
      </c>
      <c r="AQ391" s="135">
        <f>IF(ISNA(VLOOKUP($B391,'[1]1718  Prog Access'!$F$7:$BF$318,24,FALSE)),"",VLOOKUP($B391,'[1]1718  Prog Access'!$F$7:$BF$318,24,FALSE))</f>
        <v>215277.74</v>
      </c>
      <c r="AR391" s="135">
        <f>IF(ISNA(VLOOKUP($B391,'[1]1718  Prog Access'!$F$7:$BF$318,25,FALSE)),"",VLOOKUP($B391,'[1]1718  Prog Access'!$F$7:$BF$318,25,FALSE))</f>
        <v>57158.490000000005</v>
      </c>
      <c r="AS391" s="135">
        <f>IF(ISNA(VLOOKUP($B391,'[1]1718  Prog Access'!$F$7:$BF$318,26,FALSE)),"",VLOOKUP($B391,'[1]1718  Prog Access'!$F$7:$BF$318,26,FALSE))</f>
        <v>0</v>
      </c>
      <c r="AT391" s="135">
        <f>IF(ISNA(VLOOKUP($B391,'[1]1718  Prog Access'!$F$7:$BF$318,27,FALSE)),"",VLOOKUP($B391,'[1]1718  Prog Access'!$F$7:$BF$318,27,FALSE))</f>
        <v>1399601.7399999998</v>
      </c>
      <c r="AU391" s="135">
        <f>IF(ISNA(VLOOKUP($B391,'[1]1718  Prog Access'!$F$7:$BF$318,28,FALSE)),"",VLOOKUP($B391,'[1]1718  Prog Access'!$F$7:$BF$318,28,FALSE))</f>
        <v>5223.17</v>
      </c>
      <c r="AV391" s="135">
        <f>IF(ISNA(VLOOKUP($B391,'[1]1718  Prog Access'!$F$7:$BF$318,29,FALSE)),"",VLOOKUP($B391,'[1]1718  Prog Access'!$F$7:$BF$318,29,FALSE))</f>
        <v>0</v>
      </c>
      <c r="AW391" s="135">
        <f>IF(ISNA(VLOOKUP($B391,'[1]1718  Prog Access'!$F$7:$BF$318,30,FALSE)),"",VLOOKUP($B391,'[1]1718  Prog Access'!$F$7:$BF$318,30,FALSE))</f>
        <v>259952.00999999998</v>
      </c>
      <c r="AX391" s="135">
        <f>IF(ISNA(VLOOKUP($B391,'[1]1718  Prog Access'!$F$7:$BF$318,31,FALSE)),"",VLOOKUP($B391,'[1]1718  Prog Access'!$F$7:$BF$318,31,FALSE))</f>
        <v>0</v>
      </c>
      <c r="AY391" s="135">
        <f>IF(ISNA(VLOOKUP($B391,'[1]1718  Prog Access'!$F$7:$BF$318,32,FALSE)),"",VLOOKUP($B391,'[1]1718  Prog Access'!$F$7:$BF$318,32,FALSE))</f>
        <v>0</v>
      </c>
      <c r="AZ391" s="135">
        <f>IF(ISNA(VLOOKUP($B391,'[1]1718  Prog Access'!$F$7:$BF$318,33,FALSE)),"",VLOOKUP($B391,'[1]1718  Prog Access'!$F$7:$BF$318,33,FALSE))</f>
        <v>0</v>
      </c>
      <c r="BA391" s="135">
        <f>IF(ISNA(VLOOKUP($B391,'[1]1718  Prog Access'!$F$7:$BF$318,34,FALSE)),"",VLOOKUP($B391,'[1]1718  Prog Access'!$F$7:$BF$318,34,FALSE))</f>
        <v>0</v>
      </c>
      <c r="BB391" s="135">
        <f>IF(ISNA(VLOOKUP($B391,'[1]1718  Prog Access'!$F$7:$BF$318,35,FALSE)),"",VLOOKUP($B391,'[1]1718  Prog Access'!$F$7:$BF$318,35,FALSE))</f>
        <v>382910.46000000008</v>
      </c>
      <c r="BC391" s="135">
        <f>IF(ISNA(VLOOKUP($B391,'[1]1718  Prog Access'!$F$7:$BF$318,36,FALSE)),"",VLOOKUP($B391,'[1]1718  Prog Access'!$F$7:$BF$318,36,FALSE))</f>
        <v>0</v>
      </c>
      <c r="BD391" s="135">
        <f>IF(ISNA(VLOOKUP($B391,'[1]1718  Prog Access'!$F$7:$BF$318,37,FALSE)),"",VLOOKUP($B391,'[1]1718  Prog Access'!$F$7:$BF$318,37,FALSE))</f>
        <v>113846.61</v>
      </c>
      <c r="BE391" s="135">
        <f>IF(ISNA(VLOOKUP($B391,'[1]1718  Prog Access'!$F$7:$BF$318,38,FALSE)),"",VLOOKUP($B391,'[1]1718  Prog Access'!$F$7:$BF$318,38,FALSE))</f>
        <v>118202.58999999998</v>
      </c>
      <c r="BF391" s="134">
        <f t="shared" si="498"/>
        <v>3736868.5399999996</v>
      </c>
      <c r="BG391" s="133">
        <f t="shared" si="499"/>
        <v>5.8815046383695842E-2</v>
      </c>
      <c r="BH391" s="137">
        <f t="shared" si="500"/>
        <v>777.95836308637774</v>
      </c>
      <c r="BI391" s="140">
        <f>IF(ISNA(VLOOKUP($B391,'[1]1718  Prog Access'!$F$7:$BF$318,39,FALSE)),"",VLOOKUP($B391,'[1]1718  Prog Access'!$F$7:$BF$318,39,FALSE))</f>
        <v>94950.52</v>
      </c>
      <c r="BJ391" s="135">
        <f>IF(ISNA(VLOOKUP($B391,'[1]1718  Prog Access'!$F$7:$BF$318,40,FALSE)),"",VLOOKUP($B391,'[1]1718  Prog Access'!$F$7:$BF$318,40,FALSE))</f>
        <v>0</v>
      </c>
      <c r="BK391" s="135">
        <f>IF(ISNA(VLOOKUP($B391,'[1]1718  Prog Access'!$F$7:$BF$318,41,FALSE)),"",VLOOKUP($B391,'[1]1718  Prog Access'!$F$7:$BF$318,41,FALSE))</f>
        <v>103468.19999999998</v>
      </c>
      <c r="BL391" s="135">
        <f>IF(ISNA(VLOOKUP($B391,'[1]1718  Prog Access'!$F$7:$BF$318,42,FALSE)),"",VLOOKUP($B391,'[1]1718  Prog Access'!$F$7:$BF$318,42,FALSE))</f>
        <v>0</v>
      </c>
      <c r="BM391" s="135">
        <f>IF(ISNA(VLOOKUP($B391,'[1]1718  Prog Access'!$F$7:$BF$318,43,FALSE)),"",VLOOKUP($B391,'[1]1718  Prog Access'!$F$7:$BF$318,43,FALSE))</f>
        <v>0</v>
      </c>
      <c r="BN391" s="135">
        <f>IF(ISNA(VLOOKUP($B391,'[1]1718  Prog Access'!$F$7:$BF$318,44,FALSE)),"",VLOOKUP($B391,'[1]1718  Prog Access'!$F$7:$BF$318,44,FALSE))</f>
        <v>0</v>
      </c>
      <c r="BO391" s="135">
        <f>IF(ISNA(VLOOKUP($B391,'[1]1718  Prog Access'!$F$7:$BF$318,45,FALSE)),"",VLOOKUP($B391,'[1]1718  Prog Access'!$F$7:$BF$318,45,FALSE))</f>
        <v>0</v>
      </c>
      <c r="BP391" s="137">
        <f t="shared" si="501"/>
        <v>198418.71999999997</v>
      </c>
      <c r="BQ391" s="133">
        <f t="shared" si="502"/>
        <v>3.122937319115207E-3</v>
      </c>
      <c r="BR391" s="134">
        <f t="shared" si="503"/>
        <v>41.307715528278742</v>
      </c>
      <c r="BS391" s="140">
        <f>IF(ISNA(VLOOKUP($B391,'[1]1718  Prog Access'!$F$7:$BF$318,46,FALSE)),"",VLOOKUP($B391,'[1]1718  Prog Access'!$F$7:$BF$318,46,FALSE))</f>
        <v>0</v>
      </c>
      <c r="BT391" s="135">
        <f>IF(ISNA(VLOOKUP($B391,'[1]1718  Prog Access'!$F$7:$BF$318,47,FALSE)),"",VLOOKUP($B391,'[1]1718  Prog Access'!$F$7:$BF$318,47,FALSE))</f>
        <v>0</v>
      </c>
      <c r="BU391" s="135">
        <f>IF(ISNA(VLOOKUP($B391,'[1]1718  Prog Access'!$F$7:$BF$318,48,FALSE)),"",VLOOKUP($B391,'[1]1718  Prog Access'!$F$7:$BF$318,48,FALSE))</f>
        <v>0</v>
      </c>
      <c r="BV391" s="135">
        <f>IF(ISNA(VLOOKUP($B391,'[1]1718  Prog Access'!$F$7:$BF$318,49,FALSE)),"",VLOOKUP($B391,'[1]1718  Prog Access'!$F$7:$BF$318,49,FALSE))</f>
        <v>0</v>
      </c>
      <c r="BW391" s="137">
        <f t="shared" si="504"/>
        <v>0</v>
      </c>
      <c r="BX391" s="133">
        <f t="shared" si="505"/>
        <v>0</v>
      </c>
      <c r="BY391" s="134">
        <f t="shared" si="506"/>
        <v>0</v>
      </c>
      <c r="BZ391" s="135">
        <f>IF(ISNA(VLOOKUP($B391,'[1]1718  Prog Access'!$F$7:$BF$318,50,FALSE)),"",VLOOKUP($B391,'[1]1718  Prog Access'!$F$7:$BF$318,50,FALSE))</f>
        <v>8173081.4300000016</v>
      </c>
      <c r="CA391" s="133">
        <f t="shared" si="507"/>
        <v>0.12863716190646976</v>
      </c>
      <c r="CB391" s="134">
        <f t="shared" si="508"/>
        <v>1701.5094276381672</v>
      </c>
      <c r="CC391" s="135">
        <f>IF(ISNA(VLOOKUP($B391,'[1]1718  Prog Access'!$F$7:$BF$318,51,FALSE)),"",VLOOKUP($B391,'[1]1718  Prog Access'!$F$7:$BF$318,51,FALSE))</f>
        <v>1659567.17</v>
      </c>
      <c r="CD391" s="133">
        <f t="shared" si="509"/>
        <v>2.6120137498978985E-2</v>
      </c>
      <c r="CE391" s="134">
        <f t="shared" si="510"/>
        <v>345.49627453715362</v>
      </c>
      <c r="CF391" s="141">
        <f>IF(ISNA(VLOOKUP($B391,'[1]1718  Prog Access'!$F$7:$BF$318,52,FALSE)),"",VLOOKUP($B391,'[1]1718  Prog Access'!$F$7:$BF$318,52,FALSE))</f>
        <v>2616262.1500000004</v>
      </c>
      <c r="CG391" s="88">
        <f t="shared" si="511"/>
        <v>4.1177680739113674E-2</v>
      </c>
      <c r="CH391" s="89">
        <f t="shared" si="512"/>
        <v>544.66540576213254</v>
      </c>
      <c r="CI391" s="90">
        <f t="shared" si="543"/>
        <v>63535927.789999999</v>
      </c>
      <c r="CJ391" s="99">
        <f t="shared" si="544"/>
        <v>0</v>
      </c>
    </row>
    <row r="392" spans="1:88" x14ac:dyDescent="0.3">
      <c r="A392" s="21"/>
      <c r="B392" s="84" t="s">
        <v>633</v>
      </c>
      <c r="C392" s="117" t="s">
        <v>634</v>
      </c>
      <c r="D392" s="85">
        <f>IF(ISNA(VLOOKUP($B392,'[1]1718 enrollment_Rev_Exp by size'!$A$6:$C$339,3,FALSE)),"",VLOOKUP($B392,'[1]1718 enrollment_Rev_Exp by size'!$A$6:$C$339,3,FALSE))</f>
        <v>2255.0399999999995</v>
      </c>
      <c r="E392" s="86">
        <f>IF(ISNA(VLOOKUP($B392,'[1]1718 Enroll_Rev_Exp Access'!$A$6:$D$316,4,FALSE)),"",VLOOKUP($B392,'[1]1718 Enroll_Rev_Exp Access'!$A$6:$D$316,4,FALSE))</f>
        <v>30148979.309999999</v>
      </c>
      <c r="F392" s="87">
        <f>IF(ISNA(VLOOKUP($B392,'[1]1718  Prog Access'!$F$7:$BF$318,2,FALSE)),"",VLOOKUP($B392,'[1]1718  Prog Access'!$F$7:$BF$318,2,FALSE))</f>
        <v>16117163.33</v>
      </c>
      <c r="G392" s="87">
        <f>IF(ISNA(VLOOKUP($B392,'[1]1718  Prog Access'!$F$7:$BF$318,3,FALSE)),"",VLOOKUP($B392,'[1]1718  Prog Access'!$F$7:$BF$318,3,FALSE))</f>
        <v>510054.24000000005</v>
      </c>
      <c r="H392" s="87">
        <f>IF(ISNA(VLOOKUP($B392,'[1]1718  Prog Access'!$F$7:$BF$318,4,FALSE)),"",VLOOKUP($B392,'[1]1718  Prog Access'!$F$7:$BF$318,4,FALSE))</f>
        <v>61317.45</v>
      </c>
      <c r="I392" s="130">
        <f t="shared" si="515"/>
        <v>16688535.02</v>
      </c>
      <c r="J392" s="151">
        <f t="shared" si="516"/>
        <v>0.55353565533360005</v>
      </c>
      <c r="K392" s="152">
        <f t="shared" si="517"/>
        <v>7400.5494447992069</v>
      </c>
      <c r="L392" s="135">
        <f>IF(ISNA(VLOOKUP($B392,'[1]1718  Prog Access'!$F$7:$BF$318,5,FALSE)),"",VLOOKUP($B392,'[1]1718  Prog Access'!$F$7:$BF$318,5,FALSE))</f>
        <v>0</v>
      </c>
      <c r="M392" s="135">
        <f>IF(ISNA(VLOOKUP($B392,'[1]1718  Prog Access'!$F$7:$BF$318,6,FALSE)),"",VLOOKUP($B392,'[1]1718  Prog Access'!$F$7:$BF$318,6,FALSE))</f>
        <v>0</v>
      </c>
      <c r="N392" s="135">
        <f>IF(ISNA(VLOOKUP($B392,'[1]1718  Prog Access'!$F$7:$BF$318,7,FALSE)),"",VLOOKUP($B392,'[1]1718  Prog Access'!$F$7:$BF$318,7,FALSE))</f>
        <v>0</v>
      </c>
      <c r="O392" s="135">
        <f>IF(ISNA(VLOOKUP($B392,'[1]1718  Prog Access'!$F$7:$BF$318,8,FALSE)),"",VLOOKUP($B392,'[1]1718  Prog Access'!$F$7:$BF$318,8,FALSE))</f>
        <v>0</v>
      </c>
      <c r="P392" s="135">
        <f>IF(ISNA(VLOOKUP($B392,'[1]1718  Prog Access'!$F$7:$BF$318,9,FALSE)),"",VLOOKUP($B392,'[1]1718  Prog Access'!$F$7:$BF$318,9,FALSE))</f>
        <v>0</v>
      </c>
      <c r="Q392" s="135">
        <f>IF(ISNA(VLOOKUP($B392,'[1]1718  Prog Access'!$F$7:$BF$318,10,FALSE)),"",VLOOKUP($B392,'[1]1718  Prog Access'!$F$7:$BF$318,10,FALSE))</f>
        <v>0</v>
      </c>
      <c r="R392" s="128">
        <f t="shared" si="486"/>
        <v>0</v>
      </c>
      <c r="S392" s="136">
        <f t="shared" si="487"/>
        <v>0</v>
      </c>
      <c r="T392" s="137">
        <f t="shared" si="488"/>
        <v>0</v>
      </c>
      <c r="U392" s="135">
        <f>IF(ISNA(VLOOKUP($B392,'[1]1718  Prog Access'!$F$7:$BF$318,11,FALSE)),"",VLOOKUP($B392,'[1]1718  Prog Access'!$F$7:$BF$318,11,FALSE))</f>
        <v>3459906.1899999995</v>
      </c>
      <c r="V392" s="135">
        <f>IF(ISNA(VLOOKUP($B392,'[1]1718  Prog Access'!$F$7:$BF$318,12,FALSE)),"",VLOOKUP($B392,'[1]1718  Prog Access'!$F$7:$BF$318,12,FALSE))</f>
        <v>181152</v>
      </c>
      <c r="W392" s="135">
        <f>IF(ISNA(VLOOKUP($B392,'[1]1718  Prog Access'!$F$7:$BF$318,13,FALSE)),"",VLOOKUP($B392,'[1]1718  Prog Access'!$F$7:$BF$318,13,FALSE))</f>
        <v>416791.69999999995</v>
      </c>
      <c r="X392" s="135">
        <f>IF(ISNA(VLOOKUP($B392,'[1]1718  Prog Access'!$F$7:$BF$318,14,FALSE)),"",VLOOKUP($B392,'[1]1718  Prog Access'!$F$7:$BF$318,14,FALSE))</f>
        <v>0</v>
      </c>
      <c r="Y392" s="135">
        <f>IF(ISNA(VLOOKUP($B392,'[1]1718  Prog Access'!$F$7:$BF$318,15,FALSE)),"",VLOOKUP($B392,'[1]1718  Prog Access'!$F$7:$BF$318,15,FALSE))</f>
        <v>0</v>
      </c>
      <c r="Z392" s="135">
        <f>IF(ISNA(VLOOKUP($B392,'[1]1718  Prog Access'!$F$7:$BF$318,16,FALSE)),"",VLOOKUP($B392,'[1]1718  Prog Access'!$F$7:$BF$318,16,FALSE))</f>
        <v>0</v>
      </c>
      <c r="AA392" s="138">
        <f t="shared" si="489"/>
        <v>4057849.8899999997</v>
      </c>
      <c r="AB392" s="133">
        <f t="shared" si="490"/>
        <v>0.13459327588758757</v>
      </c>
      <c r="AC392" s="134">
        <f t="shared" si="491"/>
        <v>1799.4580539591318</v>
      </c>
      <c r="AD392" s="135">
        <f>IF(ISNA(VLOOKUP($B392,'[1]1718  Prog Access'!$F$7:$BF$318,17,FALSE)),"",VLOOKUP($B392,'[1]1718  Prog Access'!$F$7:$BF$318,17,FALSE))</f>
        <v>801570.87</v>
      </c>
      <c r="AE392" s="135">
        <f>IF(ISNA(VLOOKUP($B392,'[1]1718  Prog Access'!$F$7:$BF$318,18,FALSE)),"",VLOOKUP($B392,'[1]1718  Prog Access'!$F$7:$BF$318,18,FALSE))</f>
        <v>0</v>
      </c>
      <c r="AF392" s="135">
        <f>IF(ISNA(VLOOKUP($B392,'[1]1718  Prog Access'!$F$7:$BF$318,19,FALSE)),"",VLOOKUP($B392,'[1]1718  Prog Access'!$F$7:$BF$318,19,FALSE))</f>
        <v>14006.359999999999</v>
      </c>
      <c r="AG392" s="135">
        <f>IF(ISNA(VLOOKUP($B392,'[1]1718  Prog Access'!$F$7:$BF$318,20,FALSE)),"",VLOOKUP($B392,'[1]1718  Prog Access'!$F$7:$BF$318,20,FALSE))</f>
        <v>0</v>
      </c>
      <c r="AH392" s="134">
        <f t="shared" si="492"/>
        <v>815577.23</v>
      </c>
      <c r="AI392" s="133">
        <f t="shared" si="493"/>
        <v>2.7051570191282872E-2</v>
      </c>
      <c r="AJ392" s="134">
        <f t="shared" si="494"/>
        <v>361.66863115510154</v>
      </c>
      <c r="AK392" s="135">
        <f>IF(ISNA(VLOOKUP($B392,'[1]1718  Prog Access'!$F$7:$BF$318,21,FALSE)),"",VLOOKUP($B392,'[1]1718  Prog Access'!$F$7:$BF$318,21,FALSE))</f>
        <v>0</v>
      </c>
      <c r="AL392" s="135">
        <f>IF(ISNA(VLOOKUP($B392,'[1]1718  Prog Access'!$F$7:$BF$318,22,FALSE)),"",VLOOKUP($B392,'[1]1718  Prog Access'!$F$7:$BF$318,22,FALSE))</f>
        <v>0</v>
      </c>
      <c r="AM392" s="138">
        <f t="shared" si="495"/>
        <v>0</v>
      </c>
      <c r="AN392" s="133">
        <f t="shared" si="496"/>
        <v>0</v>
      </c>
      <c r="AO392" s="139">
        <f t="shared" si="497"/>
        <v>0</v>
      </c>
      <c r="AP392" s="135">
        <f>IF(ISNA(VLOOKUP($B392,'[1]1718  Prog Access'!$F$7:$BF$318,23,FALSE)),"",VLOOKUP($B392,'[1]1718  Prog Access'!$F$7:$BF$318,23,FALSE))</f>
        <v>380653.33</v>
      </c>
      <c r="AQ392" s="135">
        <f>IF(ISNA(VLOOKUP($B392,'[1]1718  Prog Access'!$F$7:$BF$318,24,FALSE)),"",VLOOKUP($B392,'[1]1718  Prog Access'!$F$7:$BF$318,24,FALSE))</f>
        <v>73738.759999999995</v>
      </c>
      <c r="AR392" s="135">
        <f>IF(ISNA(VLOOKUP($B392,'[1]1718  Prog Access'!$F$7:$BF$318,25,FALSE)),"",VLOOKUP($B392,'[1]1718  Prog Access'!$F$7:$BF$318,25,FALSE))</f>
        <v>0</v>
      </c>
      <c r="AS392" s="135">
        <f>IF(ISNA(VLOOKUP($B392,'[1]1718  Prog Access'!$F$7:$BF$318,26,FALSE)),"",VLOOKUP($B392,'[1]1718  Prog Access'!$F$7:$BF$318,26,FALSE))</f>
        <v>0</v>
      </c>
      <c r="AT392" s="135">
        <f>IF(ISNA(VLOOKUP($B392,'[1]1718  Prog Access'!$F$7:$BF$318,27,FALSE)),"",VLOOKUP($B392,'[1]1718  Prog Access'!$F$7:$BF$318,27,FALSE))</f>
        <v>613352.68000000005</v>
      </c>
      <c r="AU392" s="135">
        <f>IF(ISNA(VLOOKUP($B392,'[1]1718  Prog Access'!$F$7:$BF$318,28,FALSE)),"",VLOOKUP($B392,'[1]1718  Prog Access'!$F$7:$BF$318,28,FALSE))</f>
        <v>6747.71</v>
      </c>
      <c r="AV392" s="135">
        <f>IF(ISNA(VLOOKUP($B392,'[1]1718  Prog Access'!$F$7:$BF$318,29,FALSE)),"",VLOOKUP($B392,'[1]1718  Prog Access'!$F$7:$BF$318,29,FALSE))</f>
        <v>0</v>
      </c>
      <c r="AW392" s="135">
        <f>IF(ISNA(VLOOKUP($B392,'[1]1718  Prog Access'!$F$7:$BF$318,30,FALSE)),"",VLOOKUP($B392,'[1]1718  Prog Access'!$F$7:$BF$318,30,FALSE))</f>
        <v>126151.55</v>
      </c>
      <c r="AX392" s="135">
        <f>IF(ISNA(VLOOKUP($B392,'[1]1718  Prog Access'!$F$7:$BF$318,31,FALSE)),"",VLOOKUP($B392,'[1]1718  Prog Access'!$F$7:$BF$318,31,FALSE))</f>
        <v>0</v>
      </c>
      <c r="AY392" s="135">
        <f>IF(ISNA(VLOOKUP($B392,'[1]1718  Prog Access'!$F$7:$BF$318,32,FALSE)),"",VLOOKUP($B392,'[1]1718  Prog Access'!$F$7:$BF$318,32,FALSE))</f>
        <v>0</v>
      </c>
      <c r="AZ392" s="135">
        <f>IF(ISNA(VLOOKUP($B392,'[1]1718  Prog Access'!$F$7:$BF$318,33,FALSE)),"",VLOOKUP($B392,'[1]1718  Prog Access'!$F$7:$BF$318,33,FALSE))</f>
        <v>0</v>
      </c>
      <c r="BA392" s="135">
        <f>IF(ISNA(VLOOKUP($B392,'[1]1718  Prog Access'!$F$7:$BF$318,34,FALSE)),"",VLOOKUP($B392,'[1]1718  Prog Access'!$F$7:$BF$318,34,FALSE))</f>
        <v>10373.66</v>
      </c>
      <c r="BB392" s="135">
        <f>IF(ISNA(VLOOKUP($B392,'[1]1718  Prog Access'!$F$7:$BF$318,35,FALSE)),"",VLOOKUP($B392,'[1]1718  Prog Access'!$F$7:$BF$318,35,FALSE))</f>
        <v>210619.46</v>
      </c>
      <c r="BC392" s="135">
        <f>IF(ISNA(VLOOKUP($B392,'[1]1718  Prog Access'!$F$7:$BF$318,36,FALSE)),"",VLOOKUP($B392,'[1]1718  Prog Access'!$F$7:$BF$318,36,FALSE))</f>
        <v>0</v>
      </c>
      <c r="BD392" s="135">
        <f>IF(ISNA(VLOOKUP($B392,'[1]1718  Prog Access'!$F$7:$BF$318,37,FALSE)),"",VLOOKUP($B392,'[1]1718  Prog Access'!$F$7:$BF$318,37,FALSE))</f>
        <v>0</v>
      </c>
      <c r="BE392" s="135">
        <f>IF(ISNA(VLOOKUP($B392,'[1]1718  Prog Access'!$F$7:$BF$318,38,FALSE)),"",VLOOKUP($B392,'[1]1718  Prog Access'!$F$7:$BF$318,38,FALSE))</f>
        <v>3762.16</v>
      </c>
      <c r="BF392" s="134">
        <f t="shared" si="498"/>
        <v>1425399.3099999998</v>
      </c>
      <c r="BG392" s="133">
        <f t="shared" si="499"/>
        <v>4.7278526259335575E-2</v>
      </c>
      <c r="BH392" s="137">
        <f t="shared" si="500"/>
        <v>632.09491184191859</v>
      </c>
      <c r="BI392" s="140">
        <f>IF(ISNA(VLOOKUP($B392,'[1]1718  Prog Access'!$F$7:$BF$318,39,FALSE)),"",VLOOKUP($B392,'[1]1718  Prog Access'!$F$7:$BF$318,39,FALSE))</f>
        <v>0</v>
      </c>
      <c r="BJ392" s="135">
        <f>IF(ISNA(VLOOKUP($B392,'[1]1718  Prog Access'!$F$7:$BF$318,40,FALSE)),"",VLOOKUP($B392,'[1]1718  Prog Access'!$F$7:$BF$318,40,FALSE))</f>
        <v>0</v>
      </c>
      <c r="BK392" s="135">
        <f>IF(ISNA(VLOOKUP($B392,'[1]1718  Prog Access'!$F$7:$BF$318,41,FALSE)),"",VLOOKUP($B392,'[1]1718  Prog Access'!$F$7:$BF$318,41,FALSE))</f>
        <v>68828.740000000005</v>
      </c>
      <c r="BL392" s="135">
        <f>IF(ISNA(VLOOKUP($B392,'[1]1718  Prog Access'!$F$7:$BF$318,42,FALSE)),"",VLOOKUP($B392,'[1]1718  Prog Access'!$F$7:$BF$318,42,FALSE))</f>
        <v>0</v>
      </c>
      <c r="BM392" s="135">
        <f>IF(ISNA(VLOOKUP($B392,'[1]1718  Prog Access'!$F$7:$BF$318,43,FALSE)),"",VLOOKUP($B392,'[1]1718  Prog Access'!$F$7:$BF$318,43,FALSE))</f>
        <v>0</v>
      </c>
      <c r="BN392" s="135">
        <f>IF(ISNA(VLOOKUP($B392,'[1]1718  Prog Access'!$F$7:$BF$318,44,FALSE)),"",VLOOKUP($B392,'[1]1718  Prog Access'!$F$7:$BF$318,44,FALSE))</f>
        <v>0</v>
      </c>
      <c r="BO392" s="135">
        <f>IF(ISNA(VLOOKUP($B392,'[1]1718  Prog Access'!$F$7:$BF$318,45,FALSE)),"",VLOOKUP($B392,'[1]1718  Prog Access'!$F$7:$BF$318,45,FALSE))</f>
        <v>369525.67999999993</v>
      </c>
      <c r="BP392" s="137">
        <f t="shared" si="501"/>
        <v>438354.41999999993</v>
      </c>
      <c r="BQ392" s="133">
        <f t="shared" si="502"/>
        <v>1.4539610628032235E-2</v>
      </c>
      <c r="BR392" s="134">
        <f t="shared" si="503"/>
        <v>194.38875585355473</v>
      </c>
      <c r="BS392" s="140">
        <f>IF(ISNA(VLOOKUP($B392,'[1]1718  Prog Access'!$F$7:$BF$318,46,FALSE)),"",VLOOKUP($B392,'[1]1718  Prog Access'!$F$7:$BF$318,46,FALSE))</f>
        <v>0</v>
      </c>
      <c r="BT392" s="135">
        <f>IF(ISNA(VLOOKUP($B392,'[1]1718  Prog Access'!$F$7:$BF$318,47,FALSE)),"",VLOOKUP($B392,'[1]1718  Prog Access'!$F$7:$BF$318,47,FALSE))</f>
        <v>0</v>
      </c>
      <c r="BU392" s="135">
        <f>IF(ISNA(VLOOKUP($B392,'[1]1718  Prog Access'!$F$7:$BF$318,48,FALSE)),"",VLOOKUP($B392,'[1]1718  Prog Access'!$F$7:$BF$318,48,FALSE))</f>
        <v>0</v>
      </c>
      <c r="BV392" s="135">
        <f>IF(ISNA(VLOOKUP($B392,'[1]1718  Prog Access'!$F$7:$BF$318,49,FALSE)),"",VLOOKUP($B392,'[1]1718  Prog Access'!$F$7:$BF$318,49,FALSE))</f>
        <v>49373.279999999999</v>
      </c>
      <c r="BW392" s="137">
        <f t="shared" si="504"/>
        <v>49373.279999999999</v>
      </c>
      <c r="BX392" s="133">
        <f t="shared" si="505"/>
        <v>1.6376435000445791E-3</v>
      </c>
      <c r="BY392" s="134">
        <f t="shared" si="506"/>
        <v>21.894636015325673</v>
      </c>
      <c r="BZ392" s="135">
        <f>IF(ISNA(VLOOKUP($B392,'[1]1718  Prog Access'!$F$7:$BF$318,50,FALSE)),"",VLOOKUP($B392,'[1]1718  Prog Access'!$F$7:$BF$318,50,FALSE))</f>
        <v>4421034.0900000008</v>
      </c>
      <c r="CA392" s="133">
        <f t="shared" si="507"/>
        <v>0.14663959414817088</v>
      </c>
      <c r="CB392" s="134">
        <f t="shared" si="508"/>
        <v>1960.5124920178807</v>
      </c>
      <c r="CC392" s="135">
        <f>IF(ISNA(VLOOKUP($B392,'[1]1718  Prog Access'!$F$7:$BF$318,51,FALSE)),"",VLOOKUP($B392,'[1]1718  Prog Access'!$F$7:$BF$318,51,FALSE))</f>
        <v>1017252.4600000001</v>
      </c>
      <c r="CD392" s="133">
        <f t="shared" si="509"/>
        <v>3.3740859003561406E-2</v>
      </c>
      <c r="CE392" s="134">
        <f t="shared" si="510"/>
        <v>451.10173655456236</v>
      </c>
      <c r="CF392" s="141">
        <f>IF(ISNA(VLOOKUP($B392,'[1]1718  Prog Access'!$F$7:$BF$318,52,FALSE)),"",VLOOKUP($B392,'[1]1718  Prog Access'!$F$7:$BF$318,52,FALSE))</f>
        <v>1235603.6099999999</v>
      </c>
      <c r="CG392" s="88">
        <f t="shared" si="511"/>
        <v>4.0983265048384815E-2</v>
      </c>
      <c r="CH392" s="89">
        <f t="shared" si="512"/>
        <v>547.9297972541508</v>
      </c>
      <c r="CI392" s="90">
        <f t="shared" si="543"/>
        <v>30148979.309999999</v>
      </c>
      <c r="CJ392" s="99">
        <f t="shared" si="544"/>
        <v>0</v>
      </c>
    </row>
    <row r="393" spans="1:88" x14ac:dyDescent="0.3">
      <c r="A393" s="21"/>
      <c r="B393" s="84" t="s">
        <v>635</v>
      </c>
      <c r="C393" s="117" t="s">
        <v>636</v>
      </c>
      <c r="D393" s="85">
        <f>IF(ISNA(VLOOKUP($B393,'[1]1718 enrollment_Rev_Exp by size'!$A$6:$C$339,3,FALSE)),"",VLOOKUP($B393,'[1]1718 enrollment_Rev_Exp by size'!$A$6:$C$339,3,FALSE))</f>
        <v>3293.46</v>
      </c>
      <c r="E393" s="86">
        <f>IF(ISNA(VLOOKUP($B393,'[1]1718 Enroll_Rev_Exp Access'!$A$6:$D$316,4,FALSE)),"",VLOOKUP($B393,'[1]1718 Enroll_Rev_Exp Access'!$A$6:$D$316,4,FALSE))</f>
        <v>38652421.979999997</v>
      </c>
      <c r="F393" s="87">
        <f>IF(ISNA(VLOOKUP($B393,'[1]1718  Prog Access'!$F$7:$BF$318,2,FALSE)),"",VLOOKUP($B393,'[1]1718  Prog Access'!$F$7:$BF$318,2,FALSE))</f>
        <v>20714644.25</v>
      </c>
      <c r="G393" s="87">
        <f>IF(ISNA(VLOOKUP($B393,'[1]1718  Prog Access'!$F$7:$BF$318,3,FALSE)),"",VLOOKUP($B393,'[1]1718  Prog Access'!$F$7:$BF$318,3,FALSE))</f>
        <v>1100914.0900000001</v>
      </c>
      <c r="H393" s="87">
        <f>IF(ISNA(VLOOKUP($B393,'[1]1718  Prog Access'!$F$7:$BF$318,4,FALSE)),"",VLOOKUP($B393,'[1]1718  Prog Access'!$F$7:$BF$318,4,FALSE))</f>
        <v>63964.800000000003</v>
      </c>
      <c r="I393" s="130">
        <f t="shared" si="515"/>
        <v>21879523.140000001</v>
      </c>
      <c r="J393" s="151">
        <f t="shared" si="516"/>
        <v>0.56605827058705838</v>
      </c>
      <c r="K393" s="152">
        <f t="shared" si="517"/>
        <v>6643.3243883332425</v>
      </c>
      <c r="L393" s="135">
        <f>IF(ISNA(VLOOKUP($B393,'[1]1718  Prog Access'!$F$7:$BF$318,5,FALSE)),"",VLOOKUP($B393,'[1]1718  Prog Access'!$F$7:$BF$318,5,FALSE))</f>
        <v>0</v>
      </c>
      <c r="M393" s="135">
        <f>IF(ISNA(VLOOKUP($B393,'[1]1718  Prog Access'!$F$7:$BF$318,6,FALSE)),"",VLOOKUP($B393,'[1]1718  Prog Access'!$F$7:$BF$318,6,FALSE))</f>
        <v>0</v>
      </c>
      <c r="N393" s="135">
        <f>IF(ISNA(VLOOKUP($B393,'[1]1718  Prog Access'!$F$7:$BF$318,7,FALSE)),"",VLOOKUP($B393,'[1]1718  Prog Access'!$F$7:$BF$318,7,FALSE))</f>
        <v>0</v>
      </c>
      <c r="O393" s="135">
        <f>IF(ISNA(VLOOKUP($B393,'[1]1718  Prog Access'!$F$7:$BF$318,8,FALSE)),"",VLOOKUP($B393,'[1]1718  Prog Access'!$F$7:$BF$318,8,FALSE))</f>
        <v>0</v>
      </c>
      <c r="P393" s="135">
        <f>IF(ISNA(VLOOKUP($B393,'[1]1718  Prog Access'!$F$7:$BF$318,9,FALSE)),"",VLOOKUP($B393,'[1]1718  Prog Access'!$F$7:$BF$318,9,FALSE))</f>
        <v>0</v>
      </c>
      <c r="Q393" s="135">
        <f>IF(ISNA(VLOOKUP($B393,'[1]1718  Prog Access'!$F$7:$BF$318,10,FALSE)),"",VLOOKUP($B393,'[1]1718  Prog Access'!$F$7:$BF$318,10,FALSE))</f>
        <v>0</v>
      </c>
      <c r="R393" s="128">
        <f t="shared" si="486"/>
        <v>0</v>
      </c>
      <c r="S393" s="136">
        <f t="shared" si="487"/>
        <v>0</v>
      </c>
      <c r="T393" s="137">
        <f t="shared" si="488"/>
        <v>0</v>
      </c>
      <c r="U393" s="135">
        <f>IF(ISNA(VLOOKUP($B393,'[1]1718  Prog Access'!$F$7:$BF$318,11,FALSE)),"",VLOOKUP($B393,'[1]1718  Prog Access'!$F$7:$BF$318,11,FALSE))</f>
        <v>5256284.8899999997</v>
      </c>
      <c r="V393" s="135">
        <f>IF(ISNA(VLOOKUP($B393,'[1]1718  Prog Access'!$F$7:$BF$318,12,FALSE)),"",VLOOKUP($B393,'[1]1718  Prog Access'!$F$7:$BF$318,12,FALSE))</f>
        <v>225237.81</v>
      </c>
      <c r="W393" s="135">
        <f>IF(ISNA(VLOOKUP($B393,'[1]1718  Prog Access'!$F$7:$BF$318,13,FALSE)),"",VLOOKUP($B393,'[1]1718  Prog Access'!$F$7:$BF$318,13,FALSE))</f>
        <v>852736.20000000007</v>
      </c>
      <c r="X393" s="135">
        <f>IF(ISNA(VLOOKUP($B393,'[1]1718  Prog Access'!$F$7:$BF$318,14,FALSE)),"",VLOOKUP($B393,'[1]1718  Prog Access'!$F$7:$BF$318,14,FALSE))</f>
        <v>0</v>
      </c>
      <c r="Y393" s="135">
        <f>IF(ISNA(VLOOKUP($B393,'[1]1718  Prog Access'!$F$7:$BF$318,15,FALSE)),"",VLOOKUP($B393,'[1]1718  Prog Access'!$F$7:$BF$318,15,FALSE))</f>
        <v>0</v>
      </c>
      <c r="Z393" s="135">
        <f>IF(ISNA(VLOOKUP($B393,'[1]1718  Prog Access'!$F$7:$BF$318,16,FALSE)),"",VLOOKUP($B393,'[1]1718  Prog Access'!$F$7:$BF$318,16,FALSE))</f>
        <v>0</v>
      </c>
      <c r="AA393" s="138">
        <f t="shared" si="489"/>
        <v>6334258.8999999994</v>
      </c>
      <c r="AB393" s="133">
        <f t="shared" si="490"/>
        <v>0.16387741247566706</v>
      </c>
      <c r="AC393" s="134">
        <f t="shared" si="491"/>
        <v>1923.2839931257702</v>
      </c>
      <c r="AD393" s="135">
        <f>IF(ISNA(VLOOKUP($B393,'[1]1718  Prog Access'!$F$7:$BF$318,17,FALSE)),"",VLOOKUP($B393,'[1]1718  Prog Access'!$F$7:$BF$318,17,FALSE))</f>
        <v>1627288.5600000003</v>
      </c>
      <c r="AE393" s="135">
        <f>IF(ISNA(VLOOKUP($B393,'[1]1718  Prog Access'!$F$7:$BF$318,18,FALSE)),"",VLOOKUP($B393,'[1]1718  Prog Access'!$F$7:$BF$318,18,FALSE))</f>
        <v>125310.38</v>
      </c>
      <c r="AF393" s="135">
        <f>IF(ISNA(VLOOKUP($B393,'[1]1718  Prog Access'!$F$7:$BF$318,19,FALSE)),"",VLOOKUP($B393,'[1]1718  Prog Access'!$F$7:$BF$318,19,FALSE))</f>
        <v>15453.88</v>
      </c>
      <c r="AG393" s="135">
        <f>IF(ISNA(VLOOKUP($B393,'[1]1718  Prog Access'!$F$7:$BF$318,20,FALSE)),"",VLOOKUP($B393,'[1]1718  Prog Access'!$F$7:$BF$318,20,FALSE))</f>
        <v>0</v>
      </c>
      <c r="AH393" s="134">
        <f t="shared" si="492"/>
        <v>1768052.8200000003</v>
      </c>
      <c r="AI393" s="133">
        <f t="shared" si="493"/>
        <v>4.5742355315142931E-2</v>
      </c>
      <c r="AJ393" s="134">
        <f t="shared" si="494"/>
        <v>536.83749612869144</v>
      </c>
      <c r="AK393" s="135">
        <f>IF(ISNA(VLOOKUP($B393,'[1]1718  Prog Access'!$F$7:$BF$318,21,FALSE)),"",VLOOKUP($B393,'[1]1718  Prog Access'!$F$7:$BF$318,21,FALSE))</f>
        <v>0</v>
      </c>
      <c r="AL393" s="135">
        <f>IF(ISNA(VLOOKUP($B393,'[1]1718  Prog Access'!$F$7:$BF$318,22,FALSE)),"",VLOOKUP($B393,'[1]1718  Prog Access'!$F$7:$BF$318,22,FALSE))</f>
        <v>0</v>
      </c>
      <c r="AM393" s="138">
        <f t="shared" si="495"/>
        <v>0</v>
      </c>
      <c r="AN393" s="133">
        <f t="shared" si="496"/>
        <v>0</v>
      </c>
      <c r="AO393" s="139">
        <f t="shared" si="497"/>
        <v>0</v>
      </c>
      <c r="AP393" s="135">
        <f>IF(ISNA(VLOOKUP($B393,'[1]1718  Prog Access'!$F$7:$BF$318,23,FALSE)),"",VLOOKUP($B393,'[1]1718  Prog Access'!$F$7:$BF$318,23,FALSE))</f>
        <v>316464.62999999995</v>
      </c>
      <c r="AQ393" s="135">
        <f>IF(ISNA(VLOOKUP($B393,'[1]1718  Prog Access'!$F$7:$BF$318,24,FALSE)),"",VLOOKUP($B393,'[1]1718  Prog Access'!$F$7:$BF$318,24,FALSE))</f>
        <v>51342.579999999994</v>
      </c>
      <c r="AR393" s="135">
        <f>IF(ISNA(VLOOKUP($B393,'[1]1718  Prog Access'!$F$7:$BF$318,25,FALSE)),"",VLOOKUP($B393,'[1]1718  Prog Access'!$F$7:$BF$318,25,FALSE))</f>
        <v>50442.87</v>
      </c>
      <c r="AS393" s="135">
        <f>IF(ISNA(VLOOKUP($B393,'[1]1718  Prog Access'!$F$7:$BF$318,26,FALSE)),"",VLOOKUP($B393,'[1]1718  Prog Access'!$F$7:$BF$318,26,FALSE))</f>
        <v>0</v>
      </c>
      <c r="AT393" s="135">
        <f>IF(ISNA(VLOOKUP($B393,'[1]1718  Prog Access'!$F$7:$BF$318,27,FALSE)),"",VLOOKUP($B393,'[1]1718  Prog Access'!$F$7:$BF$318,27,FALSE))</f>
        <v>608535.04999999993</v>
      </c>
      <c r="AU393" s="135">
        <f>IF(ISNA(VLOOKUP($B393,'[1]1718  Prog Access'!$F$7:$BF$318,28,FALSE)),"",VLOOKUP($B393,'[1]1718  Prog Access'!$F$7:$BF$318,28,FALSE))</f>
        <v>3651.66</v>
      </c>
      <c r="AV393" s="135">
        <f>IF(ISNA(VLOOKUP($B393,'[1]1718  Prog Access'!$F$7:$BF$318,29,FALSE)),"",VLOOKUP($B393,'[1]1718  Prog Access'!$F$7:$BF$318,29,FALSE))</f>
        <v>0</v>
      </c>
      <c r="AW393" s="135">
        <f>IF(ISNA(VLOOKUP($B393,'[1]1718  Prog Access'!$F$7:$BF$318,30,FALSE)),"",VLOOKUP($B393,'[1]1718  Prog Access'!$F$7:$BF$318,30,FALSE))</f>
        <v>123709.79000000002</v>
      </c>
      <c r="AX393" s="135">
        <f>IF(ISNA(VLOOKUP($B393,'[1]1718  Prog Access'!$F$7:$BF$318,31,FALSE)),"",VLOOKUP($B393,'[1]1718  Prog Access'!$F$7:$BF$318,31,FALSE))</f>
        <v>0</v>
      </c>
      <c r="AY393" s="135">
        <f>IF(ISNA(VLOOKUP($B393,'[1]1718  Prog Access'!$F$7:$BF$318,32,FALSE)),"",VLOOKUP($B393,'[1]1718  Prog Access'!$F$7:$BF$318,32,FALSE))</f>
        <v>0</v>
      </c>
      <c r="AZ393" s="135">
        <f>IF(ISNA(VLOOKUP($B393,'[1]1718  Prog Access'!$F$7:$BF$318,33,FALSE)),"",VLOOKUP($B393,'[1]1718  Prog Access'!$F$7:$BF$318,33,FALSE))</f>
        <v>0</v>
      </c>
      <c r="BA393" s="135">
        <f>IF(ISNA(VLOOKUP($B393,'[1]1718  Prog Access'!$F$7:$BF$318,34,FALSE)),"",VLOOKUP($B393,'[1]1718  Prog Access'!$F$7:$BF$318,34,FALSE))</f>
        <v>38000</v>
      </c>
      <c r="BB393" s="135">
        <f>IF(ISNA(VLOOKUP($B393,'[1]1718  Prog Access'!$F$7:$BF$318,35,FALSE)),"",VLOOKUP($B393,'[1]1718  Prog Access'!$F$7:$BF$318,35,FALSE))</f>
        <v>358392.80999999994</v>
      </c>
      <c r="BC393" s="135">
        <f>IF(ISNA(VLOOKUP($B393,'[1]1718  Prog Access'!$F$7:$BF$318,36,FALSE)),"",VLOOKUP($B393,'[1]1718  Prog Access'!$F$7:$BF$318,36,FALSE))</f>
        <v>0</v>
      </c>
      <c r="BD393" s="135">
        <f>IF(ISNA(VLOOKUP($B393,'[1]1718  Prog Access'!$F$7:$BF$318,37,FALSE)),"",VLOOKUP($B393,'[1]1718  Prog Access'!$F$7:$BF$318,37,FALSE))</f>
        <v>0</v>
      </c>
      <c r="BE393" s="135">
        <f>IF(ISNA(VLOOKUP($B393,'[1]1718  Prog Access'!$F$7:$BF$318,38,FALSE)),"",VLOOKUP($B393,'[1]1718  Prog Access'!$F$7:$BF$318,38,FALSE))</f>
        <v>0</v>
      </c>
      <c r="BF393" s="134">
        <f t="shared" si="498"/>
        <v>1550539.3899999997</v>
      </c>
      <c r="BG393" s="133">
        <f t="shared" si="499"/>
        <v>4.0114934862356066E-2</v>
      </c>
      <c r="BH393" s="137">
        <f t="shared" si="500"/>
        <v>470.79344822769963</v>
      </c>
      <c r="BI393" s="140">
        <f>IF(ISNA(VLOOKUP($B393,'[1]1718  Prog Access'!$F$7:$BF$318,39,FALSE)),"",VLOOKUP($B393,'[1]1718  Prog Access'!$F$7:$BF$318,39,FALSE))</f>
        <v>0</v>
      </c>
      <c r="BJ393" s="135">
        <f>IF(ISNA(VLOOKUP($B393,'[1]1718  Prog Access'!$F$7:$BF$318,40,FALSE)),"",VLOOKUP($B393,'[1]1718  Prog Access'!$F$7:$BF$318,40,FALSE))</f>
        <v>91407.48</v>
      </c>
      <c r="BK393" s="135">
        <f>IF(ISNA(VLOOKUP($B393,'[1]1718  Prog Access'!$F$7:$BF$318,41,FALSE)),"",VLOOKUP($B393,'[1]1718  Prog Access'!$F$7:$BF$318,41,FALSE))</f>
        <v>87622.88999999997</v>
      </c>
      <c r="BL393" s="135">
        <f>IF(ISNA(VLOOKUP($B393,'[1]1718  Prog Access'!$F$7:$BF$318,42,FALSE)),"",VLOOKUP($B393,'[1]1718  Prog Access'!$F$7:$BF$318,42,FALSE))</f>
        <v>0</v>
      </c>
      <c r="BM393" s="135">
        <f>IF(ISNA(VLOOKUP($B393,'[1]1718  Prog Access'!$F$7:$BF$318,43,FALSE)),"",VLOOKUP($B393,'[1]1718  Prog Access'!$F$7:$BF$318,43,FALSE))</f>
        <v>0</v>
      </c>
      <c r="BN393" s="135">
        <f>IF(ISNA(VLOOKUP($B393,'[1]1718  Prog Access'!$F$7:$BF$318,44,FALSE)),"",VLOOKUP($B393,'[1]1718  Prog Access'!$F$7:$BF$318,44,FALSE))</f>
        <v>0</v>
      </c>
      <c r="BO393" s="135">
        <f>IF(ISNA(VLOOKUP($B393,'[1]1718  Prog Access'!$F$7:$BF$318,45,FALSE)),"",VLOOKUP($B393,'[1]1718  Prog Access'!$F$7:$BF$318,45,FALSE))</f>
        <v>92500</v>
      </c>
      <c r="BP393" s="137">
        <f t="shared" si="501"/>
        <v>271530.37</v>
      </c>
      <c r="BQ393" s="133">
        <f t="shared" si="502"/>
        <v>7.0249251169952178E-3</v>
      </c>
      <c r="BR393" s="134">
        <f t="shared" si="503"/>
        <v>82.44532194105895</v>
      </c>
      <c r="BS393" s="140">
        <f>IF(ISNA(VLOOKUP($B393,'[1]1718  Prog Access'!$F$7:$BF$318,46,FALSE)),"",VLOOKUP($B393,'[1]1718  Prog Access'!$F$7:$BF$318,46,FALSE))</f>
        <v>0</v>
      </c>
      <c r="BT393" s="135">
        <f>IF(ISNA(VLOOKUP($B393,'[1]1718  Prog Access'!$F$7:$BF$318,47,FALSE)),"",VLOOKUP($B393,'[1]1718  Prog Access'!$F$7:$BF$318,47,FALSE))</f>
        <v>0</v>
      </c>
      <c r="BU393" s="135">
        <f>IF(ISNA(VLOOKUP($B393,'[1]1718  Prog Access'!$F$7:$BF$318,48,FALSE)),"",VLOOKUP($B393,'[1]1718  Prog Access'!$F$7:$BF$318,48,FALSE))</f>
        <v>0</v>
      </c>
      <c r="BV393" s="135">
        <f>IF(ISNA(VLOOKUP($B393,'[1]1718  Prog Access'!$F$7:$BF$318,49,FALSE)),"",VLOOKUP($B393,'[1]1718  Prog Access'!$F$7:$BF$318,49,FALSE))</f>
        <v>23922.679999999997</v>
      </c>
      <c r="BW393" s="137">
        <f t="shared" si="504"/>
        <v>23922.679999999997</v>
      </c>
      <c r="BX393" s="133">
        <f t="shared" si="505"/>
        <v>6.1891800757992235E-4</v>
      </c>
      <c r="BY393" s="134">
        <f t="shared" si="506"/>
        <v>7.2636922871387526</v>
      </c>
      <c r="BZ393" s="135">
        <f>IF(ISNA(VLOOKUP($B393,'[1]1718  Prog Access'!$F$7:$BF$318,50,FALSE)),"",VLOOKUP($B393,'[1]1718  Prog Access'!$F$7:$BF$318,50,FALSE))</f>
        <v>4818465.8499999987</v>
      </c>
      <c r="CA393" s="133">
        <f t="shared" si="507"/>
        <v>0.12466142102280751</v>
      </c>
      <c r="CB393" s="134">
        <f t="shared" si="508"/>
        <v>1463.04064722207</v>
      </c>
      <c r="CC393" s="135">
        <f>IF(ISNA(VLOOKUP($B393,'[1]1718  Prog Access'!$F$7:$BF$318,51,FALSE)),"",VLOOKUP($B393,'[1]1718  Prog Access'!$F$7:$BF$318,51,FALSE))</f>
        <v>836647.38</v>
      </c>
      <c r="CD393" s="133">
        <f t="shared" si="509"/>
        <v>2.1645406345633611E-2</v>
      </c>
      <c r="CE393" s="134">
        <f t="shared" si="510"/>
        <v>254.03295622233153</v>
      </c>
      <c r="CF393" s="141">
        <f>IF(ISNA(VLOOKUP($B393,'[1]1718  Prog Access'!$F$7:$BF$318,52,FALSE)),"",VLOOKUP($B393,'[1]1718  Prog Access'!$F$7:$BF$318,52,FALSE))</f>
        <v>1169481.45</v>
      </c>
      <c r="CG393" s="88">
        <f t="shared" si="511"/>
        <v>3.0256356266759356E-2</v>
      </c>
      <c r="CH393" s="89">
        <f t="shared" si="512"/>
        <v>355.09204605490879</v>
      </c>
      <c r="CI393" s="90">
        <f t="shared" si="543"/>
        <v>38652421.979999997</v>
      </c>
      <c r="CJ393" s="99">
        <f t="shared" si="544"/>
        <v>0</v>
      </c>
    </row>
    <row r="394" spans="1:88" x14ac:dyDescent="0.3">
      <c r="A394" s="21"/>
      <c r="B394" s="84" t="s">
        <v>637</v>
      </c>
      <c r="C394" s="117" t="s">
        <v>638</v>
      </c>
      <c r="D394" s="85">
        <f>IF(ISNA(VLOOKUP($B394,'[1]1718 enrollment_Rev_Exp by size'!$A$6:$C$339,3,FALSE)),"",VLOOKUP($B394,'[1]1718 enrollment_Rev_Exp by size'!$A$6:$C$339,3,FALSE))</f>
        <v>1783.0499999999997</v>
      </c>
      <c r="E394" s="86">
        <f>IF(ISNA(VLOOKUP($B394,'[1]1718 Enroll_Rev_Exp Access'!$A$6:$D$316,4,FALSE)),"",VLOOKUP($B394,'[1]1718 Enroll_Rev_Exp Access'!$A$6:$D$316,4,FALSE))</f>
        <v>20863965.989999998</v>
      </c>
      <c r="F394" s="87">
        <f>IF(ISNA(VLOOKUP($B394,'[1]1718  Prog Access'!$F$7:$BF$318,2,FALSE)),"",VLOOKUP($B394,'[1]1718  Prog Access'!$F$7:$BF$318,2,FALSE))</f>
        <v>10599267.560000004</v>
      </c>
      <c r="G394" s="87">
        <f>IF(ISNA(VLOOKUP($B394,'[1]1718  Prog Access'!$F$7:$BF$318,3,FALSE)),"",VLOOKUP($B394,'[1]1718  Prog Access'!$F$7:$BF$318,3,FALSE))</f>
        <v>1266048.54</v>
      </c>
      <c r="H394" s="87">
        <f>IF(ISNA(VLOOKUP($B394,'[1]1718  Prog Access'!$F$7:$BF$318,4,FALSE)),"",VLOOKUP($B394,'[1]1718  Prog Access'!$F$7:$BF$318,4,FALSE))</f>
        <v>0</v>
      </c>
      <c r="I394" s="130">
        <f t="shared" si="515"/>
        <v>11865316.100000005</v>
      </c>
      <c r="J394" s="151">
        <f t="shared" si="516"/>
        <v>0.56869897629659649</v>
      </c>
      <c r="K394" s="152">
        <f t="shared" si="517"/>
        <v>6654.5055382630926</v>
      </c>
      <c r="L394" s="135">
        <f>IF(ISNA(VLOOKUP($B394,'[1]1718  Prog Access'!$F$7:$BF$318,5,FALSE)),"",VLOOKUP($B394,'[1]1718  Prog Access'!$F$7:$BF$318,5,FALSE))</f>
        <v>0</v>
      </c>
      <c r="M394" s="135">
        <f>IF(ISNA(VLOOKUP($B394,'[1]1718  Prog Access'!$F$7:$BF$318,6,FALSE)),"",VLOOKUP($B394,'[1]1718  Prog Access'!$F$7:$BF$318,6,FALSE))</f>
        <v>0</v>
      </c>
      <c r="N394" s="135">
        <f>IF(ISNA(VLOOKUP($B394,'[1]1718  Prog Access'!$F$7:$BF$318,7,FALSE)),"",VLOOKUP($B394,'[1]1718  Prog Access'!$F$7:$BF$318,7,FALSE))</f>
        <v>0</v>
      </c>
      <c r="O394" s="135">
        <f>IF(ISNA(VLOOKUP($B394,'[1]1718  Prog Access'!$F$7:$BF$318,8,FALSE)),"",VLOOKUP($B394,'[1]1718  Prog Access'!$F$7:$BF$318,8,FALSE))</f>
        <v>0</v>
      </c>
      <c r="P394" s="135">
        <f>IF(ISNA(VLOOKUP($B394,'[1]1718  Prog Access'!$F$7:$BF$318,9,FALSE)),"",VLOOKUP($B394,'[1]1718  Prog Access'!$F$7:$BF$318,9,FALSE))</f>
        <v>0</v>
      </c>
      <c r="Q394" s="135">
        <f>IF(ISNA(VLOOKUP($B394,'[1]1718  Prog Access'!$F$7:$BF$318,10,FALSE)),"",VLOOKUP($B394,'[1]1718  Prog Access'!$F$7:$BF$318,10,FALSE))</f>
        <v>0</v>
      </c>
      <c r="R394" s="128">
        <f t="shared" ref="R394:R432" si="559">SUM(L394:Q394)</f>
        <v>0</v>
      </c>
      <c r="S394" s="136">
        <f t="shared" ref="S394:S432" si="560">R394/E394</f>
        <v>0</v>
      </c>
      <c r="T394" s="137">
        <f t="shared" ref="T394:T432" si="561">R394/D394</f>
        <v>0</v>
      </c>
      <c r="U394" s="135">
        <f>IF(ISNA(VLOOKUP($B394,'[1]1718  Prog Access'!$F$7:$BF$318,11,FALSE)),"",VLOOKUP($B394,'[1]1718  Prog Access'!$F$7:$BF$318,11,FALSE))</f>
        <v>1985798.9600000002</v>
      </c>
      <c r="V394" s="135">
        <f>IF(ISNA(VLOOKUP($B394,'[1]1718  Prog Access'!$F$7:$BF$318,12,FALSE)),"",VLOOKUP($B394,'[1]1718  Prog Access'!$F$7:$BF$318,12,FALSE))</f>
        <v>90623.52</v>
      </c>
      <c r="W394" s="135">
        <f>IF(ISNA(VLOOKUP($B394,'[1]1718  Prog Access'!$F$7:$BF$318,13,FALSE)),"",VLOOKUP($B394,'[1]1718  Prog Access'!$F$7:$BF$318,13,FALSE))</f>
        <v>303280</v>
      </c>
      <c r="X394" s="135">
        <f>IF(ISNA(VLOOKUP($B394,'[1]1718  Prog Access'!$F$7:$BF$318,14,FALSE)),"",VLOOKUP($B394,'[1]1718  Prog Access'!$F$7:$BF$318,14,FALSE))</f>
        <v>0</v>
      </c>
      <c r="Y394" s="135">
        <f>IF(ISNA(VLOOKUP($B394,'[1]1718  Prog Access'!$F$7:$BF$318,15,FALSE)),"",VLOOKUP($B394,'[1]1718  Prog Access'!$F$7:$BF$318,15,FALSE))</f>
        <v>0</v>
      </c>
      <c r="Z394" s="135">
        <f>IF(ISNA(VLOOKUP($B394,'[1]1718  Prog Access'!$F$7:$BF$318,16,FALSE)),"",VLOOKUP($B394,'[1]1718  Prog Access'!$F$7:$BF$318,16,FALSE))</f>
        <v>0</v>
      </c>
      <c r="AA394" s="138">
        <f t="shared" ref="AA394:AA432" si="562">SUM(U394:Z394)</f>
        <v>2379702.4800000004</v>
      </c>
      <c r="AB394" s="133">
        <f t="shared" ref="AB394:AB432" si="563">AA394/E394</f>
        <v>0.11405801184398885</v>
      </c>
      <c r="AC394" s="134">
        <f t="shared" ref="AC394:AC432" si="564">AA394/D394</f>
        <v>1334.6246487759743</v>
      </c>
      <c r="AD394" s="135">
        <f>IF(ISNA(VLOOKUP($B394,'[1]1718  Prog Access'!$F$7:$BF$318,17,FALSE)),"",VLOOKUP($B394,'[1]1718  Prog Access'!$F$7:$BF$318,17,FALSE))</f>
        <v>581423.46</v>
      </c>
      <c r="AE394" s="135">
        <f>IF(ISNA(VLOOKUP($B394,'[1]1718  Prog Access'!$F$7:$BF$318,18,FALSE)),"",VLOOKUP($B394,'[1]1718  Prog Access'!$F$7:$BF$318,18,FALSE))</f>
        <v>0</v>
      </c>
      <c r="AF394" s="135">
        <f>IF(ISNA(VLOOKUP($B394,'[1]1718  Prog Access'!$F$7:$BF$318,19,FALSE)),"",VLOOKUP($B394,'[1]1718  Prog Access'!$F$7:$BF$318,19,FALSE))</f>
        <v>8458</v>
      </c>
      <c r="AG394" s="135">
        <f>IF(ISNA(VLOOKUP($B394,'[1]1718  Prog Access'!$F$7:$BF$318,20,FALSE)),"",VLOOKUP($B394,'[1]1718  Prog Access'!$F$7:$BF$318,20,FALSE))</f>
        <v>0</v>
      </c>
      <c r="AH394" s="134">
        <f t="shared" ref="AH394:AH432" si="565">SUM(AD394:AG394)</f>
        <v>589881.46</v>
      </c>
      <c r="AI394" s="133">
        <f t="shared" ref="AI394:AI432" si="566">AH394/E394</f>
        <v>2.8272738763221113E-2</v>
      </c>
      <c r="AJ394" s="134">
        <f t="shared" ref="AJ394:AJ432" si="567">AH394/D394</f>
        <v>330.82721180000561</v>
      </c>
      <c r="AK394" s="135">
        <f>IF(ISNA(VLOOKUP($B394,'[1]1718  Prog Access'!$F$7:$BF$318,21,FALSE)),"",VLOOKUP($B394,'[1]1718  Prog Access'!$F$7:$BF$318,21,FALSE))</f>
        <v>0</v>
      </c>
      <c r="AL394" s="135">
        <f>IF(ISNA(VLOOKUP($B394,'[1]1718  Prog Access'!$F$7:$BF$318,22,FALSE)),"",VLOOKUP($B394,'[1]1718  Prog Access'!$F$7:$BF$318,22,FALSE))</f>
        <v>0</v>
      </c>
      <c r="AM394" s="138">
        <f t="shared" ref="AM394:AM432" si="568">SUM(AK394:AL394)</f>
        <v>0</v>
      </c>
      <c r="AN394" s="133">
        <f t="shared" ref="AN394:AN432" si="569">AM394/E394</f>
        <v>0</v>
      </c>
      <c r="AO394" s="139">
        <f t="shared" ref="AO394:AO432" si="570">AM394/D394</f>
        <v>0</v>
      </c>
      <c r="AP394" s="135">
        <f>IF(ISNA(VLOOKUP($B394,'[1]1718  Prog Access'!$F$7:$BF$318,23,FALSE)),"",VLOOKUP($B394,'[1]1718  Prog Access'!$F$7:$BF$318,23,FALSE))</f>
        <v>279585.5</v>
      </c>
      <c r="AQ394" s="135">
        <f>IF(ISNA(VLOOKUP($B394,'[1]1718  Prog Access'!$F$7:$BF$318,24,FALSE)),"",VLOOKUP($B394,'[1]1718  Prog Access'!$F$7:$BF$318,24,FALSE))</f>
        <v>54798.57</v>
      </c>
      <c r="AR394" s="135">
        <f>IF(ISNA(VLOOKUP($B394,'[1]1718  Prog Access'!$F$7:$BF$318,25,FALSE)),"",VLOOKUP($B394,'[1]1718  Prog Access'!$F$7:$BF$318,25,FALSE))</f>
        <v>0</v>
      </c>
      <c r="AS394" s="135">
        <f>IF(ISNA(VLOOKUP($B394,'[1]1718  Prog Access'!$F$7:$BF$318,26,FALSE)),"",VLOOKUP($B394,'[1]1718  Prog Access'!$F$7:$BF$318,26,FALSE))</f>
        <v>0</v>
      </c>
      <c r="AT394" s="135">
        <f>IF(ISNA(VLOOKUP($B394,'[1]1718  Prog Access'!$F$7:$BF$318,27,FALSE)),"",VLOOKUP($B394,'[1]1718  Prog Access'!$F$7:$BF$318,27,FALSE))</f>
        <v>398718.68</v>
      </c>
      <c r="AU394" s="135">
        <f>IF(ISNA(VLOOKUP($B394,'[1]1718  Prog Access'!$F$7:$BF$318,28,FALSE)),"",VLOOKUP($B394,'[1]1718  Prog Access'!$F$7:$BF$318,28,FALSE))</f>
        <v>826.32</v>
      </c>
      <c r="AV394" s="135">
        <f>IF(ISNA(VLOOKUP($B394,'[1]1718  Prog Access'!$F$7:$BF$318,29,FALSE)),"",VLOOKUP($B394,'[1]1718  Prog Access'!$F$7:$BF$318,29,FALSE))</f>
        <v>0</v>
      </c>
      <c r="AW394" s="135">
        <f>IF(ISNA(VLOOKUP($B394,'[1]1718  Prog Access'!$F$7:$BF$318,30,FALSE)),"",VLOOKUP($B394,'[1]1718  Prog Access'!$F$7:$BF$318,30,FALSE))</f>
        <v>80128.12999999999</v>
      </c>
      <c r="AX394" s="135">
        <f>IF(ISNA(VLOOKUP($B394,'[1]1718  Prog Access'!$F$7:$BF$318,31,FALSE)),"",VLOOKUP($B394,'[1]1718  Prog Access'!$F$7:$BF$318,31,FALSE))</f>
        <v>0</v>
      </c>
      <c r="AY394" s="135">
        <f>IF(ISNA(VLOOKUP($B394,'[1]1718  Prog Access'!$F$7:$BF$318,32,FALSE)),"",VLOOKUP($B394,'[1]1718  Prog Access'!$F$7:$BF$318,32,FALSE))</f>
        <v>0</v>
      </c>
      <c r="AZ394" s="135">
        <f>IF(ISNA(VLOOKUP($B394,'[1]1718  Prog Access'!$F$7:$BF$318,33,FALSE)),"",VLOOKUP($B394,'[1]1718  Prog Access'!$F$7:$BF$318,33,FALSE))</f>
        <v>0</v>
      </c>
      <c r="BA394" s="135">
        <f>IF(ISNA(VLOOKUP($B394,'[1]1718  Prog Access'!$F$7:$BF$318,34,FALSE)),"",VLOOKUP($B394,'[1]1718  Prog Access'!$F$7:$BF$318,34,FALSE))</f>
        <v>27939.559999999998</v>
      </c>
      <c r="BB394" s="135">
        <f>IF(ISNA(VLOOKUP($B394,'[1]1718  Prog Access'!$F$7:$BF$318,35,FALSE)),"",VLOOKUP($B394,'[1]1718  Prog Access'!$F$7:$BF$318,35,FALSE))</f>
        <v>200869.00000000003</v>
      </c>
      <c r="BC394" s="135">
        <f>IF(ISNA(VLOOKUP($B394,'[1]1718  Prog Access'!$F$7:$BF$318,36,FALSE)),"",VLOOKUP($B394,'[1]1718  Prog Access'!$F$7:$BF$318,36,FALSE))</f>
        <v>0</v>
      </c>
      <c r="BD394" s="135">
        <f>IF(ISNA(VLOOKUP($B394,'[1]1718  Prog Access'!$F$7:$BF$318,37,FALSE)),"",VLOOKUP($B394,'[1]1718  Prog Access'!$F$7:$BF$318,37,FALSE))</f>
        <v>0</v>
      </c>
      <c r="BE394" s="135">
        <f>IF(ISNA(VLOOKUP($B394,'[1]1718  Prog Access'!$F$7:$BF$318,38,FALSE)),"",VLOOKUP($B394,'[1]1718  Prog Access'!$F$7:$BF$318,38,FALSE))</f>
        <v>0</v>
      </c>
      <c r="BF394" s="134">
        <f t="shared" ref="BF394:BF398" si="571">SUM(AP394:BE394)</f>
        <v>1042865.76</v>
      </c>
      <c r="BG394" s="133">
        <f t="shared" ref="BG394:BG398" si="572">BF394/E394</f>
        <v>4.9984061539394796E-2</v>
      </c>
      <c r="BH394" s="137">
        <f t="shared" ref="BH394:BH398" si="573">BF394/D394</f>
        <v>584.87746277445956</v>
      </c>
      <c r="BI394" s="140">
        <f>IF(ISNA(VLOOKUP($B394,'[1]1718  Prog Access'!$F$7:$BF$318,39,FALSE)),"",VLOOKUP($B394,'[1]1718  Prog Access'!$F$7:$BF$318,39,FALSE))</f>
        <v>0</v>
      </c>
      <c r="BJ394" s="135">
        <f>IF(ISNA(VLOOKUP($B394,'[1]1718  Prog Access'!$F$7:$BF$318,40,FALSE)),"",VLOOKUP($B394,'[1]1718  Prog Access'!$F$7:$BF$318,40,FALSE))</f>
        <v>0</v>
      </c>
      <c r="BK394" s="135">
        <f>IF(ISNA(VLOOKUP($B394,'[1]1718  Prog Access'!$F$7:$BF$318,41,FALSE)),"",VLOOKUP($B394,'[1]1718  Prog Access'!$F$7:$BF$318,41,FALSE))</f>
        <v>76275.799999999988</v>
      </c>
      <c r="BL394" s="135">
        <f>IF(ISNA(VLOOKUP($B394,'[1]1718  Prog Access'!$F$7:$BF$318,42,FALSE)),"",VLOOKUP($B394,'[1]1718  Prog Access'!$F$7:$BF$318,42,FALSE))</f>
        <v>0</v>
      </c>
      <c r="BM394" s="135">
        <f>IF(ISNA(VLOOKUP($B394,'[1]1718  Prog Access'!$F$7:$BF$318,43,FALSE)),"",VLOOKUP($B394,'[1]1718  Prog Access'!$F$7:$BF$318,43,FALSE))</f>
        <v>0</v>
      </c>
      <c r="BN394" s="135">
        <f>IF(ISNA(VLOOKUP($B394,'[1]1718  Prog Access'!$F$7:$BF$318,44,FALSE)),"",VLOOKUP($B394,'[1]1718  Prog Access'!$F$7:$BF$318,44,FALSE))</f>
        <v>0</v>
      </c>
      <c r="BO394" s="135">
        <f>IF(ISNA(VLOOKUP($B394,'[1]1718  Prog Access'!$F$7:$BF$318,45,FALSE)),"",VLOOKUP($B394,'[1]1718  Prog Access'!$F$7:$BF$318,45,FALSE))</f>
        <v>106127.25</v>
      </c>
      <c r="BP394" s="137">
        <f t="shared" ref="BP394:BP432" si="574">SUM(BI394:BO394)</f>
        <v>182403.05</v>
      </c>
      <c r="BQ394" s="133">
        <f t="shared" ref="BQ394:BQ432" si="575">BP394/E394</f>
        <v>8.7424917241249785E-3</v>
      </c>
      <c r="BR394" s="134">
        <f t="shared" ref="BR394:BR432" si="576">BP394/D394</f>
        <v>102.29833711898154</v>
      </c>
      <c r="BS394" s="140">
        <f>IF(ISNA(VLOOKUP($B394,'[1]1718  Prog Access'!$F$7:$BF$318,46,FALSE)),"",VLOOKUP($B394,'[1]1718  Prog Access'!$F$7:$BF$318,46,FALSE))</f>
        <v>0</v>
      </c>
      <c r="BT394" s="135">
        <f>IF(ISNA(VLOOKUP($B394,'[1]1718  Prog Access'!$F$7:$BF$318,47,FALSE)),"",VLOOKUP($B394,'[1]1718  Prog Access'!$F$7:$BF$318,47,FALSE))</f>
        <v>0</v>
      </c>
      <c r="BU394" s="135">
        <f>IF(ISNA(VLOOKUP($B394,'[1]1718  Prog Access'!$F$7:$BF$318,48,FALSE)),"",VLOOKUP($B394,'[1]1718  Prog Access'!$F$7:$BF$318,48,FALSE))</f>
        <v>10000</v>
      </c>
      <c r="BV394" s="135">
        <f>IF(ISNA(VLOOKUP($B394,'[1]1718  Prog Access'!$F$7:$BF$318,49,FALSE)),"",VLOOKUP($B394,'[1]1718  Prog Access'!$F$7:$BF$318,49,FALSE))</f>
        <v>0</v>
      </c>
      <c r="BW394" s="137">
        <f t="shared" ref="BW394:BW432" si="577">SUM(BS394:BV394)</f>
        <v>10000</v>
      </c>
      <c r="BX394" s="133">
        <f t="shared" ref="BX394:BX432" si="578">BW394/E394</f>
        <v>4.7929525981747447E-4</v>
      </c>
      <c r="BY394" s="134">
        <f t="shared" ref="BY394:BY432" si="579">BW394/D394</f>
        <v>5.608367684585402</v>
      </c>
      <c r="BZ394" s="135">
        <f>IF(ISNA(VLOOKUP($B394,'[1]1718  Prog Access'!$F$7:$BF$318,50,FALSE)),"",VLOOKUP($B394,'[1]1718  Prog Access'!$F$7:$BF$318,50,FALSE))</f>
        <v>3383922.0200000005</v>
      </c>
      <c r="CA394" s="133">
        <f t="shared" ref="CA394:CA432" si="580">BZ394/E394</f>
        <v>0.16218977837779733</v>
      </c>
      <c r="CB394" s="134">
        <f t="shared" ref="CB394:CB432" si="581">BZ394/D394</f>
        <v>1897.8278904124961</v>
      </c>
      <c r="CC394" s="135">
        <f>IF(ISNA(VLOOKUP($B394,'[1]1718  Prog Access'!$F$7:$BF$318,51,FALSE)),"",VLOOKUP($B394,'[1]1718  Prog Access'!$F$7:$BF$318,51,FALSE))</f>
        <v>472279.43000000005</v>
      </c>
      <c r="CD394" s="133">
        <f t="shared" ref="CD394:CD432" si="582">CC394/E394</f>
        <v>2.2636129210829876E-2</v>
      </c>
      <c r="CE394" s="134">
        <f t="shared" ref="CE394:CE432" si="583">CC394/D394</f>
        <v>264.8716693306414</v>
      </c>
      <c r="CF394" s="141">
        <f>IF(ISNA(VLOOKUP($B394,'[1]1718  Prog Access'!$F$7:$BF$318,52,FALSE)),"",VLOOKUP($B394,'[1]1718  Prog Access'!$F$7:$BF$318,52,FALSE))</f>
        <v>937595.69000000006</v>
      </c>
      <c r="CG394" s="88">
        <f t="shared" ref="CG394:CG432" si="584">CF394/E394</f>
        <v>4.4938516984229425E-2</v>
      </c>
      <c r="CH394" s="89">
        <f t="shared" ref="CH394:CH432" si="585">CF394/D394</f>
        <v>525.83813690025534</v>
      </c>
      <c r="CI394" s="90">
        <f t="shared" si="543"/>
        <v>20863965.990000006</v>
      </c>
      <c r="CJ394" s="99">
        <f t="shared" si="544"/>
        <v>0</v>
      </c>
    </row>
    <row r="395" spans="1:88" x14ac:dyDescent="0.3">
      <c r="A395" s="21"/>
      <c r="B395" s="84" t="s">
        <v>639</v>
      </c>
      <c r="C395" s="117" t="s">
        <v>640</v>
      </c>
      <c r="D395" s="85">
        <f>IF(ISNA(VLOOKUP($B395,'[1]1718 enrollment_Rev_Exp by size'!$A$6:$C$339,3,FALSE)),"",VLOOKUP($B395,'[1]1718 enrollment_Rev_Exp by size'!$A$6:$C$339,3,FALSE))</f>
        <v>1791.1399999999999</v>
      </c>
      <c r="E395" s="86">
        <f>IF(ISNA(VLOOKUP($B395,'[1]1718 Enroll_Rev_Exp Access'!$A$6:$D$316,4,FALSE)),"",VLOOKUP($B395,'[1]1718 Enroll_Rev_Exp Access'!$A$6:$D$316,4,FALSE))</f>
        <v>24211492.25</v>
      </c>
      <c r="F395" s="87">
        <f>IF(ISNA(VLOOKUP($B395,'[1]1718  Prog Access'!$F$7:$BF$318,2,FALSE)),"",VLOOKUP($B395,'[1]1718  Prog Access'!$F$7:$BF$318,2,FALSE))</f>
        <v>12763969.210000001</v>
      </c>
      <c r="G395" s="87">
        <f>IF(ISNA(VLOOKUP($B395,'[1]1718  Prog Access'!$F$7:$BF$318,3,FALSE)),"",VLOOKUP($B395,'[1]1718  Prog Access'!$F$7:$BF$318,3,FALSE))</f>
        <v>0</v>
      </c>
      <c r="H395" s="87">
        <f>IF(ISNA(VLOOKUP($B395,'[1]1718  Prog Access'!$F$7:$BF$318,4,FALSE)),"",VLOOKUP($B395,'[1]1718  Prog Access'!$F$7:$BF$318,4,FALSE))</f>
        <v>77234.539999999994</v>
      </c>
      <c r="I395" s="130">
        <f t="shared" si="515"/>
        <v>12841203.75</v>
      </c>
      <c r="J395" s="151">
        <f t="shared" si="516"/>
        <v>0.53037638561910616</v>
      </c>
      <c r="K395" s="152">
        <f t="shared" si="517"/>
        <v>7169.2909264490772</v>
      </c>
      <c r="L395" s="135">
        <f>IF(ISNA(VLOOKUP($B395,'[1]1718  Prog Access'!$F$7:$BF$318,5,FALSE)),"",VLOOKUP($B395,'[1]1718  Prog Access'!$F$7:$BF$318,5,FALSE))</f>
        <v>0</v>
      </c>
      <c r="M395" s="135">
        <f>IF(ISNA(VLOOKUP($B395,'[1]1718  Prog Access'!$F$7:$BF$318,6,FALSE)),"",VLOOKUP($B395,'[1]1718  Prog Access'!$F$7:$BF$318,6,FALSE))</f>
        <v>0</v>
      </c>
      <c r="N395" s="135">
        <f>IF(ISNA(VLOOKUP($B395,'[1]1718  Prog Access'!$F$7:$BF$318,7,FALSE)),"",VLOOKUP($B395,'[1]1718  Prog Access'!$F$7:$BF$318,7,FALSE))</f>
        <v>0</v>
      </c>
      <c r="O395" s="135">
        <f>IF(ISNA(VLOOKUP($B395,'[1]1718  Prog Access'!$F$7:$BF$318,8,FALSE)),"",VLOOKUP($B395,'[1]1718  Prog Access'!$F$7:$BF$318,8,FALSE))</f>
        <v>0</v>
      </c>
      <c r="P395" s="135">
        <f>IF(ISNA(VLOOKUP($B395,'[1]1718  Prog Access'!$F$7:$BF$318,9,FALSE)),"",VLOOKUP($B395,'[1]1718  Prog Access'!$F$7:$BF$318,9,FALSE))</f>
        <v>0</v>
      </c>
      <c r="Q395" s="135">
        <f>IF(ISNA(VLOOKUP($B395,'[1]1718  Prog Access'!$F$7:$BF$318,10,FALSE)),"",VLOOKUP($B395,'[1]1718  Prog Access'!$F$7:$BF$318,10,FALSE))</f>
        <v>0</v>
      </c>
      <c r="R395" s="128">
        <f t="shared" si="559"/>
        <v>0</v>
      </c>
      <c r="S395" s="136">
        <f t="shared" si="560"/>
        <v>0</v>
      </c>
      <c r="T395" s="137">
        <f t="shared" si="561"/>
        <v>0</v>
      </c>
      <c r="U395" s="135">
        <f>IF(ISNA(VLOOKUP($B395,'[1]1718  Prog Access'!$F$7:$BF$318,11,FALSE)),"",VLOOKUP($B395,'[1]1718  Prog Access'!$F$7:$BF$318,11,FALSE))</f>
        <v>2592707.02</v>
      </c>
      <c r="V395" s="135">
        <f>IF(ISNA(VLOOKUP($B395,'[1]1718  Prog Access'!$F$7:$BF$318,12,FALSE)),"",VLOOKUP($B395,'[1]1718  Prog Access'!$F$7:$BF$318,12,FALSE))</f>
        <v>157093.82</v>
      </c>
      <c r="W395" s="135">
        <f>IF(ISNA(VLOOKUP($B395,'[1]1718  Prog Access'!$F$7:$BF$318,13,FALSE)),"",VLOOKUP($B395,'[1]1718  Prog Access'!$F$7:$BF$318,13,FALSE))</f>
        <v>340954.21</v>
      </c>
      <c r="X395" s="135">
        <f>IF(ISNA(VLOOKUP($B395,'[1]1718  Prog Access'!$F$7:$BF$318,14,FALSE)),"",VLOOKUP($B395,'[1]1718  Prog Access'!$F$7:$BF$318,14,FALSE))</f>
        <v>0</v>
      </c>
      <c r="Y395" s="135">
        <f>IF(ISNA(VLOOKUP($B395,'[1]1718  Prog Access'!$F$7:$BF$318,15,FALSE)),"",VLOOKUP($B395,'[1]1718  Prog Access'!$F$7:$BF$318,15,FALSE))</f>
        <v>0</v>
      </c>
      <c r="Z395" s="135">
        <f>IF(ISNA(VLOOKUP($B395,'[1]1718  Prog Access'!$F$7:$BF$318,16,FALSE)),"",VLOOKUP($B395,'[1]1718  Prog Access'!$F$7:$BF$318,16,FALSE))</f>
        <v>0</v>
      </c>
      <c r="AA395" s="138">
        <f t="shared" si="562"/>
        <v>3090755.05</v>
      </c>
      <c r="AB395" s="133">
        <f t="shared" si="563"/>
        <v>0.12765652848184109</v>
      </c>
      <c r="AC395" s="134">
        <f t="shared" si="564"/>
        <v>1725.579826255904</v>
      </c>
      <c r="AD395" s="135">
        <f>IF(ISNA(VLOOKUP($B395,'[1]1718  Prog Access'!$F$7:$BF$318,17,FALSE)),"",VLOOKUP($B395,'[1]1718  Prog Access'!$F$7:$BF$318,17,FALSE))</f>
        <v>603542.18000000005</v>
      </c>
      <c r="AE395" s="135">
        <f>IF(ISNA(VLOOKUP($B395,'[1]1718  Prog Access'!$F$7:$BF$318,18,FALSE)),"",VLOOKUP($B395,'[1]1718  Prog Access'!$F$7:$BF$318,18,FALSE))</f>
        <v>0</v>
      </c>
      <c r="AF395" s="135">
        <f>IF(ISNA(VLOOKUP($B395,'[1]1718  Prog Access'!$F$7:$BF$318,19,FALSE)),"",VLOOKUP($B395,'[1]1718  Prog Access'!$F$7:$BF$318,19,FALSE))</f>
        <v>11187</v>
      </c>
      <c r="AG395" s="135">
        <f>IF(ISNA(VLOOKUP($B395,'[1]1718  Prog Access'!$F$7:$BF$318,20,FALSE)),"",VLOOKUP($B395,'[1]1718  Prog Access'!$F$7:$BF$318,20,FALSE))</f>
        <v>0</v>
      </c>
      <c r="AH395" s="134">
        <f t="shared" si="565"/>
        <v>614729.18000000005</v>
      </c>
      <c r="AI395" s="133">
        <f t="shared" si="566"/>
        <v>2.5389974878562063E-2</v>
      </c>
      <c r="AJ395" s="134">
        <f t="shared" si="567"/>
        <v>343.20554507185375</v>
      </c>
      <c r="AK395" s="135">
        <f>IF(ISNA(VLOOKUP($B395,'[1]1718  Prog Access'!$F$7:$BF$318,21,FALSE)),"",VLOOKUP($B395,'[1]1718  Prog Access'!$F$7:$BF$318,21,FALSE))</f>
        <v>0</v>
      </c>
      <c r="AL395" s="135">
        <f>IF(ISNA(VLOOKUP($B395,'[1]1718  Prog Access'!$F$7:$BF$318,22,FALSE)),"",VLOOKUP($B395,'[1]1718  Prog Access'!$F$7:$BF$318,22,FALSE))</f>
        <v>0</v>
      </c>
      <c r="AM395" s="138">
        <f t="shared" si="568"/>
        <v>0</v>
      </c>
      <c r="AN395" s="133">
        <f t="shared" si="569"/>
        <v>0</v>
      </c>
      <c r="AO395" s="139">
        <f t="shared" si="570"/>
        <v>0</v>
      </c>
      <c r="AP395" s="135">
        <f>IF(ISNA(VLOOKUP($B395,'[1]1718  Prog Access'!$F$7:$BF$318,23,FALSE)),"",VLOOKUP($B395,'[1]1718  Prog Access'!$F$7:$BF$318,23,FALSE))</f>
        <v>258177.73</v>
      </c>
      <c r="AQ395" s="135">
        <f>IF(ISNA(VLOOKUP($B395,'[1]1718  Prog Access'!$F$7:$BF$318,24,FALSE)),"",VLOOKUP($B395,'[1]1718  Prog Access'!$F$7:$BF$318,24,FALSE))</f>
        <v>71772.12</v>
      </c>
      <c r="AR395" s="135">
        <f>IF(ISNA(VLOOKUP($B395,'[1]1718  Prog Access'!$F$7:$BF$318,25,FALSE)),"",VLOOKUP($B395,'[1]1718  Prog Access'!$F$7:$BF$318,25,FALSE))</f>
        <v>73396.940000000017</v>
      </c>
      <c r="AS395" s="135">
        <f>IF(ISNA(VLOOKUP($B395,'[1]1718  Prog Access'!$F$7:$BF$318,26,FALSE)),"",VLOOKUP($B395,'[1]1718  Prog Access'!$F$7:$BF$318,26,FALSE))</f>
        <v>0</v>
      </c>
      <c r="AT395" s="135">
        <f>IF(ISNA(VLOOKUP($B395,'[1]1718  Prog Access'!$F$7:$BF$318,27,FALSE)),"",VLOOKUP($B395,'[1]1718  Prog Access'!$F$7:$BF$318,27,FALSE))</f>
        <v>653956.85</v>
      </c>
      <c r="AU395" s="135">
        <f>IF(ISNA(VLOOKUP($B395,'[1]1718  Prog Access'!$F$7:$BF$318,28,FALSE)),"",VLOOKUP($B395,'[1]1718  Prog Access'!$F$7:$BF$318,28,FALSE))</f>
        <v>0</v>
      </c>
      <c r="AV395" s="135">
        <f>IF(ISNA(VLOOKUP($B395,'[1]1718  Prog Access'!$F$7:$BF$318,29,FALSE)),"",VLOOKUP($B395,'[1]1718  Prog Access'!$F$7:$BF$318,29,FALSE))</f>
        <v>0</v>
      </c>
      <c r="AW395" s="135">
        <f>IF(ISNA(VLOOKUP($B395,'[1]1718  Prog Access'!$F$7:$BF$318,30,FALSE)),"",VLOOKUP($B395,'[1]1718  Prog Access'!$F$7:$BF$318,30,FALSE))</f>
        <v>65546</v>
      </c>
      <c r="AX395" s="135">
        <f>IF(ISNA(VLOOKUP($B395,'[1]1718  Prog Access'!$F$7:$BF$318,31,FALSE)),"",VLOOKUP($B395,'[1]1718  Prog Access'!$F$7:$BF$318,31,FALSE))</f>
        <v>0</v>
      </c>
      <c r="AY395" s="135">
        <f>IF(ISNA(VLOOKUP($B395,'[1]1718  Prog Access'!$F$7:$BF$318,32,FALSE)),"",VLOOKUP($B395,'[1]1718  Prog Access'!$F$7:$BF$318,32,FALSE))</f>
        <v>0</v>
      </c>
      <c r="AZ395" s="135">
        <f>IF(ISNA(VLOOKUP($B395,'[1]1718  Prog Access'!$F$7:$BF$318,33,FALSE)),"",VLOOKUP($B395,'[1]1718  Prog Access'!$F$7:$BF$318,33,FALSE))</f>
        <v>0</v>
      </c>
      <c r="BA395" s="135">
        <f>IF(ISNA(VLOOKUP($B395,'[1]1718  Prog Access'!$F$7:$BF$318,34,FALSE)),"",VLOOKUP($B395,'[1]1718  Prog Access'!$F$7:$BF$318,34,FALSE))</f>
        <v>34158.230000000003</v>
      </c>
      <c r="BB395" s="135">
        <f>IF(ISNA(VLOOKUP($B395,'[1]1718  Prog Access'!$F$7:$BF$318,35,FALSE)),"",VLOOKUP($B395,'[1]1718  Prog Access'!$F$7:$BF$318,35,FALSE))</f>
        <v>279419.92</v>
      </c>
      <c r="BC395" s="135">
        <f>IF(ISNA(VLOOKUP($B395,'[1]1718  Prog Access'!$F$7:$BF$318,36,FALSE)),"",VLOOKUP($B395,'[1]1718  Prog Access'!$F$7:$BF$318,36,FALSE))</f>
        <v>0</v>
      </c>
      <c r="BD395" s="135">
        <f>IF(ISNA(VLOOKUP($B395,'[1]1718  Prog Access'!$F$7:$BF$318,37,FALSE)),"",VLOOKUP($B395,'[1]1718  Prog Access'!$F$7:$BF$318,37,FALSE))</f>
        <v>24129</v>
      </c>
      <c r="BE395" s="135">
        <f>IF(ISNA(VLOOKUP($B395,'[1]1718  Prog Access'!$F$7:$BF$318,38,FALSE)),"",VLOOKUP($B395,'[1]1718  Prog Access'!$F$7:$BF$318,38,FALSE))</f>
        <v>0</v>
      </c>
      <c r="BF395" s="134">
        <f t="shared" si="571"/>
        <v>1460556.7899999998</v>
      </c>
      <c r="BG395" s="133">
        <f t="shared" si="572"/>
        <v>6.0324938872778476E-2</v>
      </c>
      <c r="BH395" s="137">
        <f t="shared" si="573"/>
        <v>815.43418716571568</v>
      </c>
      <c r="BI395" s="140">
        <f>IF(ISNA(VLOOKUP($B395,'[1]1718  Prog Access'!$F$7:$BF$318,39,FALSE)),"",VLOOKUP($B395,'[1]1718  Prog Access'!$F$7:$BF$318,39,FALSE))</f>
        <v>0</v>
      </c>
      <c r="BJ395" s="135">
        <f>IF(ISNA(VLOOKUP($B395,'[1]1718  Prog Access'!$F$7:$BF$318,40,FALSE)),"",VLOOKUP($B395,'[1]1718  Prog Access'!$F$7:$BF$318,40,FALSE))</f>
        <v>0</v>
      </c>
      <c r="BK395" s="135">
        <f>IF(ISNA(VLOOKUP($B395,'[1]1718  Prog Access'!$F$7:$BF$318,41,FALSE)),"",VLOOKUP($B395,'[1]1718  Prog Access'!$F$7:$BF$318,41,FALSE))</f>
        <v>35422.910000000003</v>
      </c>
      <c r="BL395" s="135">
        <f>IF(ISNA(VLOOKUP($B395,'[1]1718  Prog Access'!$F$7:$BF$318,42,FALSE)),"",VLOOKUP($B395,'[1]1718  Prog Access'!$F$7:$BF$318,42,FALSE))</f>
        <v>0</v>
      </c>
      <c r="BM395" s="135">
        <f>IF(ISNA(VLOOKUP($B395,'[1]1718  Prog Access'!$F$7:$BF$318,43,FALSE)),"",VLOOKUP($B395,'[1]1718  Prog Access'!$F$7:$BF$318,43,FALSE))</f>
        <v>0</v>
      </c>
      <c r="BN395" s="135">
        <f>IF(ISNA(VLOOKUP($B395,'[1]1718  Prog Access'!$F$7:$BF$318,44,FALSE)),"",VLOOKUP($B395,'[1]1718  Prog Access'!$F$7:$BF$318,44,FALSE))</f>
        <v>0</v>
      </c>
      <c r="BO395" s="135">
        <f>IF(ISNA(VLOOKUP($B395,'[1]1718  Prog Access'!$F$7:$BF$318,45,FALSE)),"",VLOOKUP($B395,'[1]1718  Prog Access'!$F$7:$BF$318,45,FALSE))</f>
        <v>0</v>
      </c>
      <c r="BP395" s="137">
        <f t="shared" si="574"/>
        <v>35422.910000000003</v>
      </c>
      <c r="BQ395" s="133">
        <f t="shared" si="575"/>
        <v>1.4630618234611295E-3</v>
      </c>
      <c r="BR395" s="134">
        <f t="shared" si="576"/>
        <v>19.776739953325819</v>
      </c>
      <c r="BS395" s="140">
        <f>IF(ISNA(VLOOKUP($B395,'[1]1718  Prog Access'!$F$7:$BF$318,46,FALSE)),"",VLOOKUP($B395,'[1]1718  Prog Access'!$F$7:$BF$318,46,FALSE))</f>
        <v>0</v>
      </c>
      <c r="BT395" s="135">
        <f>IF(ISNA(VLOOKUP($B395,'[1]1718  Prog Access'!$F$7:$BF$318,47,FALSE)),"",VLOOKUP($B395,'[1]1718  Prog Access'!$F$7:$BF$318,47,FALSE))</f>
        <v>1886.35</v>
      </c>
      <c r="BU395" s="135">
        <f>IF(ISNA(VLOOKUP($B395,'[1]1718  Prog Access'!$F$7:$BF$318,48,FALSE)),"",VLOOKUP($B395,'[1]1718  Prog Access'!$F$7:$BF$318,48,FALSE))</f>
        <v>125</v>
      </c>
      <c r="BV395" s="135">
        <f>IF(ISNA(VLOOKUP($B395,'[1]1718  Prog Access'!$F$7:$BF$318,49,FALSE)),"",VLOOKUP($B395,'[1]1718  Prog Access'!$F$7:$BF$318,49,FALSE))</f>
        <v>554971.97999999975</v>
      </c>
      <c r="BW395" s="137">
        <f t="shared" si="577"/>
        <v>556983.32999999973</v>
      </c>
      <c r="BX395" s="133">
        <f t="shared" si="578"/>
        <v>2.3004915362042574E-2</v>
      </c>
      <c r="BY395" s="134">
        <f t="shared" si="579"/>
        <v>310.96582623357176</v>
      </c>
      <c r="BZ395" s="135">
        <f>IF(ISNA(VLOOKUP($B395,'[1]1718  Prog Access'!$F$7:$BF$318,50,FALSE)),"",VLOOKUP($B395,'[1]1718  Prog Access'!$F$7:$BF$318,50,FALSE))</f>
        <v>3687110.1400000006</v>
      </c>
      <c r="CA395" s="133">
        <f t="shared" si="580"/>
        <v>0.15228760383408424</v>
      </c>
      <c r="CB395" s="134">
        <f t="shared" si="581"/>
        <v>2058.5270498118521</v>
      </c>
      <c r="CC395" s="135">
        <f>IF(ISNA(VLOOKUP($B395,'[1]1718  Prog Access'!$F$7:$BF$318,51,FALSE)),"",VLOOKUP($B395,'[1]1718  Prog Access'!$F$7:$BF$318,51,FALSE))</f>
        <v>817562.04</v>
      </c>
      <c r="CD395" s="133">
        <f t="shared" si="582"/>
        <v>3.3767519637291257E-2</v>
      </c>
      <c r="CE395" s="134">
        <f t="shared" si="583"/>
        <v>456.44787118818186</v>
      </c>
      <c r="CF395" s="141">
        <f>IF(ISNA(VLOOKUP($B395,'[1]1718  Prog Access'!$F$7:$BF$318,52,FALSE)),"",VLOOKUP($B395,'[1]1718  Prog Access'!$F$7:$BF$318,52,FALSE))</f>
        <v>1107169.0599999998</v>
      </c>
      <c r="CG395" s="88">
        <f t="shared" si="584"/>
        <v>4.572907149083303E-2</v>
      </c>
      <c r="CH395" s="89">
        <f t="shared" si="585"/>
        <v>618.13652757461728</v>
      </c>
      <c r="CI395" s="90">
        <f t="shared" si="543"/>
        <v>24211492.25</v>
      </c>
      <c r="CJ395" s="99">
        <f t="shared" si="544"/>
        <v>0</v>
      </c>
    </row>
    <row r="396" spans="1:88" s="64" customFormat="1" x14ac:dyDescent="0.3">
      <c r="A396" s="21"/>
      <c r="B396" s="84" t="s">
        <v>641</v>
      </c>
      <c r="C396" s="117" t="s">
        <v>642</v>
      </c>
      <c r="D396" s="85">
        <f>IF(ISNA(VLOOKUP($B396,'[1]1718 enrollment_Rev_Exp by size'!$A$6:$C$339,3,FALSE)),"",VLOOKUP($B396,'[1]1718 enrollment_Rev_Exp by size'!$A$6:$C$339,3,FALSE))</f>
        <v>1849.45</v>
      </c>
      <c r="E396" s="86">
        <f>IF(ISNA(VLOOKUP($B396,'[1]1718 Enroll_Rev_Exp Access'!$A$6:$D$316,4,FALSE)),"",VLOOKUP($B396,'[1]1718 Enroll_Rev_Exp Access'!$A$6:$D$316,4,FALSE))</f>
        <v>25949181.59</v>
      </c>
      <c r="F396" s="87">
        <f>IF(ISNA(VLOOKUP($B396,'[1]1718  Prog Access'!$F$7:$BF$318,2,FALSE)),"",VLOOKUP($B396,'[1]1718  Prog Access'!$F$7:$BF$318,2,FALSE))</f>
        <v>12780313.440000005</v>
      </c>
      <c r="G396" s="87">
        <f>IF(ISNA(VLOOKUP($B396,'[1]1718  Prog Access'!$F$7:$BF$318,3,FALSE)),"",VLOOKUP($B396,'[1]1718  Prog Access'!$F$7:$BF$318,3,FALSE))</f>
        <v>282003.27</v>
      </c>
      <c r="H396" s="87">
        <f>IF(ISNA(VLOOKUP($B396,'[1]1718  Prog Access'!$F$7:$BF$318,4,FALSE)),"",VLOOKUP($B396,'[1]1718  Prog Access'!$F$7:$BF$318,4,FALSE))</f>
        <v>633.24</v>
      </c>
      <c r="I396" s="130">
        <f t="shared" ref="I396:I432" si="586">SUM(F396:H396)</f>
        <v>13062949.950000005</v>
      </c>
      <c r="J396" s="151">
        <f t="shared" ref="J396:J432" si="587">I396/E396</f>
        <v>0.50340508446070054</v>
      </c>
      <c r="K396" s="152">
        <f t="shared" ref="K396:K432" si="588">I396/D396</f>
        <v>7063.1538835870151</v>
      </c>
      <c r="L396" s="135">
        <f>IF(ISNA(VLOOKUP($B396,'[1]1718  Prog Access'!$F$7:$BF$318,5,FALSE)),"",VLOOKUP($B396,'[1]1718  Prog Access'!$F$7:$BF$318,5,FALSE))</f>
        <v>0</v>
      </c>
      <c r="M396" s="135">
        <f>IF(ISNA(VLOOKUP($B396,'[1]1718  Prog Access'!$F$7:$BF$318,6,FALSE)),"",VLOOKUP($B396,'[1]1718  Prog Access'!$F$7:$BF$318,6,FALSE))</f>
        <v>0</v>
      </c>
      <c r="N396" s="135">
        <f>IF(ISNA(VLOOKUP($B396,'[1]1718  Prog Access'!$F$7:$BF$318,7,FALSE)),"",VLOOKUP($B396,'[1]1718  Prog Access'!$F$7:$BF$318,7,FALSE))</f>
        <v>0</v>
      </c>
      <c r="O396" s="135">
        <f>IF(ISNA(VLOOKUP($B396,'[1]1718  Prog Access'!$F$7:$BF$318,8,FALSE)),"",VLOOKUP($B396,'[1]1718  Prog Access'!$F$7:$BF$318,8,FALSE))</f>
        <v>0</v>
      </c>
      <c r="P396" s="135">
        <f>IF(ISNA(VLOOKUP($B396,'[1]1718  Prog Access'!$F$7:$BF$318,9,FALSE)),"",VLOOKUP($B396,'[1]1718  Prog Access'!$F$7:$BF$318,9,FALSE))</f>
        <v>0</v>
      </c>
      <c r="Q396" s="135">
        <f>IF(ISNA(VLOOKUP($B396,'[1]1718  Prog Access'!$F$7:$BF$318,10,FALSE)),"",VLOOKUP($B396,'[1]1718  Prog Access'!$F$7:$BF$318,10,FALSE))</f>
        <v>0</v>
      </c>
      <c r="R396" s="128">
        <f t="shared" si="559"/>
        <v>0</v>
      </c>
      <c r="S396" s="136">
        <f t="shared" si="560"/>
        <v>0</v>
      </c>
      <c r="T396" s="137">
        <f t="shared" si="561"/>
        <v>0</v>
      </c>
      <c r="U396" s="135">
        <f>IF(ISNA(VLOOKUP($B396,'[1]1718  Prog Access'!$F$7:$BF$318,11,FALSE)),"",VLOOKUP($B396,'[1]1718  Prog Access'!$F$7:$BF$318,11,FALSE))</f>
        <v>3440437.19</v>
      </c>
      <c r="V396" s="135">
        <f>IF(ISNA(VLOOKUP($B396,'[1]1718  Prog Access'!$F$7:$BF$318,12,FALSE)),"",VLOOKUP($B396,'[1]1718  Prog Access'!$F$7:$BF$318,12,FALSE))</f>
        <v>81217.41</v>
      </c>
      <c r="W396" s="135">
        <f>IF(ISNA(VLOOKUP($B396,'[1]1718  Prog Access'!$F$7:$BF$318,13,FALSE)),"",VLOOKUP($B396,'[1]1718  Prog Access'!$F$7:$BF$318,13,FALSE))</f>
        <v>387831.89</v>
      </c>
      <c r="X396" s="135">
        <f>IF(ISNA(VLOOKUP($B396,'[1]1718  Prog Access'!$F$7:$BF$318,14,FALSE)),"",VLOOKUP($B396,'[1]1718  Prog Access'!$F$7:$BF$318,14,FALSE))</f>
        <v>0</v>
      </c>
      <c r="Y396" s="135">
        <f>IF(ISNA(VLOOKUP($B396,'[1]1718  Prog Access'!$F$7:$BF$318,15,FALSE)),"",VLOOKUP($B396,'[1]1718  Prog Access'!$F$7:$BF$318,15,FALSE))</f>
        <v>0</v>
      </c>
      <c r="Z396" s="135">
        <f>IF(ISNA(VLOOKUP($B396,'[1]1718  Prog Access'!$F$7:$BF$318,16,FALSE)),"",VLOOKUP($B396,'[1]1718  Prog Access'!$F$7:$BF$318,16,FALSE))</f>
        <v>0</v>
      </c>
      <c r="AA396" s="138">
        <f t="shared" si="562"/>
        <v>3909486.49</v>
      </c>
      <c r="AB396" s="133">
        <f t="shared" si="563"/>
        <v>0.1506593368442338</v>
      </c>
      <c r="AC396" s="134">
        <f t="shared" si="564"/>
        <v>2113.8643867095625</v>
      </c>
      <c r="AD396" s="135">
        <f>IF(ISNA(VLOOKUP($B396,'[1]1718  Prog Access'!$F$7:$BF$318,17,FALSE)),"",VLOOKUP($B396,'[1]1718  Prog Access'!$F$7:$BF$318,17,FALSE))</f>
        <v>811488.34999999986</v>
      </c>
      <c r="AE396" s="135">
        <f>IF(ISNA(VLOOKUP($B396,'[1]1718  Prog Access'!$F$7:$BF$318,18,FALSE)),"",VLOOKUP($B396,'[1]1718  Prog Access'!$F$7:$BF$318,18,FALSE))</f>
        <v>74945.689999999973</v>
      </c>
      <c r="AF396" s="135">
        <f>IF(ISNA(VLOOKUP($B396,'[1]1718  Prog Access'!$F$7:$BF$318,19,FALSE)),"",VLOOKUP($B396,'[1]1718  Prog Access'!$F$7:$BF$318,19,FALSE))</f>
        <v>24288.68</v>
      </c>
      <c r="AG396" s="135">
        <f>IF(ISNA(VLOOKUP($B396,'[1]1718  Prog Access'!$F$7:$BF$318,20,FALSE)),"",VLOOKUP($B396,'[1]1718  Prog Access'!$F$7:$BF$318,20,FALSE))</f>
        <v>0</v>
      </c>
      <c r="AH396" s="134">
        <f t="shared" si="565"/>
        <v>910722.71999999986</v>
      </c>
      <c r="AI396" s="133">
        <f t="shared" si="566"/>
        <v>3.509639472988095E-2</v>
      </c>
      <c r="AJ396" s="134">
        <f t="shared" si="567"/>
        <v>492.42894914704362</v>
      </c>
      <c r="AK396" s="135">
        <f>IF(ISNA(VLOOKUP($B396,'[1]1718  Prog Access'!$F$7:$BF$318,21,FALSE)),"",VLOOKUP($B396,'[1]1718  Prog Access'!$F$7:$BF$318,21,FALSE))</f>
        <v>0</v>
      </c>
      <c r="AL396" s="135">
        <f>IF(ISNA(VLOOKUP($B396,'[1]1718  Prog Access'!$F$7:$BF$318,22,FALSE)),"",VLOOKUP($B396,'[1]1718  Prog Access'!$F$7:$BF$318,22,FALSE))</f>
        <v>0</v>
      </c>
      <c r="AM396" s="138">
        <f t="shared" si="568"/>
        <v>0</v>
      </c>
      <c r="AN396" s="133">
        <f t="shared" si="569"/>
        <v>0</v>
      </c>
      <c r="AO396" s="139">
        <f t="shared" si="570"/>
        <v>0</v>
      </c>
      <c r="AP396" s="135">
        <f>IF(ISNA(VLOOKUP($B396,'[1]1718  Prog Access'!$F$7:$BF$318,23,FALSE)),"",VLOOKUP($B396,'[1]1718  Prog Access'!$F$7:$BF$318,23,FALSE))</f>
        <v>671464.66999999993</v>
      </c>
      <c r="AQ396" s="135">
        <f>IF(ISNA(VLOOKUP($B396,'[1]1718  Prog Access'!$F$7:$BF$318,24,FALSE)),"",VLOOKUP($B396,'[1]1718  Prog Access'!$F$7:$BF$318,24,FALSE))</f>
        <v>69624</v>
      </c>
      <c r="AR396" s="135">
        <f>IF(ISNA(VLOOKUP($B396,'[1]1718  Prog Access'!$F$7:$BF$318,25,FALSE)),"",VLOOKUP($B396,'[1]1718  Prog Access'!$F$7:$BF$318,25,FALSE))</f>
        <v>0</v>
      </c>
      <c r="AS396" s="135">
        <f>IF(ISNA(VLOOKUP($B396,'[1]1718  Prog Access'!$F$7:$BF$318,26,FALSE)),"",VLOOKUP($B396,'[1]1718  Prog Access'!$F$7:$BF$318,26,FALSE))</f>
        <v>0</v>
      </c>
      <c r="AT396" s="135">
        <f>IF(ISNA(VLOOKUP($B396,'[1]1718  Prog Access'!$F$7:$BF$318,27,FALSE)),"",VLOOKUP($B396,'[1]1718  Prog Access'!$F$7:$BF$318,27,FALSE))</f>
        <v>682609.91999999993</v>
      </c>
      <c r="AU396" s="135">
        <f>IF(ISNA(VLOOKUP($B396,'[1]1718  Prog Access'!$F$7:$BF$318,28,FALSE)),"",VLOOKUP($B396,'[1]1718  Prog Access'!$F$7:$BF$318,28,FALSE))</f>
        <v>3544.32</v>
      </c>
      <c r="AV396" s="135">
        <f>IF(ISNA(VLOOKUP($B396,'[1]1718  Prog Access'!$F$7:$BF$318,29,FALSE)),"",VLOOKUP($B396,'[1]1718  Prog Access'!$F$7:$BF$318,29,FALSE))</f>
        <v>0</v>
      </c>
      <c r="AW396" s="135">
        <f>IF(ISNA(VLOOKUP($B396,'[1]1718  Prog Access'!$F$7:$BF$318,30,FALSE)),"",VLOOKUP($B396,'[1]1718  Prog Access'!$F$7:$BF$318,30,FALSE))</f>
        <v>258344.75000000003</v>
      </c>
      <c r="AX396" s="135">
        <f>IF(ISNA(VLOOKUP($B396,'[1]1718  Prog Access'!$F$7:$BF$318,31,FALSE)),"",VLOOKUP($B396,'[1]1718  Prog Access'!$F$7:$BF$318,31,FALSE))</f>
        <v>0</v>
      </c>
      <c r="AY396" s="135">
        <f>IF(ISNA(VLOOKUP($B396,'[1]1718  Prog Access'!$F$7:$BF$318,32,FALSE)),"",VLOOKUP($B396,'[1]1718  Prog Access'!$F$7:$BF$318,32,FALSE))</f>
        <v>0</v>
      </c>
      <c r="AZ396" s="135">
        <f>IF(ISNA(VLOOKUP($B396,'[1]1718  Prog Access'!$F$7:$BF$318,33,FALSE)),"",VLOOKUP($B396,'[1]1718  Prog Access'!$F$7:$BF$318,33,FALSE))</f>
        <v>0</v>
      </c>
      <c r="BA396" s="135">
        <f>IF(ISNA(VLOOKUP($B396,'[1]1718  Prog Access'!$F$7:$BF$318,34,FALSE)),"",VLOOKUP($B396,'[1]1718  Prog Access'!$F$7:$BF$318,34,FALSE))</f>
        <v>11250</v>
      </c>
      <c r="BB396" s="135">
        <f>IF(ISNA(VLOOKUP($B396,'[1]1718  Prog Access'!$F$7:$BF$318,35,FALSE)),"",VLOOKUP($B396,'[1]1718  Prog Access'!$F$7:$BF$318,35,FALSE))</f>
        <v>99450.659999999974</v>
      </c>
      <c r="BC396" s="135">
        <f>IF(ISNA(VLOOKUP($B396,'[1]1718  Prog Access'!$F$7:$BF$318,36,FALSE)),"",VLOOKUP($B396,'[1]1718  Prog Access'!$F$7:$BF$318,36,FALSE))</f>
        <v>0</v>
      </c>
      <c r="BD396" s="135">
        <f>IF(ISNA(VLOOKUP($B396,'[1]1718  Prog Access'!$F$7:$BF$318,37,FALSE)),"",VLOOKUP($B396,'[1]1718  Prog Access'!$F$7:$BF$318,37,FALSE))</f>
        <v>26033.29</v>
      </c>
      <c r="BE396" s="135">
        <f>IF(ISNA(VLOOKUP($B396,'[1]1718  Prog Access'!$F$7:$BF$318,38,FALSE)),"",VLOOKUP($B396,'[1]1718  Prog Access'!$F$7:$BF$318,38,FALSE))</f>
        <v>0</v>
      </c>
      <c r="BF396" s="134">
        <f t="shared" si="571"/>
        <v>1822321.6099999999</v>
      </c>
      <c r="BG396" s="133">
        <f t="shared" si="572"/>
        <v>7.0226554301129299E-2</v>
      </c>
      <c r="BH396" s="137">
        <f t="shared" si="573"/>
        <v>985.33164454297219</v>
      </c>
      <c r="BI396" s="140">
        <f>IF(ISNA(VLOOKUP($B396,'[1]1718  Prog Access'!$F$7:$BF$318,39,FALSE)),"",VLOOKUP($B396,'[1]1718  Prog Access'!$F$7:$BF$318,39,FALSE))</f>
        <v>0</v>
      </c>
      <c r="BJ396" s="135">
        <f>IF(ISNA(VLOOKUP($B396,'[1]1718  Prog Access'!$F$7:$BF$318,40,FALSE)),"",VLOOKUP($B396,'[1]1718  Prog Access'!$F$7:$BF$318,40,FALSE))</f>
        <v>1611.39</v>
      </c>
      <c r="BK396" s="135">
        <f>IF(ISNA(VLOOKUP($B396,'[1]1718  Prog Access'!$F$7:$BF$318,41,FALSE)),"",VLOOKUP($B396,'[1]1718  Prog Access'!$F$7:$BF$318,41,FALSE))</f>
        <v>15466.439999999999</v>
      </c>
      <c r="BL396" s="135">
        <f>IF(ISNA(VLOOKUP($B396,'[1]1718  Prog Access'!$F$7:$BF$318,42,FALSE)),"",VLOOKUP($B396,'[1]1718  Prog Access'!$F$7:$BF$318,42,FALSE))</f>
        <v>0</v>
      </c>
      <c r="BM396" s="135">
        <f>IF(ISNA(VLOOKUP($B396,'[1]1718  Prog Access'!$F$7:$BF$318,43,FALSE)),"",VLOOKUP($B396,'[1]1718  Prog Access'!$F$7:$BF$318,43,FALSE))</f>
        <v>0</v>
      </c>
      <c r="BN396" s="135">
        <f>IF(ISNA(VLOOKUP($B396,'[1]1718  Prog Access'!$F$7:$BF$318,44,FALSE)),"",VLOOKUP($B396,'[1]1718  Prog Access'!$F$7:$BF$318,44,FALSE))</f>
        <v>0</v>
      </c>
      <c r="BO396" s="135">
        <f>IF(ISNA(VLOOKUP($B396,'[1]1718  Prog Access'!$F$7:$BF$318,45,FALSE)),"",VLOOKUP($B396,'[1]1718  Prog Access'!$F$7:$BF$318,45,FALSE))</f>
        <v>98426.989999999991</v>
      </c>
      <c r="BP396" s="137">
        <f t="shared" si="574"/>
        <v>115504.81999999999</v>
      </c>
      <c r="BQ396" s="133">
        <f t="shared" si="575"/>
        <v>4.4511931753759785E-3</v>
      </c>
      <c r="BR396" s="134">
        <f t="shared" si="576"/>
        <v>62.45360512584822</v>
      </c>
      <c r="BS396" s="140">
        <f>IF(ISNA(VLOOKUP($B396,'[1]1718  Prog Access'!$F$7:$BF$318,46,FALSE)),"",VLOOKUP($B396,'[1]1718  Prog Access'!$F$7:$BF$318,46,FALSE))</f>
        <v>0</v>
      </c>
      <c r="BT396" s="135">
        <f>IF(ISNA(VLOOKUP($B396,'[1]1718  Prog Access'!$F$7:$BF$318,47,FALSE)),"",VLOOKUP($B396,'[1]1718  Prog Access'!$F$7:$BF$318,47,FALSE))</f>
        <v>0</v>
      </c>
      <c r="BU396" s="135">
        <f>IF(ISNA(VLOOKUP($B396,'[1]1718  Prog Access'!$F$7:$BF$318,48,FALSE)),"",VLOOKUP($B396,'[1]1718  Prog Access'!$F$7:$BF$318,48,FALSE))</f>
        <v>0</v>
      </c>
      <c r="BV396" s="135">
        <f>IF(ISNA(VLOOKUP($B396,'[1]1718  Prog Access'!$F$7:$BF$318,49,FALSE)),"",VLOOKUP($B396,'[1]1718  Prog Access'!$F$7:$BF$318,49,FALSE))</f>
        <v>103516.68</v>
      </c>
      <c r="BW396" s="137">
        <f t="shared" si="577"/>
        <v>103516.68</v>
      </c>
      <c r="BX396" s="133">
        <f t="shared" si="578"/>
        <v>3.9892078923942659E-3</v>
      </c>
      <c r="BY396" s="134">
        <f t="shared" si="579"/>
        <v>55.97160236827164</v>
      </c>
      <c r="BZ396" s="135">
        <f>IF(ISNA(VLOOKUP($B396,'[1]1718  Prog Access'!$F$7:$BF$318,50,FALSE)),"",VLOOKUP($B396,'[1]1718  Prog Access'!$F$7:$BF$318,50,FALSE))</f>
        <v>3646793.0500000003</v>
      </c>
      <c r="CA396" s="133">
        <f t="shared" si="580"/>
        <v>0.14053595630181107</v>
      </c>
      <c r="CB396" s="134">
        <f t="shared" si="581"/>
        <v>1971.8257049393064</v>
      </c>
      <c r="CC396" s="135">
        <f>IF(ISNA(VLOOKUP($B396,'[1]1718  Prog Access'!$F$7:$BF$318,51,FALSE)),"",VLOOKUP($B396,'[1]1718  Prog Access'!$F$7:$BF$318,51,FALSE))</f>
        <v>866372.41999999993</v>
      </c>
      <c r="CD396" s="133">
        <f t="shared" si="582"/>
        <v>3.338727339030502E-2</v>
      </c>
      <c r="CE396" s="134">
        <f t="shared" si="583"/>
        <v>468.44868474411305</v>
      </c>
      <c r="CF396" s="141">
        <f>IF(ISNA(VLOOKUP($B396,'[1]1718  Prog Access'!$F$7:$BF$318,52,FALSE)),"",VLOOKUP($B396,'[1]1718  Prog Access'!$F$7:$BF$318,52,FALSE))</f>
        <v>1511513.85</v>
      </c>
      <c r="CG396" s="88">
        <f t="shared" si="584"/>
        <v>5.8248998904169298E-2</v>
      </c>
      <c r="CH396" s="89">
        <f t="shared" si="585"/>
        <v>817.27748790180863</v>
      </c>
      <c r="CI396" s="90">
        <f t="shared" si="543"/>
        <v>25949181.590000004</v>
      </c>
      <c r="CJ396" s="99">
        <f t="shared" si="544"/>
        <v>0</v>
      </c>
    </row>
    <row r="397" spans="1:88" x14ac:dyDescent="0.3">
      <c r="A397" s="91"/>
      <c r="B397" s="107" t="s">
        <v>643</v>
      </c>
      <c r="C397" s="117" t="s">
        <v>644</v>
      </c>
      <c r="D397" s="85">
        <f>IF(ISNA(VLOOKUP($B397,'[1]1718 enrollment_Rev_Exp by size'!$A$6:$C$339,3,FALSE)),"",VLOOKUP($B397,'[1]1718 enrollment_Rev_Exp by size'!$A$6:$C$339,3,FALSE))</f>
        <v>367.75999999999993</v>
      </c>
      <c r="E397" s="86">
        <f>IF(ISNA(VLOOKUP($B397,'[1]1718 Enroll_Rev_Exp Access'!$A$6:$D$316,4,FALSE)),"",VLOOKUP($B397,'[1]1718 Enroll_Rev_Exp Access'!$A$6:$D$316,4,FALSE))</f>
        <v>3919423.41</v>
      </c>
      <c r="F397" s="87">
        <f>IF(ISNA(VLOOKUP($B397,'[1]1718  Prog Access'!$F$7:$BF$318,2,FALSE)),"",VLOOKUP($B397,'[1]1718  Prog Access'!$F$7:$BF$318,2,FALSE))</f>
        <v>2413200.7599999998</v>
      </c>
      <c r="G397" s="87">
        <f>IF(ISNA(VLOOKUP($B397,'[1]1718  Prog Access'!$F$7:$BF$318,3,FALSE)),"",VLOOKUP($B397,'[1]1718  Prog Access'!$F$7:$BF$318,3,FALSE))</f>
        <v>0</v>
      </c>
      <c r="H397" s="87">
        <f>IF(ISNA(VLOOKUP($B397,'[1]1718  Prog Access'!$F$7:$BF$318,4,FALSE)),"",VLOOKUP($B397,'[1]1718  Prog Access'!$F$7:$BF$318,4,FALSE))</f>
        <v>0</v>
      </c>
      <c r="I397" s="130">
        <f t="shared" si="586"/>
        <v>2413200.7599999998</v>
      </c>
      <c r="J397" s="151">
        <f t="shared" si="587"/>
        <v>0.61570300209029971</v>
      </c>
      <c r="K397" s="152">
        <f t="shared" si="588"/>
        <v>6561.8902545138135</v>
      </c>
      <c r="L397" s="135">
        <f>IF(ISNA(VLOOKUP($B397,'[1]1718  Prog Access'!$F$7:$BF$318,5,FALSE)),"",VLOOKUP($B397,'[1]1718  Prog Access'!$F$7:$BF$318,5,FALSE))</f>
        <v>0</v>
      </c>
      <c r="M397" s="135">
        <f>IF(ISNA(VLOOKUP($B397,'[1]1718  Prog Access'!$F$7:$BF$318,6,FALSE)),"",VLOOKUP($B397,'[1]1718  Prog Access'!$F$7:$BF$318,6,FALSE))</f>
        <v>0</v>
      </c>
      <c r="N397" s="135">
        <f>IF(ISNA(VLOOKUP($B397,'[1]1718  Prog Access'!$F$7:$BF$318,7,FALSE)),"",VLOOKUP($B397,'[1]1718  Prog Access'!$F$7:$BF$318,7,FALSE))</f>
        <v>0</v>
      </c>
      <c r="O397" s="135">
        <f>IF(ISNA(VLOOKUP($B397,'[1]1718  Prog Access'!$F$7:$BF$318,8,FALSE)),"",VLOOKUP($B397,'[1]1718  Prog Access'!$F$7:$BF$318,8,FALSE))</f>
        <v>0</v>
      </c>
      <c r="P397" s="135">
        <f>IF(ISNA(VLOOKUP($B397,'[1]1718  Prog Access'!$F$7:$BF$318,9,FALSE)),"",VLOOKUP($B397,'[1]1718  Prog Access'!$F$7:$BF$318,9,FALSE))</f>
        <v>0</v>
      </c>
      <c r="Q397" s="135">
        <f>IF(ISNA(VLOOKUP($B397,'[1]1718  Prog Access'!$F$7:$BF$318,10,FALSE)),"",VLOOKUP($B397,'[1]1718  Prog Access'!$F$7:$BF$318,10,FALSE))</f>
        <v>0</v>
      </c>
      <c r="R397" s="128">
        <f t="shared" si="559"/>
        <v>0</v>
      </c>
      <c r="S397" s="136">
        <f t="shared" si="560"/>
        <v>0</v>
      </c>
      <c r="T397" s="137">
        <f t="shared" si="561"/>
        <v>0</v>
      </c>
      <c r="U397" s="135">
        <f>IF(ISNA(VLOOKUP($B397,'[1]1718  Prog Access'!$F$7:$BF$318,11,FALSE)),"",VLOOKUP($B397,'[1]1718  Prog Access'!$F$7:$BF$318,11,FALSE))</f>
        <v>677447.34999999986</v>
      </c>
      <c r="V397" s="135">
        <f>IF(ISNA(VLOOKUP($B397,'[1]1718  Prog Access'!$F$7:$BF$318,12,FALSE)),"",VLOOKUP($B397,'[1]1718  Prog Access'!$F$7:$BF$318,12,FALSE))</f>
        <v>151019.34</v>
      </c>
      <c r="W397" s="135">
        <f>IF(ISNA(VLOOKUP($B397,'[1]1718  Prog Access'!$F$7:$BF$318,13,FALSE)),"",VLOOKUP($B397,'[1]1718  Prog Access'!$F$7:$BF$318,13,FALSE))</f>
        <v>0</v>
      </c>
      <c r="X397" s="135">
        <f>IF(ISNA(VLOOKUP($B397,'[1]1718  Prog Access'!$F$7:$BF$318,14,FALSE)),"",VLOOKUP($B397,'[1]1718  Prog Access'!$F$7:$BF$318,14,FALSE))</f>
        <v>0</v>
      </c>
      <c r="Y397" s="135">
        <f>IF(ISNA(VLOOKUP($B397,'[1]1718  Prog Access'!$F$7:$BF$318,15,FALSE)),"",VLOOKUP($B397,'[1]1718  Prog Access'!$F$7:$BF$318,15,FALSE))</f>
        <v>0</v>
      </c>
      <c r="Z397" s="135">
        <f>IF(ISNA(VLOOKUP($B397,'[1]1718  Prog Access'!$F$7:$BF$318,16,FALSE)),"",VLOOKUP($B397,'[1]1718  Prog Access'!$F$7:$BF$318,16,FALSE))</f>
        <v>0</v>
      </c>
      <c r="AA397" s="138">
        <f t="shared" si="562"/>
        <v>828466.68999999983</v>
      </c>
      <c r="AB397" s="133">
        <f t="shared" si="563"/>
        <v>0.21137463431132586</v>
      </c>
      <c r="AC397" s="134">
        <f t="shared" si="564"/>
        <v>2252.7373558842723</v>
      </c>
      <c r="AD397" s="135">
        <f>IF(ISNA(VLOOKUP($B397,'[1]1718  Prog Access'!$F$7:$BF$318,17,FALSE)),"",VLOOKUP($B397,'[1]1718  Prog Access'!$F$7:$BF$318,17,FALSE))</f>
        <v>0</v>
      </c>
      <c r="AE397" s="135">
        <f>IF(ISNA(VLOOKUP($B397,'[1]1718  Prog Access'!$F$7:$BF$318,18,FALSE)),"",VLOOKUP($B397,'[1]1718  Prog Access'!$F$7:$BF$318,18,FALSE))</f>
        <v>0</v>
      </c>
      <c r="AF397" s="135">
        <f>IF(ISNA(VLOOKUP($B397,'[1]1718  Prog Access'!$F$7:$BF$318,19,FALSE)),"",VLOOKUP($B397,'[1]1718  Prog Access'!$F$7:$BF$318,19,FALSE))</f>
        <v>0</v>
      </c>
      <c r="AG397" s="135">
        <f>IF(ISNA(VLOOKUP($B397,'[1]1718  Prog Access'!$F$7:$BF$318,20,FALSE)),"",VLOOKUP($B397,'[1]1718  Prog Access'!$F$7:$BF$318,20,FALSE))</f>
        <v>0</v>
      </c>
      <c r="AH397" s="134">
        <f t="shared" si="565"/>
        <v>0</v>
      </c>
      <c r="AI397" s="133">
        <f t="shared" si="566"/>
        <v>0</v>
      </c>
      <c r="AJ397" s="134">
        <f t="shared" si="567"/>
        <v>0</v>
      </c>
      <c r="AK397" s="135">
        <f>IF(ISNA(VLOOKUP($B397,'[1]1718  Prog Access'!$F$7:$BF$318,21,FALSE)),"",VLOOKUP($B397,'[1]1718  Prog Access'!$F$7:$BF$318,21,FALSE))</f>
        <v>0</v>
      </c>
      <c r="AL397" s="135">
        <f>IF(ISNA(VLOOKUP($B397,'[1]1718  Prog Access'!$F$7:$BF$318,22,FALSE)),"",VLOOKUP($B397,'[1]1718  Prog Access'!$F$7:$BF$318,22,FALSE))</f>
        <v>0</v>
      </c>
      <c r="AM397" s="138">
        <f t="shared" si="568"/>
        <v>0</v>
      </c>
      <c r="AN397" s="133">
        <f t="shared" si="569"/>
        <v>0</v>
      </c>
      <c r="AO397" s="139">
        <f t="shared" si="570"/>
        <v>0</v>
      </c>
      <c r="AP397" s="135">
        <f>IF(ISNA(VLOOKUP($B397,'[1]1718  Prog Access'!$F$7:$BF$318,23,FALSE)),"",VLOOKUP($B397,'[1]1718  Prog Access'!$F$7:$BF$318,23,FALSE))</f>
        <v>0</v>
      </c>
      <c r="AQ397" s="135">
        <f>IF(ISNA(VLOOKUP($B397,'[1]1718  Prog Access'!$F$7:$BF$318,24,FALSE)),"",VLOOKUP($B397,'[1]1718  Prog Access'!$F$7:$BF$318,24,FALSE))</f>
        <v>0</v>
      </c>
      <c r="AR397" s="135">
        <f>IF(ISNA(VLOOKUP($B397,'[1]1718  Prog Access'!$F$7:$BF$318,25,FALSE)),"",VLOOKUP($B397,'[1]1718  Prog Access'!$F$7:$BF$318,25,FALSE))</f>
        <v>0</v>
      </c>
      <c r="AS397" s="135">
        <f>IF(ISNA(VLOOKUP($B397,'[1]1718  Prog Access'!$F$7:$BF$318,26,FALSE)),"",VLOOKUP($B397,'[1]1718  Prog Access'!$F$7:$BF$318,26,FALSE))</f>
        <v>0</v>
      </c>
      <c r="AT397" s="135">
        <f>IF(ISNA(VLOOKUP($B397,'[1]1718  Prog Access'!$F$7:$BF$318,27,FALSE)),"",VLOOKUP($B397,'[1]1718  Prog Access'!$F$7:$BF$318,27,FALSE))</f>
        <v>178292.16999999998</v>
      </c>
      <c r="AU397" s="135">
        <f>IF(ISNA(VLOOKUP($B397,'[1]1718  Prog Access'!$F$7:$BF$318,28,FALSE)),"",VLOOKUP($B397,'[1]1718  Prog Access'!$F$7:$BF$318,28,FALSE))</f>
        <v>0</v>
      </c>
      <c r="AV397" s="135">
        <f>IF(ISNA(VLOOKUP($B397,'[1]1718  Prog Access'!$F$7:$BF$318,29,FALSE)),"",VLOOKUP($B397,'[1]1718  Prog Access'!$F$7:$BF$318,29,FALSE))</f>
        <v>0</v>
      </c>
      <c r="AW397" s="135">
        <f>IF(ISNA(VLOOKUP($B397,'[1]1718  Prog Access'!$F$7:$BF$318,30,FALSE)),"",VLOOKUP($B397,'[1]1718  Prog Access'!$F$7:$BF$318,30,FALSE))</f>
        <v>0</v>
      </c>
      <c r="AX397" s="135">
        <f>IF(ISNA(VLOOKUP($B397,'[1]1718  Prog Access'!$F$7:$BF$318,31,FALSE)),"",VLOOKUP($B397,'[1]1718  Prog Access'!$F$7:$BF$318,31,FALSE))</f>
        <v>0</v>
      </c>
      <c r="AY397" s="135">
        <f>IF(ISNA(VLOOKUP($B397,'[1]1718  Prog Access'!$F$7:$BF$318,32,FALSE)),"",VLOOKUP($B397,'[1]1718  Prog Access'!$F$7:$BF$318,32,FALSE))</f>
        <v>0</v>
      </c>
      <c r="AZ397" s="135">
        <f>IF(ISNA(VLOOKUP($B397,'[1]1718  Prog Access'!$F$7:$BF$318,33,FALSE)),"",VLOOKUP($B397,'[1]1718  Prog Access'!$F$7:$BF$318,33,FALSE))</f>
        <v>0</v>
      </c>
      <c r="BA397" s="135">
        <f>IF(ISNA(VLOOKUP($B397,'[1]1718  Prog Access'!$F$7:$BF$318,34,FALSE)),"",VLOOKUP($B397,'[1]1718  Prog Access'!$F$7:$BF$318,34,FALSE))</f>
        <v>0</v>
      </c>
      <c r="BB397" s="135">
        <f>IF(ISNA(VLOOKUP($B397,'[1]1718  Prog Access'!$F$7:$BF$318,35,FALSE)),"",VLOOKUP($B397,'[1]1718  Prog Access'!$F$7:$BF$318,35,FALSE))</f>
        <v>0</v>
      </c>
      <c r="BC397" s="135">
        <f>IF(ISNA(VLOOKUP($B397,'[1]1718  Prog Access'!$F$7:$BF$318,36,FALSE)),"",VLOOKUP($B397,'[1]1718  Prog Access'!$F$7:$BF$318,36,FALSE))</f>
        <v>0</v>
      </c>
      <c r="BD397" s="135">
        <f>IF(ISNA(VLOOKUP($B397,'[1]1718  Prog Access'!$F$7:$BF$318,37,FALSE)),"",VLOOKUP($B397,'[1]1718  Prog Access'!$F$7:$BF$318,37,FALSE))</f>
        <v>0</v>
      </c>
      <c r="BE397" s="135">
        <f>IF(ISNA(VLOOKUP($B397,'[1]1718  Prog Access'!$F$7:$BF$318,38,FALSE)),"",VLOOKUP($B397,'[1]1718  Prog Access'!$F$7:$BF$318,38,FALSE))</f>
        <v>0</v>
      </c>
      <c r="BF397" s="134">
        <f t="shared" si="571"/>
        <v>178292.16999999998</v>
      </c>
      <c r="BG397" s="133">
        <f t="shared" si="572"/>
        <v>4.5489387430076092E-2</v>
      </c>
      <c r="BH397" s="137">
        <f t="shared" si="573"/>
        <v>484.80577006743533</v>
      </c>
      <c r="BI397" s="140">
        <f>IF(ISNA(VLOOKUP($B397,'[1]1718  Prog Access'!$F$7:$BF$318,39,FALSE)),"",VLOOKUP($B397,'[1]1718  Prog Access'!$F$7:$BF$318,39,FALSE))</f>
        <v>0</v>
      </c>
      <c r="BJ397" s="135">
        <f>IF(ISNA(VLOOKUP($B397,'[1]1718  Prog Access'!$F$7:$BF$318,40,FALSE)),"",VLOOKUP($B397,'[1]1718  Prog Access'!$F$7:$BF$318,40,FALSE))</f>
        <v>0</v>
      </c>
      <c r="BK397" s="135">
        <f>IF(ISNA(VLOOKUP($B397,'[1]1718  Prog Access'!$F$7:$BF$318,41,FALSE)),"",VLOOKUP($B397,'[1]1718  Prog Access'!$F$7:$BF$318,41,FALSE))</f>
        <v>0</v>
      </c>
      <c r="BL397" s="135">
        <f>IF(ISNA(VLOOKUP($B397,'[1]1718  Prog Access'!$F$7:$BF$318,42,FALSE)),"",VLOOKUP($B397,'[1]1718  Prog Access'!$F$7:$BF$318,42,FALSE))</f>
        <v>0</v>
      </c>
      <c r="BM397" s="135">
        <f>IF(ISNA(VLOOKUP($B397,'[1]1718  Prog Access'!$F$7:$BF$318,43,FALSE)),"",VLOOKUP($B397,'[1]1718  Prog Access'!$F$7:$BF$318,43,FALSE))</f>
        <v>0</v>
      </c>
      <c r="BN397" s="135">
        <f>IF(ISNA(VLOOKUP($B397,'[1]1718  Prog Access'!$F$7:$BF$318,44,FALSE)),"",VLOOKUP($B397,'[1]1718  Prog Access'!$F$7:$BF$318,44,FALSE))</f>
        <v>0</v>
      </c>
      <c r="BO397" s="135">
        <f>IF(ISNA(VLOOKUP($B397,'[1]1718  Prog Access'!$F$7:$BF$318,45,FALSE)),"",VLOOKUP($B397,'[1]1718  Prog Access'!$F$7:$BF$318,45,FALSE))</f>
        <v>0</v>
      </c>
      <c r="BP397" s="137">
        <f t="shared" si="574"/>
        <v>0</v>
      </c>
      <c r="BQ397" s="133">
        <f t="shared" si="575"/>
        <v>0</v>
      </c>
      <c r="BR397" s="134">
        <f t="shared" si="576"/>
        <v>0</v>
      </c>
      <c r="BS397" s="140">
        <f>IF(ISNA(VLOOKUP($B397,'[1]1718  Prog Access'!$F$7:$BF$318,46,FALSE)),"",VLOOKUP($B397,'[1]1718  Prog Access'!$F$7:$BF$318,46,FALSE))</f>
        <v>0</v>
      </c>
      <c r="BT397" s="135">
        <f>IF(ISNA(VLOOKUP($B397,'[1]1718  Prog Access'!$F$7:$BF$318,47,FALSE)),"",VLOOKUP($B397,'[1]1718  Prog Access'!$F$7:$BF$318,47,FALSE))</f>
        <v>0</v>
      </c>
      <c r="BU397" s="135">
        <f>IF(ISNA(VLOOKUP($B397,'[1]1718  Prog Access'!$F$7:$BF$318,48,FALSE)),"",VLOOKUP($B397,'[1]1718  Prog Access'!$F$7:$BF$318,48,FALSE))</f>
        <v>0</v>
      </c>
      <c r="BV397" s="135">
        <f>IF(ISNA(VLOOKUP($B397,'[1]1718  Prog Access'!$F$7:$BF$318,49,FALSE)),"",VLOOKUP($B397,'[1]1718  Prog Access'!$F$7:$BF$318,49,FALSE))</f>
        <v>0</v>
      </c>
      <c r="BW397" s="137">
        <f t="shared" si="577"/>
        <v>0</v>
      </c>
      <c r="BX397" s="133">
        <f t="shared" si="578"/>
        <v>0</v>
      </c>
      <c r="BY397" s="134">
        <f t="shared" si="579"/>
        <v>0</v>
      </c>
      <c r="BZ397" s="135">
        <f>IF(ISNA(VLOOKUP($B397,'[1]1718  Prog Access'!$F$7:$BF$318,50,FALSE)),"",VLOOKUP($B397,'[1]1718  Prog Access'!$F$7:$BF$318,50,FALSE))</f>
        <v>0</v>
      </c>
      <c r="CA397" s="133">
        <f t="shared" si="580"/>
        <v>0</v>
      </c>
      <c r="CB397" s="134">
        <f t="shared" si="581"/>
        <v>0</v>
      </c>
      <c r="CC397" s="135">
        <f>IF(ISNA(VLOOKUP($B397,'[1]1718  Prog Access'!$F$7:$BF$318,51,FALSE)),"",VLOOKUP($B397,'[1]1718  Prog Access'!$F$7:$BF$318,51,FALSE))</f>
        <v>281680.69</v>
      </c>
      <c r="CD397" s="133">
        <f t="shared" si="582"/>
        <v>7.1867889874138405E-2</v>
      </c>
      <c r="CE397" s="134">
        <f t="shared" si="583"/>
        <v>765.93618120513395</v>
      </c>
      <c r="CF397" s="141">
        <f>IF(ISNA(VLOOKUP($B397,'[1]1718  Prog Access'!$F$7:$BF$318,52,FALSE)),"",VLOOKUP($B397,'[1]1718  Prog Access'!$F$7:$BF$318,52,FALSE))</f>
        <v>217783.1</v>
      </c>
      <c r="CG397" s="88">
        <f t="shared" si="584"/>
        <v>5.556508629415978E-2</v>
      </c>
      <c r="CH397" s="89">
        <f t="shared" si="585"/>
        <v>592.18811181205149</v>
      </c>
      <c r="CI397" s="90">
        <f t="shared" si="543"/>
        <v>3919423.4099999997</v>
      </c>
      <c r="CJ397" s="99">
        <f t="shared" si="544"/>
        <v>0</v>
      </c>
    </row>
    <row r="398" spans="1:88" s="100" customFormat="1" x14ac:dyDescent="0.3">
      <c r="A398" s="91"/>
      <c r="B398" s="92"/>
      <c r="C398" s="119" t="s">
        <v>56</v>
      </c>
      <c r="D398" s="93">
        <f>SUM(D390:D397)</f>
        <v>27812.760000000002</v>
      </c>
      <c r="E398" s="94">
        <f>SUM(E390:E397)</f>
        <v>355859637.06</v>
      </c>
      <c r="F398" s="95">
        <f>SUM(F390:F397)</f>
        <v>194653094.64000005</v>
      </c>
      <c r="G398" s="95">
        <f t="shared" ref="G398:H398" si="589">SUM(G390:G397)</f>
        <v>4391584.790000001</v>
      </c>
      <c r="H398" s="95">
        <f t="shared" si="589"/>
        <v>950656.04</v>
      </c>
      <c r="I398" s="131">
        <f t="shared" si="586"/>
        <v>199995335.47000003</v>
      </c>
      <c r="J398" s="153">
        <f t="shared" si="587"/>
        <v>0.5620062368474783</v>
      </c>
      <c r="K398" s="132">
        <f t="shared" si="588"/>
        <v>7190.7763008777274</v>
      </c>
      <c r="L398" s="144">
        <f>SUM(L390:L397)</f>
        <v>0</v>
      </c>
      <c r="M398" s="144">
        <f t="shared" ref="M398:Q398" si="590">SUM(M390:M397)</f>
        <v>0</v>
      </c>
      <c r="N398" s="144">
        <f t="shared" si="590"/>
        <v>0</v>
      </c>
      <c r="O398" s="144">
        <f t="shared" si="590"/>
        <v>0</v>
      </c>
      <c r="P398" s="144">
        <f t="shared" si="590"/>
        <v>0</v>
      </c>
      <c r="Q398" s="144">
        <f t="shared" si="590"/>
        <v>0</v>
      </c>
      <c r="R398" s="129">
        <f t="shared" si="559"/>
        <v>0</v>
      </c>
      <c r="S398" s="145">
        <f t="shared" si="560"/>
        <v>0</v>
      </c>
      <c r="T398" s="146">
        <f t="shared" si="561"/>
        <v>0</v>
      </c>
      <c r="U398" s="144">
        <f>SUM(U390:U397)</f>
        <v>42832788.649999999</v>
      </c>
      <c r="V398" s="144">
        <f t="shared" ref="V398:Z398" si="591">SUM(V390:V397)</f>
        <v>2415114.67</v>
      </c>
      <c r="W398" s="144">
        <f t="shared" si="591"/>
        <v>5475753.6399999997</v>
      </c>
      <c r="X398" s="144">
        <f t="shared" si="591"/>
        <v>0</v>
      </c>
      <c r="Y398" s="144">
        <f t="shared" si="591"/>
        <v>0</v>
      </c>
      <c r="Z398" s="144">
        <f t="shared" si="591"/>
        <v>93772.13</v>
      </c>
      <c r="AA398" s="147">
        <f t="shared" si="562"/>
        <v>50817429.090000004</v>
      </c>
      <c r="AB398" s="142">
        <f t="shared" si="563"/>
        <v>0.14280189096419466</v>
      </c>
      <c r="AC398" s="143">
        <f t="shared" si="564"/>
        <v>1827.1264372899345</v>
      </c>
      <c r="AD398" s="144">
        <f>SUM(AD390:AD397)</f>
        <v>11049412.469999997</v>
      </c>
      <c r="AE398" s="144">
        <f t="shared" ref="AE398:AG398" si="592">SUM(AE390:AE397)</f>
        <v>800837.66999999993</v>
      </c>
      <c r="AF398" s="144">
        <f t="shared" si="592"/>
        <v>171417.91999999998</v>
      </c>
      <c r="AG398" s="144">
        <f t="shared" si="592"/>
        <v>0</v>
      </c>
      <c r="AH398" s="143">
        <f t="shared" si="565"/>
        <v>12021668.059999997</v>
      </c>
      <c r="AI398" s="142">
        <f t="shared" si="566"/>
        <v>3.3782050022079561E-2</v>
      </c>
      <c r="AJ398" s="143">
        <f t="shared" si="567"/>
        <v>432.23570979651049</v>
      </c>
      <c r="AK398" s="144">
        <f>SUM(AK390:AK397)</f>
        <v>0</v>
      </c>
      <c r="AL398" s="144">
        <f>SUM(AL390:AL397)</f>
        <v>0</v>
      </c>
      <c r="AM398" s="147">
        <f t="shared" si="568"/>
        <v>0</v>
      </c>
      <c r="AN398" s="142">
        <f t="shared" si="569"/>
        <v>0</v>
      </c>
      <c r="AO398" s="148">
        <f t="shared" si="570"/>
        <v>0</v>
      </c>
      <c r="AP398" s="144">
        <f>SUM(AP390:AP397)</f>
        <v>5133536.370000001</v>
      </c>
      <c r="AQ398" s="144">
        <f t="shared" ref="AQ398:BE398" si="593">SUM(AQ390:AQ397)</f>
        <v>1279631.4300000002</v>
      </c>
      <c r="AR398" s="144">
        <f t="shared" si="593"/>
        <v>194545.59000000003</v>
      </c>
      <c r="AS398" s="144">
        <f t="shared" si="593"/>
        <v>0</v>
      </c>
      <c r="AT398" s="144">
        <f t="shared" si="593"/>
        <v>7166064.6499999985</v>
      </c>
      <c r="AU398" s="144">
        <f t="shared" si="593"/>
        <v>54919.099999999991</v>
      </c>
      <c r="AV398" s="144">
        <f t="shared" si="593"/>
        <v>0</v>
      </c>
      <c r="AW398" s="144">
        <f t="shared" si="593"/>
        <v>2456048.2200000002</v>
      </c>
      <c r="AX398" s="144">
        <f t="shared" si="593"/>
        <v>0</v>
      </c>
      <c r="AY398" s="144">
        <f t="shared" si="593"/>
        <v>0</v>
      </c>
      <c r="AZ398" s="144">
        <f t="shared" si="593"/>
        <v>0</v>
      </c>
      <c r="BA398" s="144">
        <f t="shared" si="593"/>
        <v>198341.38</v>
      </c>
      <c r="BB398" s="144">
        <f t="shared" si="593"/>
        <v>3161415.36</v>
      </c>
      <c r="BC398" s="144">
        <f t="shared" si="593"/>
        <v>0</v>
      </c>
      <c r="BD398" s="144">
        <f t="shared" si="593"/>
        <v>164008.9</v>
      </c>
      <c r="BE398" s="144">
        <f t="shared" si="593"/>
        <v>121964.74999999999</v>
      </c>
      <c r="BF398" s="143">
        <f t="shared" si="571"/>
        <v>19930475.75</v>
      </c>
      <c r="BG398" s="142">
        <f t="shared" si="572"/>
        <v>5.6006564595690873E-2</v>
      </c>
      <c r="BH398" s="146">
        <f t="shared" si="573"/>
        <v>716.59467632841904</v>
      </c>
      <c r="BI398" s="149">
        <f>SUM(BI390:BI397)</f>
        <v>248241.85000000003</v>
      </c>
      <c r="BJ398" s="149">
        <f t="shared" ref="BJ398:BO398" si="594">SUM(BJ390:BJ397)</f>
        <v>93018.87</v>
      </c>
      <c r="BK398" s="149">
        <f t="shared" si="594"/>
        <v>817047.11</v>
      </c>
      <c r="BL398" s="149">
        <f t="shared" si="594"/>
        <v>0</v>
      </c>
      <c r="BM398" s="149">
        <f t="shared" si="594"/>
        <v>0</v>
      </c>
      <c r="BN398" s="149">
        <f t="shared" si="594"/>
        <v>0</v>
      </c>
      <c r="BO398" s="149">
        <f t="shared" si="594"/>
        <v>1523835.26</v>
      </c>
      <c r="BP398" s="146">
        <f t="shared" si="574"/>
        <v>2682143.09</v>
      </c>
      <c r="BQ398" s="142">
        <f t="shared" si="575"/>
        <v>7.5370815082008722E-3</v>
      </c>
      <c r="BR398" s="143">
        <f t="shared" si="576"/>
        <v>96.43570397184601</v>
      </c>
      <c r="BS398" s="149">
        <f>SUM(BS390:BS397)</f>
        <v>0</v>
      </c>
      <c r="BT398" s="149">
        <f t="shared" ref="BT398:BV398" si="595">SUM(BT390:BT397)</f>
        <v>1886.35</v>
      </c>
      <c r="BU398" s="149">
        <f t="shared" si="595"/>
        <v>37880</v>
      </c>
      <c r="BV398" s="149">
        <f t="shared" si="595"/>
        <v>1237822.9599999997</v>
      </c>
      <c r="BW398" s="146">
        <f t="shared" si="577"/>
        <v>1277589.3099999998</v>
      </c>
      <c r="BX398" s="142">
        <f t="shared" si="578"/>
        <v>3.5901495335493496E-3</v>
      </c>
      <c r="BY398" s="143">
        <f t="shared" si="579"/>
        <v>45.935365997477405</v>
      </c>
      <c r="BZ398" s="144">
        <f>SUM(BZ390:BZ397)</f>
        <v>46434738.659999996</v>
      </c>
      <c r="CA398" s="142">
        <f t="shared" si="580"/>
        <v>0.13048610694831578</v>
      </c>
      <c r="CB398" s="143">
        <f t="shared" si="581"/>
        <v>1669.5480297532497</v>
      </c>
      <c r="CC398" s="144">
        <f>SUM(CC390:CC397)</f>
        <v>10012401.549999999</v>
      </c>
      <c r="CD398" s="142">
        <f t="shared" si="582"/>
        <v>2.813581678641416E-2</v>
      </c>
      <c r="CE398" s="143">
        <f t="shared" si="583"/>
        <v>359.99309489601171</v>
      </c>
      <c r="CF398" s="150">
        <f>SUM(CF390:CF397)</f>
        <v>12687856.079999998</v>
      </c>
      <c r="CG398" s="96">
        <f t="shared" si="584"/>
        <v>3.5654102794076506E-2</v>
      </c>
      <c r="CH398" s="97">
        <f t="shared" si="585"/>
        <v>456.18831356542813</v>
      </c>
      <c r="CI398" s="98">
        <f t="shared" si="543"/>
        <v>355859637.06000006</v>
      </c>
      <c r="CJ398" s="99">
        <f t="shared" si="544"/>
        <v>0</v>
      </c>
    </row>
    <row r="399" spans="1:88" x14ac:dyDescent="0.3">
      <c r="A399" s="104"/>
      <c r="B399" s="84"/>
      <c r="C399" s="117"/>
      <c r="D399" s="85"/>
      <c r="E399" s="86"/>
      <c r="F399" s="87"/>
      <c r="G399" s="87"/>
      <c r="H399" s="87"/>
      <c r="I399" s="130"/>
      <c r="J399" s="151"/>
      <c r="K399" s="152"/>
      <c r="L399" s="135"/>
      <c r="M399" s="135"/>
      <c r="N399" s="135"/>
      <c r="O399" s="135"/>
      <c r="P399" s="135"/>
      <c r="Q399" s="135"/>
      <c r="R399" s="128"/>
      <c r="S399" s="136"/>
      <c r="T399" s="137"/>
      <c r="U399" s="135"/>
      <c r="V399" s="135"/>
      <c r="W399" s="135"/>
      <c r="X399" s="135"/>
      <c r="Y399" s="135"/>
      <c r="Z399" s="135"/>
      <c r="AA399" s="138"/>
      <c r="AB399" s="133"/>
      <c r="AC399" s="134"/>
      <c r="AD399" s="135"/>
      <c r="AE399" s="135"/>
      <c r="AF399" s="135"/>
      <c r="AG399" s="135"/>
      <c r="AH399" s="134"/>
      <c r="AI399" s="133"/>
      <c r="AJ399" s="134"/>
      <c r="AK399" s="135"/>
      <c r="AL399" s="135"/>
      <c r="AM399" s="138"/>
      <c r="AN399" s="133"/>
      <c r="AO399" s="139"/>
      <c r="AP399" s="135"/>
      <c r="AQ399" s="135"/>
      <c r="AR399" s="135"/>
      <c r="AS399" s="135"/>
      <c r="AT399" s="135"/>
      <c r="AU399" s="135"/>
      <c r="AV399" s="135"/>
      <c r="AW399" s="135"/>
      <c r="AX399" s="135"/>
      <c r="AY399" s="135"/>
      <c r="AZ399" s="135"/>
      <c r="BA399" s="135"/>
      <c r="BB399" s="135"/>
      <c r="BC399" s="135"/>
      <c r="BD399" s="135"/>
      <c r="BE399" s="135"/>
      <c r="BF399" s="134"/>
      <c r="BG399" s="133"/>
      <c r="BH399" s="137"/>
      <c r="BI399" s="140"/>
      <c r="BJ399" s="135"/>
      <c r="BK399" s="135"/>
      <c r="BL399" s="135"/>
      <c r="BM399" s="135"/>
      <c r="BN399" s="135"/>
      <c r="BO399" s="135"/>
      <c r="BP399" s="137"/>
      <c r="BQ399" s="133"/>
      <c r="BR399" s="134"/>
      <c r="BS399" s="140"/>
      <c r="BT399" s="135"/>
      <c r="BU399" s="135"/>
      <c r="BV399" s="135"/>
      <c r="BW399" s="137"/>
      <c r="BX399" s="133"/>
      <c r="BY399" s="134"/>
      <c r="BZ399" s="135"/>
      <c r="CA399" s="133"/>
      <c r="CB399" s="134"/>
      <c r="CC399" s="135"/>
      <c r="CD399" s="133"/>
      <c r="CE399" s="134"/>
      <c r="CF399" s="141" t="str">
        <f>IF(ISNA(VLOOKUP($B399,'[1]1718  Prog Access'!$F$7:$BF$318,52,FALSE)),"",VLOOKUP($B399,'[1]1718  Prog Access'!$F$7:$BF$318,52,FALSE))</f>
        <v/>
      </c>
      <c r="CG399" s="88"/>
      <c r="CH399" s="89"/>
      <c r="CI399" s="90"/>
      <c r="CJ399" s="99"/>
    </row>
    <row r="400" spans="1:88" x14ac:dyDescent="0.3">
      <c r="A400" s="91" t="s">
        <v>645</v>
      </c>
      <c r="B400" s="84"/>
      <c r="C400" s="117"/>
      <c r="D400" s="85"/>
      <c r="E400" s="86"/>
      <c r="F400" s="87"/>
      <c r="G400" s="87"/>
      <c r="H400" s="87"/>
      <c r="I400" s="130"/>
      <c r="J400" s="151"/>
      <c r="K400" s="152"/>
      <c r="L400" s="135"/>
      <c r="M400" s="135"/>
      <c r="N400" s="135"/>
      <c r="O400" s="135"/>
      <c r="P400" s="135"/>
      <c r="Q400" s="135"/>
      <c r="R400" s="128"/>
      <c r="S400" s="136"/>
      <c r="T400" s="137"/>
      <c r="U400" s="135"/>
      <c r="V400" s="135"/>
      <c r="W400" s="135"/>
      <c r="X400" s="135"/>
      <c r="Y400" s="135"/>
      <c r="Z400" s="135"/>
      <c r="AA400" s="138"/>
      <c r="AB400" s="133"/>
      <c r="AC400" s="134"/>
      <c r="AD400" s="135"/>
      <c r="AE400" s="135"/>
      <c r="AF400" s="135"/>
      <c r="AG400" s="135"/>
      <c r="AH400" s="134"/>
      <c r="AI400" s="133"/>
      <c r="AJ400" s="134"/>
      <c r="AK400" s="135"/>
      <c r="AL400" s="135"/>
      <c r="AM400" s="138"/>
      <c r="AN400" s="133"/>
      <c r="AO400" s="139"/>
      <c r="AP400" s="135"/>
      <c r="AQ400" s="135"/>
      <c r="AR400" s="135"/>
      <c r="AS400" s="135"/>
      <c r="AT400" s="135"/>
      <c r="AU400" s="135"/>
      <c r="AV400" s="135"/>
      <c r="AW400" s="135"/>
      <c r="AX400" s="135"/>
      <c r="AY400" s="135"/>
      <c r="AZ400" s="135"/>
      <c r="BA400" s="135"/>
      <c r="BB400" s="135"/>
      <c r="BC400" s="135"/>
      <c r="BD400" s="135"/>
      <c r="BE400" s="135"/>
      <c r="BF400" s="134"/>
      <c r="BG400" s="133"/>
      <c r="BH400" s="137"/>
      <c r="BI400" s="140"/>
      <c r="BJ400" s="135"/>
      <c r="BK400" s="135"/>
      <c r="BL400" s="135"/>
      <c r="BM400" s="135"/>
      <c r="BN400" s="135"/>
      <c r="BO400" s="135"/>
      <c r="BP400" s="137"/>
      <c r="BQ400" s="133"/>
      <c r="BR400" s="134"/>
      <c r="BS400" s="140"/>
      <c r="BT400" s="135"/>
      <c r="BU400" s="135"/>
      <c r="BV400" s="135"/>
      <c r="BW400" s="137"/>
      <c r="BX400" s="133"/>
      <c r="BY400" s="134"/>
      <c r="BZ400" s="135"/>
      <c r="CA400" s="133"/>
      <c r="CB400" s="134"/>
      <c r="CC400" s="135"/>
      <c r="CD400" s="133"/>
      <c r="CE400" s="134"/>
      <c r="CF400" s="141" t="str">
        <f>IF(ISNA(VLOOKUP($B400,'[1]1718  Prog Access'!$F$7:$BF$318,52,FALSE)),"",VLOOKUP($B400,'[1]1718  Prog Access'!$F$7:$BF$318,52,FALSE))</f>
        <v/>
      </c>
      <c r="CG400" s="88"/>
      <c r="CH400" s="89"/>
      <c r="CI400" s="90"/>
      <c r="CJ400" s="99"/>
    </row>
    <row r="401" spans="1:88" x14ac:dyDescent="0.3">
      <c r="A401" s="21"/>
      <c r="B401" s="84" t="s">
        <v>646</v>
      </c>
      <c r="C401" s="117" t="s">
        <v>647</v>
      </c>
      <c r="D401" s="85">
        <f>IF(ISNA(VLOOKUP($B401,'[1]1718 enrollment_Rev_Exp by size'!$A$6:$C$339,3,FALSE)),"",VLOOKUP($B401,'[1]1718 enrollment_Rev_Exp by size'!$A$6:$C$339,3,FALSE))</f>
        <v>63.3</v>
      </c>
      <c r="E401" s="86">
        <f>IF(ISNA(VLOOKUP($B401,'[1]1718 Enroll_Rev_Exp Access'!$A$6:$D$316,4,FALSE)),"",VLOOKUP($B401,'[1]1718 Enroll_Rev_Exp Access'!$A$6:$D$316,4,FALSE))</f>
        <v>2445743.73</v>
      </c>
      <c r="F401" s="87">
        <f>IF(ISNA(VLOOKUP($B401,'[1]1718  Prog Access'!$F$7:$BF$318,2,FALSE)),"",VLOOKUP($B401,'[1]1718  Prog Access'!$F$7:$BF$318,2,FALSE))</f>
        <v>1358655.6700000004</v>
      </c>
      <c r="G401" s="87">
        <f>IF(ISNA(VLOOKUP($B401,'[1]1718  Prog Access'!$F$7:$BF$318,3,FALSE)),"",VLOOKUP($B401,'[1]1718  Prog Access'!$F$7:$BF$318,3,FALSE))</f>
        <v>0</v>
      </c>
      <c r="H401" s="87">
        <f>IF(ISNA(VLOOKUP($B401,'[1]1718  Prog Access'!$F$7:$BF$318,4,FALSE)),"",VLOOKUP($B401,'[1]1718  Prog Access'!$F$7:$BF$318,4,FALSE))</f>
        <v>0</v>
      </c>
      <c r="I401" s="130">
        <f t="shared" si="586"/>
        <v>1358655.6700000004</v>
      </c>
      <c r="J401" s="151">
        <f t="shared" si="587"/>
        <v>0.55551841075352582</v>
      </c>
      <c r="K401" s="152">
        <f t="shared" si="588"/>
        <v>21463.75466034756</v>
      </c>
      <c r="L401" s="135">
        <f>IF(ISNA(VLOOKUP($B401,'[1]1718  Prog Access'!$F$7:$BF$318,5,FALSE)),"",VLOOKUP($B401,'[1]1718  Prog Access'!$F$7:$BF$318,5,FALSE))</f>
        <v>0</v>
      </c>
      <c r="M401" s="135">
        <f>IF(ISNA(VLOOKUP($B401,'[1]1718  Prog Access'!$F$7:$BF$318,6,FALSE)),"",VLOOKUP($B401,'[1]1718  Prog Access'!$F$7:$BF$318,6,FALSE))</f>
        <v>0</v>
      </c>
      <c r="N401" s="135">
        <f>IF(ISNA(VLOOKUP($B401,'[1]1718  Prog Access'!$F$7:$BF$318,7,FALSE)),"",VLOOKUP($B401,'[1]1718  Prog Access'!$F$7:$BF$318,7,FALSE))</f>
        <v>0</v>
      </c>
      <c r="O401" s="135">
        <f>IF(ISNA(VLOOKUP($B401,'[1]1718  Prog Access'!$F$7:$BF$318,8,FALSE)),"",VLOOKUP($B401,'[1]1718  Prog Access'!$F$7:$BF$318,8,FALSE))</f>
        <v>0</v>
      </c>
      <c r="P401" s="135">
        <f>IF(ISNA(VLOOKUP($B401,'[1]1718  Prog Access'!$F$7:$BF$318,9,FALSE)),"",VLOOKUP($B401,'[1]1718  Prog Access'!$F$7:$BF$318,9,FALSE))</f>
        <v>0</v>
      </c>
      <c r="Q401" s="135">
        <f>IF(ISNA(VLOOKUP($B401,'[1]1718  Prog Access'!$F$7:$BF$318,10,FALSE)),"",VLOOKUP($B401,'[1]1718  Prog Access'!$F$7:$BF$318,10,FALSE))</f>
        <v>0</v>
      </c>
      <c r="R401" s="128">
        <f t="shared" si="559"/>
        <v>0</v>
      </c>
      <c r="S401" s="136">
        <f t="shared" si="560"/>
        <v>0</v>
      </c>
      <c r="T401" s="137">
        <f t="shared" si="561"/>
        <v>0</v>
      </c>
      <c r="U401" s="135">
        <f>IF(ISNA(VLOOKUP($B401,'[1]1718  Prog Access'!$F$7:$BF$318,11,FALSE)),"",VLOOKUP($B401,'[1]1718  Prog Access'!$F$7:$BF$318,11,FALSE))</f>
        <v>84877.34</v>
      </c>
      <c r="V401" s="135">
        <f>IF(ISNA(VLOOKUP($B401,'[1]1718  Prog Access'!$F$7:$BF$318,12,FALSE)),"",VLOOKUP($B401,'[1]1718  Prog Access'!$F$7:$BF$318,12,FALSE))</f>
        <v>0</v>
      </c>
      <c r="W401" s="135">
        <f>IF(ISNA(VLOOKUP($B401,'[1]1718  Prog Access'!$F$7:$BF$318,13,FALSE)),"",VLOOKUP($B401,'[1]1718  Prog Access'!$F$7:$BF$318,13,FALSE))</f>
        <v>16667.080000000002</v>
      </c>
      <c r="X401" s="135">
        <f>IF(ISNA(VLOOKUP($B401,'[1]1718  Prog Access'!$F$7:$BF$318,14,FALSE)),"",VLOOKUP($B401,'[1]1718  Prog Access'!$F$7:$BF$318,14,FALSE))</f>
        <v>0</v>
      </c>
      <c r="Y401" s="135">
        <f>IF(ISNA(VLOOKUP($B401,'[1]1718  Prog Access'!$F$7:$BF$318,15,FALSE)),"",VLOOKUP($B401,'[1]1718  Prog Access'!$F$7:$BF$318,15,FALSE))</f>
        <v>0</v>
      </c>
      <c r="Z401" s="135">
        <f>IF(ISNA(VLOOKUP($B401,'[1]1718  Prog Access'!$F$7:$BF$318,16,FALSE)),"",VLOOKUP($B401,'[1]1718  Prog Access'!$F$7:$BF$318,16,FALSE))</f>
        <v>0</v>
      </c>
      <c r="AA401" s="138">
        <f t="shared" si="562"/>
        <v>101544.42</v>
      </c>
      <c r="AB401" s="133">
        <f t="shared" si="563"/>
        <v>4.1518830756646773E-2</v>
      </c>
      <c r="AC401" s="134">
        <f t="shared" si="564"/>
        <v>1604.1772511848342</v>
      </c>
      <c r="AD401" s="135">
        <f>IF(ISNA(VLOOKUP($B401,'[1]1718  Prog Access'!$F$7:$BF$318,17,FALSE)),"",VLOOKUP($B401,'[1]1718  Prog Access'!$F$7:$BF$318,17,FALSE))</f>
        <v>112789.52</v>
      </c>
      <c r="AE401" s="135">
        <f>IF(ISNA(VLOOKUP($B401,'[1]1718  Prog Access'!$F$7:$BF$318,18,FALSE)),"",VLOOKUP($B401,'[1]1718  Prog Access'!$F$7:$BF$318,18,FALSE))</f>
        <v>0</v>
      </c>
      <c r="AF401" s="135">
        <f>IF(ISNA(VLOOKUP($B401,'[1]1718  Prog Access'!$F$7:$BF$318,19,FALSE)),"",VLOOKUP($B401,'[1]1718  Prog Access'!$F$7:$BF$318,19,FALSE))</f>
        <v>0</v>
      </c>
      <c r="AG401" s="135">
        <f>IF(ISNA(VLOOKUP($B401,'[1]1718  Prog Access'!$F$7:$BF$318,20,FALSE)),"",VLOOKUP($B401,'[1]1718  Prog Access'!$F$7:$BF$318,20,FALSE))</f>
        <v>0</v>
      </c>
      <c r="AH401" s="134">
        <f t="shared" si="565"/>
        <v>112789.52</v>
      </c>
      <c r="AI401" s="133">
        <f t="shared" si="566"/>
        <v>4.6116655075713921E-2</v>
      </c>
      <c r="AJ401" s="134">
        <f t="shared" si="567"/>
        <v>1781.8249605055294</v>
      </c>
      <c r="AK401" s="135">
        <f>IF(ISNA(VLOOKUP($B401,'[1]1718  Prog Access'!$F$7:$BF$318,21,FALSE)),"",VLOOKUP($B401,'[1]1718  Prog Access'!$F$7:$BF$318,21,FALSE))</f>
        <v>0</v>
      </c>
      <c r="AL401" s="135">
        <f>IF(ISNA(VLOOKUP($B401,'[1]1718  Prog Access'!$F$7:$BF$318,22,FALSE)),"",VLOOKUP($B401,'[1]1718  Prog Access'!$F$7:$BF$318,22,FALSE))</f>
        <v>0</v>
      </c>
      <c r="AM401" s="138">
        <f t="shared" si="568"/>
        <v>0</v>
      </c>
      <c r="AN401" s="133">
        <f t="shared" si="569"/>
        <v>0</v>
      </c>
      <c r="AO401" s="139">
        <f t="shared" si="570"/>
        <v>0</v>
      </c>
      <c r="AP401" s="135">
        <f>IF(ISNA(VLOOKUP($B401,'[1]1718  Prog Access'!$F$7:$BF$318,23,FALSE)),"",VLOOKUP($B401,'[1]1718  Prog Access'!$F$7:$BF$318,23,FALSE))</f>
        <v>25016.89</v>
      </c>
      <c r="AQ401" s="135">
        <f>IF(ISNA(VLOOKUP($B401,'[1]1718  Prog Access'!$F$7:$BF$318,24,FALSE)),"",VLOOKUP($B401,'[1]1718  Prog Access'!$F$7:$BF$318,24,FALSE))</f>
        <v>9565.94</v>
      </c>
      <c r="AR401" s="135">
        <f>IF(ISNA(VLOOKUP($B401,'[1]1718  Prog Access'!$F$7:$BF$318,25,FALSE)),"",VLOOKUP($B401,'[1]1718  Prog Access'!$F$7:$BF$318,25,FALSE))</f>
        <v>0</v>
      </c>
      <c r="AS401" s="135">
        <f>IF(ISNA(VLOOKUP($B401,'[1]1718  Prog Access'!$F$7:$BF$318,26,FALSE)),"",VLOOKUP($B401,'[1]1718  Prog Access'!$F$7:$BF$318,26,FALSE))</f>
        <v>0</v>
      </c>
      <c r="AT401" s="135">
        <f>IF(ISNA(VLOOKUP($B401,'[1]1718  Prog Access'!$F$7:$BF$318,27,FALSE)),"",VLOOKUP($B401,'[1]1718  Prog Access'!$F$7:$BF$318,27,FALSE))</f>
        <v>4763.87</v>
      </c>
      <c r="AU401" s="135">
        <f>IF(ISNA(VLOOKUP($B401,'[1]1718  Prog Access'!$F$7:$BF$318,28,FALSE)),"",VLOOKUP($B401,'[1]1718  Prog Access'!$F$7:$BF$318,28,FALSE))</f>
        <v>0</v>
      </c>
      <c r="AV401" s="135">
        <f>IF(ISNA(VLOOKUP($B401,'[1]1718  Prog Access'!$F$7:$BF$318,29,FALSE)),"",VLOOKUP($B401,'[1]1718  Prog Access'!$F$7:$BF$318,29,FALSE))</f>
        <v>0</v>
      </c>
      <c r="AW401" s="135">
        <f>IF(ISNA(VLOOKUP($B401,'[1]1718  Prog Access'!$F$7:$BF$318,30,FALSE)),"",VLOOKUP($B401,'[1]1718  Prog Access'!$F$7:$BF$318,30,FALSE))</f>
        <v>0</v>
      </c>
      <c r="AX401" s="135">
        <f>IF(ISNA(VLOOKUP($B401,'[1]1718  Prog Access'!$F$7:$BF$318,31,FALSE)),"",VLOOKUP($B401,'[1]1718  Prog Access'!$F$7:$BF$318,31,FALSE))</f>
        <v>0</v>
      </c>
      <c r="AY401" s="135">
        <f>IF(ISNA(VLOOKUP($B401,'[1]1718  Prog Access'!$F$7:$BF$318,32,FALSE)),"",VLOOKUP($B401,'[1]1718  Prog Access'!$F$7:$BF$318,32,FALSE))</f>
        <v>0</v>
      </c>
      <c r="AZ401" s="135">
        <f>IF(ISNA(VLOOKUP($B401,'[1]1718  Prog Access'!$F$7:$BF$318,33,FALSE)),"",VLOOKUP($B401,'[1]1718  Prog Access'!$F$7:$BF$318,33,FALSE))</f>
        <v>0</v>
      </c>
      <c r="BA401" s="135">
        <f>IF(ISNA(VLOOKUP($B401,'[1]1718  Prog Access'!$F$7:$BF$318,34,FALSE)),"",VLOOKUP($B401,'[1]1718  Prog Access'!$F$7:$BF$318,34,FALSE))</f>
        <v>0</v>
      </c>
      <c r="BB401" s="135">
        <f>IF(ISNA(VLOOKUP($B401,'[1]1718  Prog Access'!$F$7:$BF$318,35,FALSE)),"",VLOOKUP($B401,'[1]1718  Prog Access'!$F$7:$BF$318,35,FALSE))</f>
        <v>0</v>
      </c>
      <c r="BC401" s="135">
        <f>IF(ISNA(VLOOKUP($B401,'[1]1718  Prog Access'!$F$7:$BF$318,36,FALSE)),"",VLOOKUP($B401,'[1]1718  Prog Access'!$F$7:$BF$318,36,FALSE))</f>
        <v>0</v>
      </c>
      <c r="BD401" s="135">
        <f>IF(ISNA(VLOOKUP($B401,'[1]1718  Prog Access'!$F$7:$BF$318,37,FALSE)),"",VLOOKUP($B401,'[1]1718  Prog Access'!$F$7:$BF$318,37,FALSE))</f>
        <v>0</v>
      </c>
      <c r="BE401" s="135">
        <f>IF(ISNA(VLOOKUP($B401,'[1]1718  Prog Access'!$F$7:$BF$318,38,FALSE)),"",VLOOKUP($B401,'[1]1718  Prog Access'!$F$7:$BF$318,38,FALSE))</f>
        <v>0</v>
      </c>
      <c r="BF401" s="134">
        <f t="shared" ref="BF401:BF432" si="596">SUM(AP401:BE401)</f>
        <v>39346.700000000004</v>
      </c>
      <c r="BG401" s="133">
        <f t="shared" ref="BG401:BG432" si="597">BF401/E401</f>
        <v>1.6087826176293625E-2</v>
      </c>
      <c r="BH401" s="137">
        <f t="shared" ref="BH401:BH432" si="598">BF401/D401</f>
        <v>621.59083728278051</v>
      </c>
      <c r="BI401" s="140">
        <f>IF(ISNA(VLOOKUP($B401,'[1]1718  Prog Access'!$F$7:$BF$318,39,FALSE)),"",VLOOKUP($B401,'[1]1718  Prog Access'!$F$7:$BF$318,39,FALSE))</f>
        <v>3955.88</v>
      </c>
      <c r="BJ401" s="135">
        <f>IF(ISNA(VLOOKUP($B401,'[1]1718  Prog Access'!$F$7:$BF$318,40,FALSE)),"",VLOOKUP($B401,'[1]1718  Prog Access'!$F$7:$BF$318,40,FALSE))</f>
        <v>0</v>
      </c>
      <c r="BK401" s="135">
        <f>IF(ISNA(VLOOKUP($B401,'[1]1718  Prog Access'!$F$7:$BF$318,41,FALSE)),"",VLOOKUP($B401,'[1]1718  Prog Access'!$F$7:$BF$318,41,FALSE))</f>
        <v>282.52</v>
      </c>
      <c r="BL401" s="135">
        <f>IF(ISNA(VLOOKUP($B401,'[1]1718  Prog Access'!$F$7:$BF$318,42,FALSE)),"",VLOOKUP($B401,'[1]1718  Prog Access'!$F$7:$BF$318,42,FALSE))</f>
        <v>0</v>
      </c>
      <c r="BM401" s="135">
        <f>IF(ISNA(VLOOKUP($B401,'[1]1718  Prog Access'!$F$7:$BF$318,43,FALSE)),"",VLOOKUP($B401,'[1]1718  Prog Access'!$F$7:$BF$318,43,FALSE))</f>
        <v>0</v>
      </c>
      <c r="BN401" s="135">
        <f>IF(ISNA(VLOOKUP($B401,'[1]1718  Prog Access'!$F$7:$BF$318,44,FALSE)),"",VLOOKUP($B401,'[1]1718  Prog Access'!$F$7:$BF$318,44,FALSE))</f>
        <v>0</v>
      </c>
      <c r="BO401" s="135">
        <f>IF(ISNA(VLOOKUP($B401,'[1]1718  Prog Access'!$F$7:$BF$318,45,FALSE)),"",VLOOKUP($B401,'[1]1718  Prog Access'!$F$7:$BF$318,45,FALSE))</f>
        <v>7493.25</v>
      </c>
      <c r="BP401" s="137">
        <f t="shared" si="574"/>
        <v>11731.65</v>
      </c>
      <c r="BQ401" s="133">
        <f t="shared" si="575"/>
        <v>4.7967617604809318E-3</v>
      </c>
      <c r="BR401" s="134">
        <f t="shared" si="576"/>
        <v>185.33412322274881</v>
      </c>
      <c r="BS401" s="140">
        <f>IF(ISNA(VLOOKUP($B401,'[1]1718  Prog Access'!$F$7:$BF$318,46,FALSE)),"",VLOOKUP($B401,'[1]1718  Prog Access'!$F$7:$BF$318,46,FALSE))</f>
        <v>0</v>
      </c>
      <c r="BT401" s="135">
        <f>IF(ISNA(VLOOKUP($B401,'[1]1718  Prog Access'!$F$7:$BF$318,47,FALSE)),"",VLOOKUP($B401,'[1]1718  Prog Access'!$F$7:$BF$318,47,FALSE))</f>
        <v>0</v>
      </c>
      <c r="BU401" s="135">
        <f>IF(ISNA(VLOOKUP($B401,'[1]1718  Prog Access'!$F$7:$BF$318,48,FALSE)),"",VLOOKUP($B401,'[1]1718  Prog Access'!$F$7:$BF$318,48,FALSE))</f>
        <v>0</v>
      </c>
      <c r="BV401" s="135">
        <f>IF(ISNA(VLOOKUP($B401,'[1]1718  Prog Access'!$F$7:$BF$318,49,FALSE)),"",VLOOKUP($B401,'[1]1718  Prog Access'!$F$7:$BF$318,49,FALSE))</f>
        <v>0</v>
      </c>
      <c r="BW401" s="137">
        <f t="shared" si="577"/>
        <v>0</v>
      </c>
      <c r="BX401" s="133">
        <f t="shared" si="578"/>
        <v>0</v>
      </c>
      <c r="BY401" s="134">
        <f t="shared" si="579"/>
        <v>0</v>
      </c>
      <c r="BZ401" s="135">
        <f>IF(ISNA(VLOOKUP($B401,'[1]1718  Prog Access'!$F$7:$BF$318,50,FALSE)),"",VLOOKUP($B401,'[1]1718  Prog Access'!$F$7:$BF$318,50,FALSE))</f>
        <v>532795.5</v>
      </c>
      <c r="CA401" s="133">
        <f t="shared" si="580"/>
        <v>0.21784600465887732</v>
      </c>
      <c r="CB401" s="134">
        <f t="shared" si="581"/>
        <v>8416.990521327014</v>
      </c>
      <c r="CC401" s="135">
        <f>IF(ISNA(VLOOKUP($B401,'[1]1718  Prog Access'!$F$7:$BF$318,51,FALSE)),"",VLOOKUP($B401,'[1]1718  Prog Access'!$F$7:$BF$318,51,FALSE))</f>
        <v>100467.04000000001</v>
      </c>
      <c r="CD401" s="133">
        <f t="shared" si="582"/>
        <v>4.1078318536668601E-2</v>
      </c>
      <c r="CE401" s="134">
        <f t="shared" si="583"/>
        <v>1587.157030015798</v>
      </c>
      <c r="CF401" s="141">
        <f>IF(ISNA(VLOOKUP($B401,'[1]1718  Prog Access'!$F$7:$BF$318,52,FALSE)),"",VLOOKUP($B401,'[1]1718  Prog Access'!$F$7:$BF$318,52,FALSE))</f>
        <v>188413.22999999998</v>
      </c>
      <c r="CG401" s="88">
        <f t="shared" si="584"/>
        <v>7.7037192281793149E-2</v>
      </c>
      <c r="CH401" s="89">
        <f t="shared" si="585"/>
        <v>2976.5123222748812</v>
      </c>
      <c r="CI401" s="90">
        <f t="shared" si="543"/>
        <v>2445743.7300000004</v>
      </c>
      <c r="CJ401" s="99">
        <f t="shared" si="544"/>
        <v>0</v>
      </c>
    </row>
    <row r="402" spans="1:88" x14ac:dyDescent="0.3">
      <c r="A402" s="21"/>
      <c r="B402" s="84" t="s">
        <v>648</v>
      </c>
      <c r="C402" s="117" t="s">
        <v>649</v>
      </c>
      <c r="D402" s="85">
        <f>IF(ISNA(VLOOKUP($B402,'[1]1718 enrollment_Rev_Exp by size'!$A$6:$C$339,3,FALSE)),"",VLOOKUP($B402,'[1]1718 enrollment_Rev_Exp by size'!$A$6:$C$339,3,FALSE))</f>
        <v>38.6</v>
      </c>
      <c r="E402" s="86">
        <f>IF(ISNA(VLOOKUP($B402,'[1]1718 Enroll_Rev_Exp Access'!$A$6:$D$316,4,FALSE)),"",VLOOKUP($B402,'[1]1718 Enroll_Rev_Exp Access'!$A$6:$D$316,4,FALSE))</f>
        <v>871677.02</v>
      </c>
      <c r="F402" s="87">
        <f>IF(ISNA(VLOOKUP($B402,'[1]1718  Prog Access'!$F$7:$BF$318,2,FALSE)),"",VLOOKUP($B402,'[1]1718  Prog Access'!$F$7:$BF$318,2,FALSE))</f>
        <v>431999.3</v>
      </c>
      <c r="G402" s="87">
        <f>IF(ISNA(VLOOKUP($B402,'[1]1718  Prog Access'!$F$7:$BF$318,3,FALSE)),"",VLOOKUP($B402,'[1]1718  Prog Access'!$F$7:$BF$318,3,FALSE))</f>
        <v>0</v>
      </c>
      <c r="H402" s="87">
        <f>IF(ISNA(VLOOKUP($B402,'[1]1718  Prog Access'!$F$7:$BF$318,4,FALSE)),"",VLOOKUP($B402,'[1]1718  Prog Access'!$F$7:$BF$318,4,FALSE))</f>
        <v>0</v>
      </c>
      <c r="I402" s="130">
        <f t="shared" si="586"/>
        <v>431999.3</v>
      </c>
      <c r="J402" s="151">
        <f t="shared" si="587"/>
        <v>0.49559560489503324</v>
      </c>
      <c r="K402" s="152">
        <f t="shared" si="588"/>
        <v>11191.691709844559</v>
      </c>
      <c r="L402" s="135">
        <f>IF(ISNA(VLOOKUP($B402,'[1]1718  Prog Access'!$F$7:$BF$318,5,FALSE)),"",VLOOKUP($B402,'[1]1718  Prog Access'!$F$7:$BF$318,5,FALSE))</f>
        <v>0</v>
      </c>
      <c r="M402" s="135">
        <f>IF(ISNA(VLOOKUP($B402,'[1]1718  Prog Access'!$F$7:$BF$318,6,FALSE)),"",VLOOKUP($B402,'[1]1718  Prog Access'!$F$7:$BF$318,6,FALSE))</f>
        <v>0</v>
      </c>
      <c r="N402" s="135">
        <f>IF(ISNA(VLOOKUP($B402,'[1]1718  Prog Access'!$F$7:$BF$318,7,FALSE)),"",VLOOKUP($B402,'[1]1718  Prog Access'!$F$7:$BF$318,7,FALSE))</f>
        <v>0</v>
      </c>
      <c r="O402" s="135">
        <f>IF(ISNA(VLOOKUP($B402,'[1]1718  Prog Access'!$F$7:$BF$318,8,FALSE)),"",VLOOKUP($B402,'[1]1718  Prog Access'!$F$7:$BF$318,8,FALSE))</f>
        <v>0</v>
      </c>
      <c r="P402" s="135">
        <f>IF(ISNA(VLOOKUP($B402,'[1]1718  Prog Access'!$F$7:$BF$318,9,FALSE)),"",VLOOKUP($B402,'[1]1718  Prog Access'!$F$7:$BF$318,9,FALSE))</f>
        <v>0</v>
      </c>
      <c r="Q402" s="135">
        <f>IF(ISNA(VLOOKUP($B402,'[1]1718  Prog Access'!$F$7:$BF$318,10,FALSE)),"",VLOOKUP($B402,'[1]1718  Prog Access'!$F$7:$BF$318,10,FALSE))</f>
        <v>0</v>
      </c>
      <c r="R402" s="128">
        <f t="shared" si="559"/>
        <v>0</v>
      </c>
      <c r="S402" s="136">
        <f t="shared" si="560"/>
        <v>0</v>
      </c>
      <c r="T402" s="137">
        <f t="shared" si="561"/>
        <v>0</v>
      </c>
      <c r="U402" s="135">
        <f>IF(ISNA(VLOOKUP($B402,'[1]1718  Prog Access'!$F$7:$BF$318,11,FALSE)),"",VLOOKUP($B402,'[1]1718  Prog Access'!$F$7:$BF$318,11,FALSE))</f>
        <v>57832.250000000007</v>
      </c>
      <c r="V402" s="135">
        <f>IF(ISNA(VLOOKUP($B402,'[1]1718  Prog Access'!$F$7:$BF$318,12,FALSE)),"",VLOOKUP($B402,'[1]1718  Prog Access'!$F$7:$BF$318,12,FALSE))</f>
        <v>0</v>
      </c>
      <c r="W402" s="135">
        <f>IF(ISNA(VLOOKUP($B402,'[1]1718  Prog Access'!$F$7:$BF$318,13,FALSE)),"",VLOOKUP($B402,'[1]1718  Prog Access'!$F$7:$BF$318,13,FALSE))</f>
        <v>4206</v>
      </c>
      <c r="X402" s="135">
        <f>IF(ISNA(VLOOKUP($B402,'[1]1718  Prog Access'!$F$7:$BF$318,14,FALSE)),"",VLOOKUP($B402,'[1]1718  Prog Access'!$F$7:$BF$318,14,FALSE))</f>
        <v>0</v>
      </c>
      <c r="Y402" s="135">
        <f>IF(ISNA(VLOOKUP($B402,'[1]1718  Prog Access'!$F$7:$BF$318,15,FALSE)),"",VLOOKUP($B402,'[1]1718  Prog Access'!$F$7:$BF$318,15,FALSE))</f>
        <v>0</v>
      </c>
      <c r="Z402" s="135">
        <f>IF(ISNA(VLOOKUP($B402,'[1]1718  Prog Access'!$F$7:$BF$318,16,FALSE)),"",VLOOKUP($B402,'[1]1718  Prog Access'!$F$7:$BF$318,16,FALSE))</f>
        <v>0</v>
      </c>
      <c r="AA402" s="138">
        <f t="shared" si="562"/>
        <v>62038.250000000007</v>
      </c>
      <c r="AB402" s="133">
        <f t="shared" si="563"/>
        <v>7.1171143183285948E-2</v>
      </c>
      <c r="AC402" s="134">
        <f t="shared" si="564"/>
        <v>1607.208549222798</v>
      </c>
      <c r="AD402" s="135">
        <f>IF(ISNA(VLOOKUP($B402,'[1]1718  Prog Access'!$F$7:$BF$318,17,FALSE)),"",VLOOKUP($B402,'[1]1718  Prog Access'!$F$7:$BF$318,17,FALSE))</f>
        <v>0</v>
      </c>
      <c r="AE402" s="135">
        <f>IF(ISNA(VLOOKUP($B402,'[1]1718  Prog Access'!$F$7:$BF$318,18,FALSE)),"",VLOOKUP($B402,'[1]1718  Prog Access'!$F$7:$BF$318,18,FALSE))</f>
        <v>0</v>
      </c>
      <c r="AF402" s="135">
        <f>IF(ISNA(VLOOKUP($B402,'[1]1718  Prog Access'!$F$7:$BF$318,19,FALSE)),"",VLOOKUP($B402,'[1]1718  Prog Access'!$F$7:$BF$318,19,FALSE))</f>
        <v>0</v>
      </c>
      <c r="AG402" s="135">
        <f>IF(ISNA(VLOOKUP($B402,'[1]1718  Prog Access'!$F$7:$BF$318,20,FALSE)),"",VLOOKUP($B402,'[1]1718  Prog Access'!$F$7:$BF$318,20,FALSE))</f>
        <v>0</v>
      </c>
      <c r="AH402" s="134">
        <f t="shared" si="565"/>
        <v>0</v>
      </c>
      <c r="AI402" s="133">
        <f t="shared" si="566"/>
        <v>0</v>
      </c>
      <c r="AJ402" s="134">
        <f t="shared" si="567"/>
        <v>0</v>
      </c>
      <c r="AK402" s="135">
        <f>IF(ISNA(VLOOKUP($B402,'[1]1718  Prog Access'!$F$7:$BF$318,21,FALSE)),"",VLOOKUP($B402,'[1]1718  Prog Access'!$F$7:$BF$318,21,FALSE))</f>
        <v>0</v>
      </c>
      <c r="AL402" s="135">
        <f>IF(ISNA(VLOOKUP($B402,'[1]1718  Prog Access'!$F$7:$BF$318,22,FALSE)),"",VLOOKUP($B402,'[1]1718  Prog Access'!$F$7:$BF$318,22,FALSE))</f>
        <v>0</v>
      </c>
      <c r="AM402" s="138">
        <f t="shared" si="568"/>
        <v>0</v>
      </c>
      <c r="AN402" s="133">
        <f t="shared" si="569"/>
        <v>0</v>
      </c>
      <c r="AO402" s="139">
        <f t="shared" si="570"/>
        <v>0</v>
      </c>
      <c r="AP402" s="135">
        <f>IF(ISNA(VLOOKUP($B402,'[1]1718  Prog Access'!$F$7:$BF$318,23,FALSE)),"",VLOOKUP($B402,'[1]1718  Prog Access'!$F$7:$BF$318,23,FALSE))</f>
        <v>0</v>
      </c>
      <c r="AQ402" s="135">
        <f>IF(ISNA(VLOOKUP($B402,'[1]1718  Prog Access'!$F$7:$BF$318,24,FALSE)),"",VLOOKUP($B402,'[1]1718  Prog Access'!$F$7:$BF$318,24,FALSE))</f>
        <v>17394.150000000001</v>
      </c>
      <c r="AR402" s="135">
        <f>IF(ISNA(VLOOKUP($B402,'[1]1718  Prog Access'!$F$7:$BF$318,25,FALSE)),"",VLOOKUP($B402,'[1]1718  Prog Access'!$F$7:$BF$318,25,FALSE))</f>
        <v>0</v>
      </c>
      <c r="AS402" s="135">
        <f>IF(ISNA(VLOOKUP($B402,'[1]1718  Prog Access'!$F$7:$BF$318,26,FALSE)),"",VLOOKUP($B402,'[1]1718  Prog Access'!$F$7:$BF$318,26,FALSE))</f>
        <v>0</v>
      </c>
      <c r="AT402" s="135">
        <f>IF(ISNA(VLOOKUP($B402,'[1]1718  Prog Access'!$F$7:$BF$318,27,FALSE)),"",VLOOKUP($B402,'[1]1718  Prog Access'!$F$7:$BF$318,27,FALSE))</f>
        <v>13290.21</v>
      </c>
      <c r="AU402" s="135">
        <f>IF(ISNA(VLOOKUP($B402,'[1]1718  Prog Access'!$F$7:$BF$318,28,FALSE)),"",VLOOKUP($B402,'[1]1718  Prog Access'!$F$7:$BF$318,28,FALSE))</f>
        <v>0</v>
      </c>
      <c r="AV402" s="135">
        <f>IF(ISNA(VLOOKUP($B402,'[1]1718  Prog Access'!$F$7:$BF$318,29,FALSE)),"",VLOOKUP($B402,'[1]1718  Prog Access'!$F$7:$BF$318,29,FALSE))</f>
        <v>0</v>
      </c>
      <c r="AW402" s="135">
        <f>IF(ISNA(VLOOKUP($B402,'[1]1718  Prog Access'!$F$7:$BF$318,30,FALSE)),"",VLOOKUP($B402,'[1]1718  Prog Access'!$F$7:$BF$318,30,FALSE))</f>
        <v>0</v>
      </c>
      <c r="AX402" s="135">
        <f>IF(ISNA(VLOOKUP($B402,'[1]1718  Prog Access'!$F$7:$BF$318,31,FALSE)),"",VLOOKUP($B402,'[1]1718  Prog Access'!$F$7:$BF$318,31,FALSE))</f>
        <v>0</v>
      </c>
      <c r="AY402" s="135">
        <f>IF(ISNA(VLOOKUP($B402,'[1]1718  Prog Access'!$F$7:$BF$318,32,FALSE)),"",VLOOKUP($B402,'[1]1718  Prog Access'!$F$7:$BF$318,32,FALSE))</f>
        <v>0</v>
      </c>
      <c r="AZ402" s="135">
        <f>IF(ISNA(VLOOKUP($B402,'[1]1718  Prog Access'!$F$7:$BF$318,33,FALSE)),"",VLOOKUP($B402,'[1]1718  Prog Access'!$F$7:$BF$318,33,FALSE))</f>
        <v>0</v>
      </c>
      <c r="BA402" s="135">
        <f>IF(ISNA(VLOOKUP($B402,'[1]1718  Prog Access'!$F$7:$BF$318,34,FALSE)),"",VLOOKUP($B402,'[1]1718  Prog Access'!$F$7:$BF$318,34,FALSE))</f>
        <v>0</v>
      </c>
      <c r="BB402" s="135">
        <f>IF(ISNA(VLOOKUP($B402,'[1]1718  Prog Access'!$F$7:$BF$318,35,FALSE)),"",VLOOKUP($B402,'[1]1718  Prog Access'!$F$7:$BF$318,35,FALSE))</f>
        <v>0</v>
      </c>
      <c r="BC402" s="135">
        <f>IF(ISNA(VLOOKUP($B402,'[1]1718  Prog Access'!$F$7:$BF$318,36,FALSE)),"",VLOOKUP($B402,'[1]1718  Prog Access'!$F$7:$BF$318,36,FALSE))</f>
        <v>0</v>
      </c>
      <c r="BD402" s="135">
        <f>IF(ISNA(VLOOKUP($B402,'[1]1718  Prog Access'!$F$7:$BF$318,37,FALSE)),"",VLOOKUP($B402,'[1]1718  Prog Access'!$F$7:$BF$318,37,FALSE))</f>
        <v>0</v>
      </c>
      <c r="BE402" s="135">
        <f>IF(ISNA(VLOOKUP($B402,'[1]1718  Prog Access'!$F$7:$BF$318,38,FALSE)),"",VLOOKUP($B402,'[1]1718  Prog Access'!$F$7:$BF$318,38,FALSE))</f>
        <v>0</v>
      </c>
      <c r="BF402" s="134">
        <f t="shared" si="596"/>
        <v>30684.36</v>
      </c>
      <c r="BG402" s="133">
        <f t="shared" si="597"/>
        <v>3.5201524527972525E-2</v>
      </c>
      <c r="BH402" s="137">
        <f t="shared" si="598"/>
        <v>794.9316062176166</v>
      </c>
      <c r="BI402" s="140">
        <f>IF(ISNA(VLOOKUP($B402,'[1]1718  Prog Access'!$F$7:$BF$318,39,FALSE)),"",VLOOKUP($B402,'[1]1718  Prog Access'!$F$7:$BF$318,39,FALSE))</f>
        <v>0</v>
      </c>
      <c r="BJ402" s="135">
        <f>IF(ISNA(VLOOKUP($B402,'[1]1718  Prog Access'!$F$7:$BF$318,40,FALSE)),"",VLOOKUP($B402,'[1]1718  Prog Access'!$F$7:$BF$318,40,FALSE))</f>
        <v>0</v>
      </c>
      <c r="BK402" s="135">
        <f>IF(ISNA(VLOOKUP($B402,'[1]1718  Prog Access'!$F$7:$BF$318,41,FALSE)),"",VLOOKUP($B402,'[1]1718  Prog Access'!$F$7:$BF$318,41,FALSE))</f>
        <v>869.32999999999993</v>
      </c>
      <c r="BL402" s="135">
        <f>IF(ISNA(VLOOKUP($B402,'[1]1718  Prog Access'!$F$7:$BF$318,42,FALSE)),"",VLOOKUP($B402,'[1]1718  Prog Access'!$F$7:$BF$318,42,FALSE))</f>
        <v>0</v>
      </c>
      <c r="BM402" s="135">
        <f>IF(ISNA(VLOOKUP($B402,'[1]1718  Prog Access'!$F$7:$BF$318,43,FALSE)),"",VLOOKUP($B402,'[1]1718  Prog Access'!$F$7:$BF$318,43,FALSE))</f>
        <v>0</v>
      </c>
      <c r="BN402" s="135">
        <f>IF(ISNA(VLOOKUP($B402,'[1]1718  Prog Access'!$F$7:$BF$318,44,FALSE)),"",VLOOKUP($B402,'[1]1718  Prog Access'!$F$7:$BF$318,44,FALSE))</f>
        <v>0</v>
      </c>
      <c r="BO402" s="135">
        <f>IF(ISNA(VLOOKUP($B402,'[1]1718  Prog Access'!$F$7:$BF$318,45,FALSE)),"",VLOOKUP($B402,'[1]1718  Prog Access'!$F$7:$BF$318,45,FALSE))</f>
        <v>0</v>
      </c>
      <c r="BP402" s="137">
        <f t="shared" si="574"/>
        <v>869.32999999999993</v>
      </c>
      <c r="BQ402" s="133">
        <f t="shared" si="575"/>
        <v>9.9730746601533657E-4</v>
      </c>
      <c r="BR402" s="134">
        <f t="shared" si="576"/>
        <v>22.521502590673574</v>
      </c>
      <c r="BS402" s="140">
        <f>IF(ISNA(VLOOKUP($B402,'[1]1718  Prog Access'!$F$7:$BF$318,46,FALSE)),"",VLOOKUP($B402,'[1]1718  Prog Access'!$F$7:$BF$318,46,FALSE))</f>
        <v>0</v>
      </c>
      <c r="BT402" s="135">
        <f>IF(ISNA(VLOOKUP($B402,'[1]1718  Prog Access'!$F$7:$BF$318,47,FALSE)),"",VLOOKUP($B402,'[1]1718  Prog Access'!$F$7:$BF$318,47,FALSE))</f>
        <v>0</v>
      </c>
      <c r="BU402" s="135">
        <f>IF(ISNA(VLOOKUP($B402,'[1]1718  Prog Access'!$F$7:$BF$318,48,FALSE)),"",VLOOKUP($B402,'[1]1718  Prog Access'!$F$7:$BF$318,48,FALSE))</f>
        <v>0</v>
      </c>
      <c r="BV402" s="135">
        <f>IF(ISNA(VLOOKUP($B402,'[1]1718  Prog Access'!$F$7:$BF$318,49,FALSE)),"",VLOOKUP($B402,'[1]1718  Prog Access'!$F$7:$BF$318,49,FALSE))</f>
        <v>0</v>
      </c>
      <c r="BW402" s="137">
        <f t="shared" si="577"/>
        <v>0</v>
      </c>
      <c r="BX402" s="133">
        <f t="shared" si="578"/>
        <v>0</v>
      </c>
      <c r="BY402" s="134">
        <f t="shared" si="579"/>
        <v>0</v>
      </c>
      <c r="BZ402" s="135">
        <f>IF(ISNA(VLOOKUP($B402,'[1]1718  Prog Access'!$F$7:$BF$318,50,FALSE)),"",VLOOKUP($B402,'[1]1718  Prog Access'!$F$7:$BF$318,50,FALSE))</f>
        <v>237650.28999999992</v>
      </c>
      <c r="CA402" s="133">
        <f t="shared" si="580"/>
        <v>0.27263571775701956</v>
      </c>
      <c r="CB402" s="134">
        <f t="shared" si="581"/>
        <v>6156.743264248702</v>
      </c>
      <c r="CC402" s="135">
        <f>IF(ISNA(VLOOKUP($B402,'[1]1718  Prog Access'!$F$7:$BF$318,51,FALSE)),"",VLOOKUP($B402,'[1]1718  Prog Access'!$F$7:$BF$318,51,FALSE))</f>
        <v>45111.799999999996</v>
      </c>
      <c r="CD402" s="133">
        <f t="shared" si="582"/>
        <v>5.1752884342413888E-2</v>
      </c>
      <c r="CE402" s="134">
        <f t="shared" si="583"/>
        <v>1168.6994818652847</v>
      </c>
      <c r="CF402" s="141">
        <f>IF(ISNA(VLOOKUP($B402,'[1]1718  Prog Access'!$F$7:$BF$318,52,FALSE)),"",VLOOKUP($B402,'[1]1718  Prog Access'!$F$7:$BF$318,52,FALSE))</f>
        <v>63323.689999999995</v>
      </c>
      <c r="CG402" s="88">
        <f t="shared" si="584"/>
        <v>7.2645817828259365E-2</v>
      </c>
      <c r="CH402" s="89">
        <f t="shared" si="585"/>
        <v>1640.5101036269427</v>
      </c>
      <c r="CI402" s="90">
        <f t="shared" si="543"/>
        <v>871677.0199999999</v>
      </c>
      <c r="CJ402" s="99">
        <f t="shared" si="544"/>
        <v>0</v>
      </c>
    </row>
    <row r="403" spans="1:88" x14ac:dyDescent="0.3">
      <c r="A403" s="21"/>
      <c r="B403" s="84" t="s">
        <v>650</v>
      </c>
      <c r="C403" s="117" t="s">
        <v>651</v>
      </c>
      <c r="D403" s="85">
        <f>IF(ISNA(VLOOKUP($B403,'[1]1718 enrollment_Rev_Exp by size'!$A$6:$C$339,3,FALSE)),"",VLOOKUP($B403,'[1]1718 enrollment_Rev_Exp by size'!$A$6:$C$339,3,FALSE))</f>
        <v>198.70999999999995</v>
      </c>
      <c r="E403" s="86">
        <f>IF(ISNA(VLOOKUP($B403,'[1]1718 Enroll_Rev_Exp Access'!$A$6:$D$316,4,FALSE)),"",VLOOKUP($B403,'[1]1718 Enroll_Rev_Exp Access'!$A$6:$D$316,4,FALSE))</f>
        <v>3556733.96</v>
      </c>
      <c r="F403" s="87">
        <f>IF(ISNA(VLOOKUP($B403,'[1]1718  Prog Access'!$F$7:$BF$318,2,FALSE)),"",VLOOKUP($B403,'[1]1718  Prog Access'!$F$7:$BF$318,2,FALSE))</f>
        <v>1836920.17</v>
      </c>
      <c r="G403" s="87">
        <f>IF(ISNA(VLOOKUP($B403,'[1]1718  Prog Access'!$F$7:$BF$318,3,FALSE)),"",VLOOKUP($B403,'[1]1718  Prog Access'!$F$7:$BF$318,3,FALSE))</f>
        <v>0</v>
      </c>
      <c r="H403" s="87">
        <f>IF(ISNA(VLOOKUP($B403,'[1]1718  Prog Access'!$F$7:$BF$318,4,FALSE)),"",VLOOKUP($B403,'[1]1718  Prog Access'!$F$7:$BF$318,4,FALSE))</f>
        <v>0</v>
      </c>
      <c r="I403" s="130">
        <f t="shared" si="586"/>
        <v>1836920.17</v>
      </c>
      <c r="J403" s="151">
        <f t="shared" si="587"/>
        <v>0.51646262854025771</v>
      </c>
      <c r="K403" s="152">
        <f t="shared" si="588"/>
        <v>9244.2261083991762</v>
      </c>
      <c r="L403" s="135">
        <f>IF(ISNA(VLOOKUP($B403,'[1]1718  Prog Access'!$F$7:$BF$318,5,FALSE)),"",VLOOKUP($B403,'[1]1718  Prog Access'!$F$7:$BF$318,5,FALSE))</f>
        <v>0</v>
      </c>
      <c r="M403" s="135">
        <f>IF(ISNA(VLOOKUP($B403,'[1]1718  Prog Access'!$F$7:$BF$318,6,FALSE)),"",VLOOKUP($B403,'[1]1718  Prog Access'!$F$7:$BF$318,6,FALSE))</f>
        <v>0</v>
      </c>
      <c r="N403" s="135">
        <f>IF(ISNA(VLOOKUP($B403,'[1]1718  Prog Access'!$F$7:$BF$318,7,FALSE)),"",VLOOKUP($B403,'[1]1718  Prog Access'!$F$7:$BF$318,7,FALSE))</f>
        <v>0</v>
      </c>
      <c r="O403" s="135">
        <f>IF(ISNA(VLOOKUP($B403,'[1]1718  Prog Access'!$F$7:$BF$318,8,FALSE)),"",VLOOKUP($B403,'[1]1718  Prog Access'!$F$7:$BF$318,8,FALSE))</f>
        <v>0</v>
      </c>
      <c r="P403" s="135">
        <f>IF(ISNA(VLOOKUP($B403,'[1]1718  Prog Access'!$F$7:$BF$318,9,FALSE)),"",VLOOKUP($B403,'[1]1718  Prog Access'!$F$7:$BF$318,9,FALSE))</f>
        <v>0</v>
      </c>
      <c r="Q403" s="135">
        <f>IF(ISNA(VLOOKUP($B403,'[1]1718  Prog Access'!$F$7:$BF$318,10,FALSE)),"",VLOOKUP($B403,'[1]1718  Prog Access'!$F$7:$BF$318,10,FALSE))</f>
        <v>0</v>
      </c>
      <c r="R403" s="128">
        <f t="shared" si="559"/>
        <v>0</v>
      </c>
      <c r="S403" s="136">
        <f t="shared" si="560"/>
        <v>0</v>
      </c>
      <c r="T403" s="137">
        <f t="shared" si="561"/>
        <v>0</v>
      </c>
      <c r="U403" s="135">
        <f>IF(ISNA(VLOOKUP($B403,'[1]1718  Prog Access'!$F$7:$BF$318,11,FALSE)),"",VLOOKUP($B403,'[1]1718  Prog Access'!$F$7:$BF$318,11,FALSE))</f>
        <v>248641.99</v>
      </c>
      <c r="V403" s="135">
        <f>IF(ISNA(VLOOKUP($B403,'[1]1718  Prog Access'!$F$7:$BF$318,12,FALSE)),"",VLOOKUP($B403,'[1]1718  Prog Access'!$F$7:$BF$318,12,FALSE))</f>
        <v>12556.14</v>
      </c>
      <c r="W403" s="135">
        <f>IF(ISNA(VLOOKUP($B403,'[1]1718  Prog Access'!$F$7:$BF$318,13,FALSE)),"",VLOOKUP($B403,'[1]1718  Prog Access'!$F$7:$BF$318,13,FALSE))</f>
        <v>33962.590000000004</v>
      </c>
      <c r="X403" s="135">
        <f>IF(ISNA(VLOOKUP($B403,'[1]1718  Prog Access'!$F$7:$BF$318,14,FALSE)),"",VLOOKUP($B403,'[1]1718  Prog Access'!$F$7:$BF$318,14,FALSE))</f>
        <v>0</v>
      </c>
      <c r="Y403" s="135">
        <f>IF(ISNA(VLOOKUP($B403,'[1]1718  Prog Access'!$F$7:$BF$318,15,FALSE)),"",VLOOKUP($B403,'[1]1718  Prog Access'!$F$7:$BF$318,15,FALSE))</f>
        <v>0</v>
      </c>
      <c r="Z403" s="135">
        <f>IF(ISNA(VLOOKUP($B403,'[1]1718  Prog Access'!$F$7:$BF$318,16,FALSE)),"",VLOOKUP($B403,'[1]1718  Prog Access'!$F$7:$BF$318,16,FALSE))</f>
        <v>0</v>
      </c>
      <c r="AA403" s="138">
        <f t="shared" si="562"/>
        <v>295160.72000000003</v>
      </c>
      <c r="AB403" s="133">
        <f t="shared" si="563"/>
        <v>8.2986448612535541E-2</v>
      </c>
      <c r="AC403" s="134">
        <f t="shared" si="564"/>
        <v>1485.3843289215445</v>
      </c>
      <c r="AD403" s="135">
        <f>IF(ISNA(VLOOKUP($B403,'[1]1718  Prog Access'!$F$7:$BF$318,17,FALSE)),"",VLOOKUP($B403,'[1]1718  Prog Access'!$F$7:$BF$318,17,FALSE))</f>
        <v>106664.34000000001</v>
      </c>
      <c r="AE403" s="135">
        <f>IF(ISNA(VLOOKUP($B403,'[1]1718  Prog Access'!$F$7:$BF$318,18,FALSE)),"",VLOOKUP($B403,'[1]1718  Prog Access'!$F$7:$BF$318,18,FALSE))</f>
        <v>22512.23</v>
      </c>
      <c r="AF403" s="135">
        <f>IF(ISNA(VLOOKUP($B403,'[1]1718  Prog Access'!$F$7:$BF$318,19,FALSE)),"",VLOOKUP($B403,'[1]1718  Prog Access'!$F$7:$BF$318,19,FALSE))</f>
        <v>700.38</v>
      </c>
      <c r="AG403" s="135">
        <f>IF(ISNA(VLOOKUP($B403,'[1]1718  Prog Access'!$F$7:$BF$318,20,FALSE)),"",VLOOKUP($B403,'[1]1718  Prog Access'!$F$7:$BF$318,20,FALSE))</f>
        <v>0</v>
      </c>
      <c r="AH403" s="134">
        <f t="shared" si="565"/>
        <v>129876.95000000001</v>
      </c>
      <c r="AI403" s="133">
        <f t="shared" si="566"/>
        <v>3.6515789896188922E-2</v>
      </c>
      <c r="AJ403" s="134">
        <f t="shared" si="567"/>
        <v>653.6004730511803</v>
      </c>
      <c r="AK403" s="135">
        <f>IF(ISNA(VLOOKUP($B403,'[1]1718  Prog Access'!$F$7:$BF$318,21,FALSE)),"",VLOOKUP($B403,'[1]1718  Prog Access'!$F$7:$BF$318,21,FALSE))</f>
        <v>0</v>
      </c>
      <c r="AL403" s="135">
        <f>IF(ISNA(VLOOKUP($B403,'[1]1718  Prog Access'!$F$7:$BF$318,22,FALSE)),"",VLOOKUP($B403,'[1]1718  Prog Access'!$F$7:$BF$318,22,FALSE))</f>
        <v>0</v>
      </c>
      <c r="AM403" s="138">
        <f t="shared" si="568"/>
        <v>0</v>
      </c>
      <c r="AN403" s="133">
        <f t="shared" si="569"/>
        <v>0</v>
      </c>
      <c r="AO403" s="139">
        <f t="shared" si="570"/>
        <v>0</v>
      </c>
      <c r="AP403" s="135">
        <f>IF(ISNA(VLOOKUP($B403,'[1]1718  Prog Access'!$F$7:$BF$318,23,FALSE)),"",VLOOKUP($B403,'[1]1718  Prog Access'!$F$7:$BF$318,23,FALSE))</f>
        <v>17809.760000000002</v>
      </c>
      <c r="AQ403" s="135">
        <f>IF(ISNA(VLOOKUP($B403,'[1]1718  Prog Access'!$F$7:$BF$318,24,FALSE)),"",VLOOKUP($B403,'[1]1718  Prog Access'!$F$7:$BF$318,24,FALSE))</f>
        <v>35606.39</v>
      </c>
      <c r="AR403" s="135">
        <f>IF(ISNA(VLOOKUP($B403,'[1]1718  Prog Access'!$F$7:$BF$318,25,FALSE)),"",VLOOKUP($B403,'[1]1718  Prog Access'!$F$7:$BF$318,25,FALSE))</f>
        <v>0</v>
      </c>
      <c r="AS403" s="135">
        <f>IF(ISNA(VLOOKUP($B403,'[1]1718  Prog Access'!$F$7:$BF$318,26,FALSE)),"",VLOOKUP($B403,'[1]1718  Prog Access'!$F$7:$BF$318,26,FALSE))</f>
        <v>0</v>
      </c>
      <c r="AT403" s="135">
        <f>IF(ISNA(VLOOKUP($B403,'[1]1718  Prog Access'!$F$7:$BF$318,27,FALSE)),"",VLOOKUP($B403,'[1]1718  Prog Access'!$F$7:$BF$318,27,FALSE))</f>
        <v>75779.200000000012</v>
      </c>
      <c r="AU403" s="135">
        <f>IF(ISNA(VLOOKUP($B403,'[1]1718  Prog Access'!$F$7:$BF$318,28,FALSE)),"",VLOOKUP($B403,'[1]1718  Prog Access'!$F$7:$BF$318,28,FALSE))</f>
        <v>0</v>
      </c>
      <c r="AV403" s="135">
        <f>IF(ISNA(VLOOKUP($B403,'[1]1718  Prog Access'!$F$7:$BF$318,29,FALSE)),"",VLOOKUP($B403,'[1]1718  Prog Access'!$F$7:$BF$318,29,FALSE))</f>
        <v>0</v>
      </c>
      <c r="AW403" s="135">
        <f>IF(ISNA(VLOOKUP($B403,'[1]1718  Prog Access'!$F$7:$BF$318,30,FALSE)),"",VLOOKUP($B403,'[1]1718  Prog Access'!$F$7:$BF$318,30,FALSE))</f>
        <v>108783.72</v>
      </c>
      <c r="AX403" s="135">
        <f>IF(ISNA(VLOOKUP($B403,'[1]1718  Prog Access'!$F$7:$BF$318,31,FALSE)),"",VLOOKUP($B403,'[1]1718  Prog Access'!$F$7:$BF$318,31,FALSE))</f>
        <v>0</v>
      </c>
      <c r="AY403" s="135">
        <f>IF(ISNA(VLOOKUP($B403,'[1]1718  Prog Access'!$F$7:$BF$318,32,FALSE)),"",VLOOKUP($B403,'[1]1718  Prog Access'!$F$7:$BF$318,32,FALSE))</f>
        <v>0</v>
      </c>
      <c r="AZ403" s="135">
        <f>IF(ISNA(VLOOKUP($B403,'[1]1718  Prog Access'!$F$7:$BF$318,33,FALSE)),"",VLOOKUP($B403,'[1]1718  Prog Access'!$F$7:$BF$318,33,FALSE))</f>
        <v>0</v>
      </c>
      <c r="BA403" s="135">
        <f>IF(ISNA(VLOOKUP($B403,'[1]1718  Prog Access'!$F$7:$BF$318,34,FALSE)),"",VLOOKUP($B403,'[1]1718  Prog Access'!$F$7:$BF$318,34,FALSE))</f>
        <v>0</v>
      </c>
      <c r="BB403" s="135">
        <f>IF(ISNA(VLOOKUP($B403,'[1]1718  Prog Access'!$F$7:$BF$318,35,FALSE)),"",VLOOKUP($B403,'[1]1718  Prog Access'!$F$7:$BF$318,35,FALSE))</f>
        <v>8928.3100000000013</v>
      </c>
      <c r="BC403" s="135">
        <f>IF(ISNA(VLOOKUP($B403,'[1]1718  Prog Access'!$F$7:$BF$318,36,FALSE)),"",VLOOKUP($B403,'[1]1718  Prog Access'!$F$7:$BF$318,36,FALSE))</f>
        <v>0</v>
      </c>
      <c r="BD403" s="135">
        <f>IF(ISNA(VLOOKUP($B403,'[1]1718  Prog Access'!$F$7:$BF$318,37,FALSE)),"",VLOOKUP($B403,'[1]1718  Prog Access'!$F$7:$BF$318,37,FALSE))</f>
        <v>0</v>
      </c>
      <c r="BE403" s="135">
        <f>IF(ISNA(VLOOKUP($B403,'[1]1718  Prog Access'!$F$7:$BF$318,38,FALSE)),"",VLOOKUP($B403,'[1]1718  Prog Access'!$F$7:$BF$318,38,FALSE))</f>
        <v>0</v>
      </c>
      <c r="BF403" s="134">
        <f t="shared" si="596"/>
        <v>246907.38</v>
      </c>
      <c r="BG403" s="133">
        <f t="shared" si="597"/>
        <v>6.941969311643427E-2</v>
      </c>
      <c r="BH403" s="137">
        <f t="shared" si="598"/>
        <v>1242.5513562477986</v>
      </c>
      <c r="BI403" s="140">
        <f>IF(ISNA(VLOOKUP($B403,'[1]1718  Prog Access'!$F$7:$BF$318,39,FALSE)),"",VLOOKUP($B403,'[1]1718  Prog Access'!$F$7:$BF$318,39,FALSE))</f>
        <v>0</v>
      </c>
      <c r="BJ403" s="135">
        <f>IF(ISNA(VLOOKUP($B403,'[1]1718  Prog Access'!$F$7:$BF$318,40,FALSE)),"",VLOOKUP($B403,'[1]1718  Prog Access'!$F$7:$BF$318,40,FALSE))</f>
        <v>0</v>
      </c>
      <c r="BK403" s="135">
        <f>IF(ISNA(VLOOKUP($B403,'[1]1718  Prog Access'!$F$7:$BF$318,41,FALSE)),"",VLOOKUP($B403,'[1]1718  Prog Access'!$F$7:$BF$318,41,FALSE))</f>
        <v>4445.34</v>
      </c>
      <c r="BL403" s="135">
        <f>IF(ISNA(VLOOKUP($B403,'[1]1718  Prog Access'!$F$7:$BF$318,42,FALSE)),"",VLOOKUP($B403,'[1]1718  Prog Access'!$F$7:$BF$318,42,FALSE))</f>
        <v>0</v>
      </c>
      <c r="BM403" s="135">
        <f>IF(ISNA(VLOOKUP($B403,'[1]1718  Prog Access'!$F$7:$BF$318,43,FALSE)),"",VLOOKUP($B403,'[1]1718  Prog Access'!$F$7:$BF$318,43,FALSE))</f>
        <v>0</v>
      </c>
      <c r="BN403" s="135">
        <f>IF(ISNA(VLOOKUP($B403,'[1]1718  Prog Access'!$F$7:$BF$318,44,FALSE)),"",VLOOKUP($B403,'[1]1718  Prog Access'!$F$7:$BF$318,44,FALSE))</f>
        <v>0</v>
      </c>
      <c r="BO403" s="135">
        <f>IF(ISNA(VLOOKUP($B403,'[1]1718  Prog Access'!$F$7:$BF$318,45,FALSE)),"",VLOOKUP($B403,'[1]1718  Prog Access'!$F$7:$BF$318,45,FALSE))</f>
        <v>0</v>
      </c>
      <c r="BP403" s="137">
        <f t="shared" si="574"/>
        <v>4445.34</v>
      </c>
      <c r="BQ403" s="133">
        <f t="shared" si="575"/>
        <v>1.2498376459958787E-3</v>
      </c>
      <c r="BR403" s="134">
        <f t="shared" si="576"/>
        <v>22.370992904232306</v>
      </c>
      <c r="BS403" s="140">
        <f>IF(ISNA(VLOOKUP($B403,'[1]1718  Prog Access'!$F$7:$BF$318,46,FALSE)),"",VLOOKUP($B403,'[1]1718  Prog Access'!$F$7:$BF$318,46,FALSE))</f>
        <v>0</v>
      </c>
      <c r="BT403" s="135">
        <f>IF(ISNA(VLOOKUP($B403,'[1]1718  Prog Access'!$F$7:$BF$318,47,FALSE)),"",VLOOKUP($B403,'[1]1718  Prog Access'!$F$7:$BF$318,47,FALSE))</f>
        <v>0</v>
      </c>
      <c r="BU403" s="135">
        <f>IF(ISNA(VLOOKUP($B403,'[1]1718  Prog Access'!$F$7:$BF$318,48,FALSE)),"",VLOOKUP($B403,'[1]1718  Prog Access'!$F$7:$BF$318,48,FALSE))</f>
        <v>65032.200000000004</v>
      </c>
      <c r="BV403" s="135">
        <f>IF(ISNA(VLOOKUP($B403,'[1]1718  Prog Access'!$F$7:$BF$318,49,FALSE)),"",VLOOKUP($B403,'[1]1718  Prog Access'!$F$7:$BF$318,49,FALSE))</f>
        <v>59123.19</v>
      </c>
      <c r="BW403" s="137">
        <f t="shared" si="577"/>
        <v>124155.39000000001</v>
      </c>
      <c r="BX403" s="133">
        <f t="shared" si="578"/>
        <v>3.4907134296881741E-2</v>
      </c>
      <c r="BY403" s="134">
        <f t="shared" si="579"/>
        <v>624.80695485883973</v>
      </c>
      <c r="BZ403" s="135">
        <f>IF(ISNA(VLOOKUP($B403,'[1]1718  Prog Access'!$F$7:$BF$318,50,FALSE)),"",VLOOKUP($B403,'[1]1718  Prog Access'!$F$7:$BF$318,50,FALSE))</f>
        <v>668712.30999999982</v>
      </c>
      <c r="CA403" s="133">
        <f t="shared" si="580"/>
        <v>0.18801302473576062</v>
      </c>
      <c r="CB403" s="134">
        <f t="shared" si="581"/>
        <v>3365.2675255397312</v>
      </c>
      <c r="CC403" s="135">
        <f>IF(ISNA(VLOOKUP($B403,'[1]1718  Prog Access'!$F$7:$BF$318,51,FALSE)),"",VLOOKUP($B403,'[1]1718  Prog Access'!$F$7:$BF$318,51,FALSE))</f>
        <v>115426.81</v>
      </c>
      <c r="CD403" s="133">
        <f t="shared" si="582"/>
        <v>3.2453034524966271E-2</v>
      </c>
      <c r="CE403" s="134">
        <f t="shared" si="583"/>
        <v>580.88073071309964</v>
      </c>
      <c r="CF403" s="141">
        <f>IF(ISNA(VLOOKUP($B403,'[1]1718  Prog Access'!$F$7:$BF$318,52,FALSE)),"",VLOOKUP($B403,'[1]1718  Prog Access'!$F$7:$BF$318,52,FALSE))</f>
        <v>135128.89000000001</v>
      </c>
      <c r="CG403" s="88">
        <f t="shared" si="584"/>
        <v>3.7992408630978969E-2</v>
      </c>
      <c r="CH403" s="89">
        <f t="shared" si="585"/>
        <v>680.03064767752028</v>
      </c>
      <c r="CI403" s="90">
        <f t="shared" si="543"/>
        <v>3556733.9599999995</v>
      </c>
      <c r="CJ403" s="99">
        <f t="shared" si="544"/>
        <v>0</v>
      </c>
    </row>
    <row r="404" spans="1:88" x14ac:dyDescent="0.3">
      <c r="A404" s="21"/>
      <c r="B404" s="84" t="s">
        <v>652</v>
      </c>
      <c r="C404" s="117" t="s">
        <v>653</v>
      </c>
      <c r="D404" s="85">
        <f>IF(ISNA(VLOOKUP($B404,'[1]1718 enrollment_Rev_Exp by size'!$A$6:$C$339,3,FALSE)),"",VLOOKUP($B404,'[1]1718 enrollment_Rev_Exp by size'!$A$6:$C$339,3,FALSE))</f>
        <v>2923.5899999999997</v>
      </c>
      <c r="E404" s="86">
        <f>IF(ISNA(VLOOKUP($B404,'[1]1718 Enroll_Rev_Exp Access'!$A$6:$D$316,4,FALSE)),"",VLOOKUP($B404,'[1]1718 Enroll_Rev_Exp Access'!$A$6:$D$316,4,FALSE))</f>
        <v>29917998.079999998</v>
      </c>
      <c r="F404" s="87">
        <f>IF(ISNA(VLOOKUP($B404,'[1]1718  Prog Access'!$F$7:$BF$318,2,FALSE)),"",VLOOKUP($B404,'[1]1718  Prog Access'!$F$7:$BF$318,2,FALSE))</f>
        <v>15987591.329999998</v>
      </c>
      <c r="G404" s="87">
        <f>IF(ISNA(VLOOKUP($B404,'[1]1718  Prog Access'!$F$7:$BF$318,3,FALSE)),"",VLOOKUP($B404,'[1]1718  Prog Access'!$F$7:$BF$318,3,FALSE))</f>
        <v>43837.13</v>
      </c>
      <c r="H404" s="87">
        <f>IF(ISNA(VLOOKUP($B404,'[1]1718  Prog Access'!$F$7:$BF$318,4,FALSE)),"",VLOOKUP($B404,'[1]1718  Prog Access'!$F$7:$BF$318,4,FALSE))</f>
        <v>0</v>
      </c>
      <c r="I404" s="130">
        <f t="shared" si="586"/>
        <v>16031428.459999999</v>
      </c>
      <c r="J404" s="151">
        <f t="shared" si="587"/>
        <v>0.53584562767643573</v>
      </c>
      <c r="K404" s="152">
        <f t="shared" si="588"/>
        <v>5483.4735581938648</v>
      </c>
      <c r="L404" s="135">
        <f>IF(ISNA(VLOOKUP($B404,'[1]1718  Prog Access'!$F$7:$BF$318,5,FALSE)),"",VLOOKUP($B404,'[1]1718  Prog Access'!$F$7:$BF$318,5,FALSE))</f>
        <v>0</v>
      </c>
      <c r="M404" s="135">
        <f>IF(ISNA(VLOOKUP($B404,'[1]1718  Prog Access'!$F$7:$BF$318,6,FALSE)),"",VLOOKUP($B404,'[1]1718  Prog Access'!$F$7:$BF$318,6,FALSE))</f>
        <v>0</v>
      </c>
      <c r="N404" s="135">
        <f>IF(ISNA(VLOOKUP($B404,'[1]1718  Prog Access'!$F$7:$BF$318,7,FALSE)),"",VLOOKUP($B404,'[1]1718  Prog Access'!$F$7:$BF$318,7,FALSE))</f>
        <v>0</v>
      </c>
      <c r="O404" s="135">
        <f>IF(ISNA(VLOOKUP($B404,'[1]1718  Prog Access'!$F$7:$BF$318,8,FALSE)),"",VLOOKUP($B404,'[1]1718  Prog Access'!$F$7:$BF$318,8,FALSE))</f>
        <v>0</v>
      </c>
      <c r="P404" s="135">
        <f>IF(ISNA(VLOOKUP($B404,'[1]1718  Prog Access'!$F$7:$BF$318,9,FALSE)),"",VLOOKUP($B404,'[1]1718  Prog Access'!$F$7:$BF$318,9,FALSE))</f>
        <v>0</v>
      </c>
      <c r="Q404" s="135">
        <f>IF(ISNA(VLOOKUP($B404,'[1]1718  Prog Access'!$F$7:$BF$318,10,FALSE)),"",VLOOKUP($B404,'[1]1718  Prog Access'!$F$7:$BF$318,10,FALSE))</f>
        <v>0</v>
      </c>
      <c r="R404" s="128">
        <f t="shared" si="559"/>
        <v>0</v>
      </c>
      <c r="S404" s="136">
        <f t="shared" si="560"/>
        <v>0</v>
      </c>
      <c r="T404" s="137">
        <f t="shared" si="561"/>
        <v>0</v>
      </c>
      <c r="U404" s="135">
        <f>IF(ISNA(VLOOKUP($B404,'[1]1718  Prog Access'!$F$7:$BF$318,11,FALSE)),"",VLOOKUP($B404,'[1]1718  Prog Access'!$F$7:$BF$318,11,FALSE))</f>
        <v>2487971.9299999997</v>
      </c>
      <c r="V404" s="135">
        <f>IF(ISNA(VLOOKUP($B404,'[1]1718  Prog Access'!$F$7:$BF$318,12,FALSE)),"",VLOOKUP($B404,'[1]1718  Prog Access'!$F$7:$BF$318,12,FALSE))</f>
        <v>215458.82</v>
      </c>
      <c r="W404" s="135">
        <f>IF(ISNA(VLOOKUP($B404,'[1]1718  Prog Access'!$F$7:$BF$318,13,FALSE)),"",VLOOKUP($B404,'[1]1718  Prog Access'!$F$7:$BF$318,13,FALSE))</f>
        <v>500603.58999999997</v>
      </c>
      <c r="X404" s="135">
        <f>IF(ISNA(VLOOKUP($B404,'[1]1718  Prog Access'!$F$7:$BF$318,14,FALSE)),"",VLOOKUP($B404,'[1]1718  Prog Access'!$F$7:$BF$318,14,FALSE))</f>
        <v>0</v>
      </c>
      <c r="Y404" s="135">
        <f>IF(ISNA(VLOOKUP($B404,'[1]1718  Prog Access'!$F$7:$BF$318,15,FALSE)),"",VLOOKUP($B404,'[1]1718  Prog Access'!$F$7:$BF$318,15,FALSE))</f>
        <v>0</v>
      </c>
      <c r="Z404" s="135">
        <f>IF(ISNA(VLOOKUP($B404,'[1]1718  Prog Access'!$F$7:$BF$318,16,FALSE)),"",VLOOKUP($B404,'[1]1718  Prog Access'!$F$7:$BF$318,16,FALSE))</f>
        <v>0</v>
      </c>
      <c r="AA404" s="138">
        <f t="shared" si="562"/>
        <v>3204034.3399999994</v>
      </c>
      <c r="AB404" s="133">
        <f t="shared" si="563"/>
        <v>0.10709387477840226</v>
      </c>
      <c r="AC404" s="134">
        <f t="shared" si="564"/>
        <v>1095.924647436884</v>
      </c>
      <c r="AD404" s="135">
        <f>IF(ISNA(VLOOKUP($B404,'[1]1718  Prog Access'!$F$7:$BF$318,17,FALSE)),"",VLOOKUP($B404,'[1]1718  Prog Access'!$F$7:$BF$318,17,FALSE))</f>
        <v>1012574.5000000001</v>
      </c>
      <c r="AE404" s="135">
        <f>IF(ISNA(VLOOKUP($B404,'[1]1718  Prog Access'!$F$7:$BF$318,18,FALSE)),"",VLOOKUP($B404,'[1]1718  Prog Access'!$F$7:$BF$318,18,FALSE))</f>
        <v>321642.75999999995</v>
      </c>
      <c r="AF404" s="135">
        <f>IF(ISNA(VLOOKUP($B404,'[1]1718  Prog Access'!$F$7:$BF$318,19,FALSE)),"",VLOOKUP($B404,'[1]1718  Prog Access'!$F$7:$BF$318,19,FALSE))</f>
        <v>18093.329999999998</v>
      </c>
      <c r="AG404" s="135">
        <f>IF(ISNA(VLOOKUP($B404,'[1]1718  Prog Access'!$F$7:$BF$318,20,FALSE)),"",VLOOKUP($B404,'[1]1718  Prog Access'!$F$7:$BF$318,20,FALSE))</f>
        <v>0</v>
      </c>
      <c r="AH404" s="134">
        <f t="shared" si="565"/>
        <v>1352310.59</v>
      </c>
      <c r="AI404" s="133">
        <f t="shared" si="566"/>
        <v>4.5200570786319144E-2</v>
      </c>
      <c r="AJ404" s="134">
        <f t="shared" si="567"/>
        <v>462.55138032350646</v>
      </c>
      <c r="AK404" s="135">
        <f>IF(ISNA(VLOOKUP($B404,'[1]1718  Prog Access'!$F$7:$BF$318,21,FALSE)),"",VLOOKUP($B404,'[1]1718  Prog Access'!$F$7:$BF$318,21,FALSE))</f>
        <v>0</v>
      </c>
      <c r="AL404" s="135">
        <f>IF(ISNA(VLOOKUP($B404,'[1]1718  Prog Access'!$F$7:$BF$318,22,FALSE)),"",VLOOKUP($B404,'[1]1718  Prog Access'!$F$7:$BF$318,22,FALSE))</f>
        <v>0</v>
      </c>
      <c r="AM404" s="138">
        <f t="shared" si="568"/>
        <v>0</v>
      </c>
      <c r="AN404" s="133">
        <f t="shared" si="569"/>
        <v>0</v>
      </c>
      <c r="AO404" s="139">
        <f t="shared" si="570"/>
        <v>0</v>
      </c>
      <c r="AP404" s="135">
        <f>IF(ISNA(VLOOKUP($B404,'[1]1718  Prog Access'!$F$7:$BF$318,23,FALSE)),"",VLOOKUP($B404,'[1]1718  Prog Access'!$F$7:$BF$318,23,FALSE))</f>
        <v>354761.72</v>
      </c>
      <c r="AQ404" s="135">
        <f>IF(ISNA(VLOOKUP($B404,'[1]1718  Prog Access'!$F$7:$BF$318,24,FALSE)),"",VLOOKUP($B404,'[1]1718  Prog Access'!$F$7:$BF$318,24,FALSE))</f>
        <v>88305.1</v>
      </c>
      <c r="AR404" s="135">
        <f>IF(ISNA(VLOOKUP($B404,'[1]1718  Prog Access'!$F$7:$BF$318,25,FALSE)),"",VLOOKUP($B404,'[1]1718  Prog Access'!$F$7:$BF$318,25,FALSE))</f>
        <v>0</v>
      </c>
      <c r="AS404" s="135">
        <f>IF(ISNA(VLOOKUP($B404,'[1]1718  Prog Access'!$F$7:$BF$318,26,FALSE)),"",VLOOKUP($B404,'[1]1718  Prog Access'!$F$7:$BF$318,26,FALSE))</f>
        <v>0</v>
      </c>
      <c r="AT404" s="135">
        <f>IF(ISNA(VLOOKUP($B404,'[1]1718  Prog Access'!$F$7:$BF$318,27,FALSE)),"",VLOOKUP($B404,'[1]1718  Prog Access'!$F$7:$BF$318,27,FALSE))</f>
        <v>441918.33</v>
      </c>
      <c r="AU404" s="135">
        <f>IF(ISNA(VLOOKUP($B404,'[1]1718  Prog Access'!$F$7:$BF$318,28,FALSE)),"",VLOOKUP($B404,'[1]1718  Prog Access'!$F$7:$BF$318,28,FALSE))</f>
        <v>0</v>
      </c>
      <c r="AV404" s="135">
        <f>IF(ISNA(VLOOKUP($B404,'[1]1718  Prog Access'!$F$7:$BF$318,29,FALSE)),"",VLOOKUP($B404,'[1]1718  Prog Access'!$F$7:$BF$318,29,FALSE))</f>
        <v>0</v>
      </c>
      <c r="AW404" s="135">
        <f>IF(ISNA(VLOOKUP($B404,'[1]1718  Prog Access'!$F$7:$BF$318,30,FALSE)),"",VLOOKUP($B404,'[1]1718  Prog Access'!$F$7:$BF$318,30,FALSE))</f>
        <v>192560.45</v>
      </c>
      <c r="AX404" s="135">
        <f>IF(ISNA(VLOOKUP($B404,'[1]1718  Prog Access'!$F$7:$BF$318,31,FALSE)),"",VLOOKUP($B404,'[1]1718  Prog Access'!$F$7:$BF$318,31,FALSE))</f>
        <v>0</v>
      </c>
      <c r="AY404" s="135">
        <f>IF(ISNA(VLOOKUP($B404,'[1]1718  Prog Access'!$F$7:$BF$318,32,FALSE)),"",VLOOKUP($B404,'[1]1718  Prog Access'!$F$7:$BF$318,32,FALSE))</f>
        <v>0</v>
      </c>
      <c r="AZ404" s="135">
        <f>IF(ISNA(VLOOKUP($B404,'[1]1718  Prog Access'!$F$7:$BF$318,33,FALSE)),"",VLOOKUP($B404,'[1]1718  Prog Access'!$F$7:$BF$318,33,FALSE))</f>
        <v>0</v>
      </c>
      <c r="BA404" s="135">
        <f>IF(ISNA(VLOOKUP($B404,'[1]1718  Prog Access'!$F$7:$BF$318,34,FALSE)),"",VLOOKUP($B404,'[1]1718  Prog Access'!$F$7:$BF$318,34,FALSE))</f>
        <v>25358.879999999997</v>
      </c>
      <c r="BB404" s="135">
        <f>IF(ISNA(VLOOKUP($B404,'[1]1718  Prog Access'!$F$7:$BF$318,35,FALSE)),"",VLOOKUP($B404,'[1]1718  Prog Access'!$F$7:$BF$318,35,FALSE))</f>
        <v>208941.06000000003</v>
      </c>
      <c r="BC404" s="135">
        <f>IF(ISNA(VLOOKUP($B404,'[1]1718  Prog Access'!$F$7:$BF$318,36,FALSE)),"",VLOOKUP($B404,'[1]1718  Prog Access'!$F$7:$BF$318,36,FALSE))</f>
        <v>0</v>
      </c>
      <c r="BD404" s="135">
        <f>IF(ISNA(VLOOKUP($B404,'[1]1718  Prog Access'!$F$7:$BF$318,37,FALSE)),"",VLOOKUP($B404,'[1]1718  Prog Access'!$F$7:$BF$318,37,FALSE))</f>
        <v>0</v>
      </c>
      <c r="BE404" s="135">
        <f>IF(ISNA(VLOOKUP($B404,'[1]1718  Prog Access'!$F$7:$BF$318,38,FALSE)),"",VLOOKUP($B404,'[1]1718  Prog Access'!$F$7:$BF$318,38,FALSE))</f>
        <v>0</v>
      </c>
      <c r="BF404" s="134">
        <f t="shared" si="596"/>
        <v>1311845.5399999998</v>
      </c>
      <c r="BG404" s="133">
        <f t="shared" si="597"/>
        <v>4.3848038778936907E-2</v>
      </c>
      <c r="BH404" s="137">
        <f t="shared" si="598"/>
        <v>448.7105031827308</v>
      </c>
      <c r="BI404" s="140">
        <f>IF(ISNA(VLOOKUP($B404,'[1]1718  Prog Access'!$F$7:$BF$318,39,FALSE)),"",VLOOKUP($B404,'[1]1718  Prog Access'!$F$7:$BF$318,39,FALSE))</f>
        <v>0</v>
      </c>
      <c r="BJ404" s="135">
        <f>IF(ISNA(VLOOKUP($B404,'[1]1718  Prog Access'!$F$7:$BF$318,40,FALSE)),"",VLOOKUP($B404,'[1]1718  Prog Access'!$F$7:$BF$318,40,FALSE))</f>
        <v>0</v>
      </c>
      <c r="BK404" s="135">
        <f>IF(ISNA(VLOOKUP($B404,'[1]1718  Prog Access'!$F$7:$BF$318,41,FALSE)),"",VLOOKUP($B404,'[1]1718  Prog Access'!$F$7:$BF$318,41,FALSE))</f>
        <v>60825.78</v>
      </c>
      <c r="BL404" s="135">
        <f>IF(ISNA(VLOOKUP($B404,'[1]1718  Prog Access'!$F$7:$BF$318,42,FALSE)),"",VLOOKUP($B404,'[1]1718  Prog Access'!$F$7:$BF$318,42,FALSE))</f>
        <v>0</v>
      </c>
      <c r="BM404" s="135">
        <f>IF(ISNA(VLOOKUP($B404,'[1]1718  Prog Access'!$F$7:$BF$318,43,FALSE)),"",VLOOKUP($B404,'[1]1718  Prog Access'!$F$7:$BF$318,43,FALSE))</f>
        <v>0</v>
      </c>
      <c r="BN404" s="135">
        <f>IF(ISNA(VLOOKUP($B404,'[1]1718  Prog Access'!$F$7:$BF$318,44,FALSE)),"",VLOOKUP($B404,'[1]1718  Prog Access'!$F$7:$BF$318,44,FALSE))</f>
        <v>0</v>
      </c>
      <c r="BO404" s="135">
        <f>IF(ISNA(VLOOKUP($B404,'[1]1718  Prog Access'!$F$7:$BF$318,45,FALSE)),"",VLOOKUP($B404,'[1]1718  Prog Access'!$F$7:$BF$318,45,FALSE))</f>
        <v>3020.49</v>
      </c>
      <c r="BP404" s="137">
        <f t="shared" si="574"/>
        <v>63846.27</v>
      </c>
      <c r="BQ404" s="133">
        <f t="shared" si="575"/>
        <v>2.1340421852182965E-3</v>
      </c>
      <c r="BR404" s="134">
        <f t="shared" si="576"/>
        <v>21.838311801586407</v>
      </c>
      <c r="BS404" s="140">
        <f>IF(ISNA(VLOOKUP($B404,'[1]1718  Prog Access'!$F$7:$BF$318,46,FALSE)),"",VLOOKUP($B404,'[1]1718  Prog Access'!$F$7:$BF$318,46,FALSE))</f>
        <v>0</v>
      </c>
      <c r="BT404" s="135">
        <f>IF(ISNA(VLOOKUP($B404,'[1]1718  Prog Access'!$F$7:$BF$318,47,FALSE)),"",VLOOKUP($B404,'[1]1718  Prog Access'!$F$7:$BF$318,47,FALSE))</f>
        <v>0</v>
      </c>
      <c r="BU404" s="135">
        <f>IF(ISNA(VLOOKUP($B404,'[1]1718  Prog Access'!$F$7:$BF$318,48,FALSE)),"",VLOOKUP($B404,'[1]1718  Prog Access'!$F$7:$BF$318,48,FALSE))</f>
        <v>0</v>
      </c>
      <c r="BV404" s="135">
        <f>IF(ISNA(VLOOKUP($B404,'[1]1718  Prog Access'!$F$7:$BF$318,49,FALSE)),"",VLOOKUP($B404,'[1]1718  Prog Access'!$F$7:$BF$318,49,FALSE))</f>
        <v>0</v>
      </c>
      <c r="BW404" s="137">
        <f t="shared" si="577"/>
        <v>0</v>
      </c>
      <c r="BX404" s="133">
        <f t="shared" si="578"/>
        <v>0</v>
      </c>
      <c r="BY404" s="134">
        <f t="shared" si="579"/>
        <v>0</v>
      </c>
      <c r="BZ404" s="135">
        <f>IF(ISNA(VLOOKUP($B404,'[1]1718  Prog Access'!$F$7:$BF$318,50,FALSE)),"",VLOOKUP($B404,'[1]1718  Prog Access'!$F$7:$BF$318,50,FALSE))</f>
        <v>5852827.7199999979</v>
      </c>
      <c r="CA404" s="133">
        <f t="shared" si="580"/>
        <v>0.19562898909043577</v>
      </c>
      <c r="CB404" s="134">
        <f t="shared" si="581"/>
        <v>2001.9317756593771</v>
      </c>
      <c r="CC404" s="135">
        <f>IF(ISNA(VLOOKUP($B404,'[1]1718  Prog Access'!$F$7:$BF$318,51,FALSE)),"",VLOOKUP($B404,'[1]1718  Prog Access'!$F$7:$BF$318,51,FALSE))</f>
        <v>939781.04999999993</v>
      </c>
      <c r="CD404" s="133">
        <f t="shared" si="582"/>
        <v>3.1411896193289678E-2</v>
      </c>
      <c r="CE404" s="134">
        <f t="shared" si="583"/>
        <v>321.44762090443601</v>
      </c>
      <c r="CF404" s="141">
        <f>IF(ISNA(VLOOKUP($B404,'[1]1718  Prog Access'!$F$7:$BF$318,52,FALSE)),"",VLOOKUP($B404,'[1]1718  Prog Access'!$F$7:$BF$318,52,FALSE))</f>
        <v>1161924.1100000001</v>
      </c>
      <c r="CG404" s="88">
        <f t="shared" si="584"/>
        <v>3.883696051096211E-2</v>
      </c>
      <c r="CH404" s="89">
        <f t="shared" si="585"/>
        <v>397.43059389312464</v>
      </c>
      <c r="CI404" s="90">
        <f t="shared" si="543"/>
        <v>29917998.079999998</v>
      </c>
      <c r="CJ404" s="99">
        <f t="shared" si="544"/>
        <v>0</v>
      </c>
    </row>
    <row r="405" spans="1:88" x14ac:dyDescent="0.3">
      <c r="A405" s="21"/>
      <c r="B405" s="84" t="s">
        <v>654</v>
      </c>
      <c r="C405" s="117" t="s">
        <v>655</v>
      </c>
      <c r="D405" s="85">
        <f>IF(ISNA(VLOOKUP($B405,'[1]1718 enrollment_Rev_Exp by size'!$A$6:$C$339,3,FALSE)),"",VLOOKUP($B405,'[1]1718 enrollment_Rev_Exp by size'!$A$6:$C$339,3,FALSE))</f>
        <v>583.80999999999995</v>
      </c>
      <c r="E405" s="86">
        <f>IF(ISNA(VLOOKUP($B405,'[1]1718 Enroll_Rev_Exp Access'!$A$6:$D$316,4,FALSE)),"",VLOOKUP($B405,'[1]1718 Enroll_Rev_Exp Access'!$A$6:$D$316,4,FALSE))</f>
        <v>7433296.9500000002</v>
      </c>
      <c r="F405" s="87">
        <f>IF(ISNA(VLOOKUP($B405,'[1]1718  Prog Access'!$F$7:$BF$318,2,FALSE)),"",VLOOKUP($B405,'[1]1718  Prog Access'!$F$7:$BF$318,2,FALSE))</f>
        <v>3775425.6</v>
      </c>
      <c r="G405" s="87">
        <f>IF(ISNA(VLOOKUP($B405,'[1]1718  Prog Access'!$F$7:$BF$318,3,FALSE)),"",VLOOKUP($B405,'[1]1718  Prog Access'!$F$7:$BF$318,3,FALSE))</f>
        <v>0</v>
      </c>
      <c r="H405" s="87">
        <f>IF(ISNA(VLOOKUP($B405,'[1]1718  Prog Access'!$F$7:$BF$318,4,FALSE)),"",VLOOKUP($B405,'[1]1718  Prog Access'!$F$7:$BF$318,4,FALSE))</f>
        <v>0</v>
      </c>
      <c r="I405" s="130">
        <f t="shared" si="586"/>
        <v>3775425.6</v>
      </c>
      <c r="J405" s="151">
        <f t="shared" si="587"/>
        <v>0.50790727525018353</v>
      </c>
      <c r="K405" s="152">
        <f t="shared" si="588"/>
        <v>6466.8738116853092</v>
      </c>
      <c r="L405" s="135">
        <f>IF(ISNA(VLOOKUP($B405,'[1]1718  Prog Access'!$F$7:$BF$318,5,FALSE)),"",VLOOKUP($B405,'[1]1718  Prog Access'!$F$7:$BF$318,5,FALSE))</f>
        <v>0</v>
      </c>
      <c r="M405" s="135">
        <f>IF(ISNA(VLOOKUP($B405,'[1]1718  Prog Access'!$F$7:$BF$318,6,FALSE)),"",VLOOKUP($B405,'[1]1718  Prog Access'!$F$7:$BF$318,6,FALSE))</f>
        <v>0</v>
      </c>
      <c r="N405" s="135">
        <f>IF(ISNA(VLOOKUP($B405,'[1]1718  Prog Access'!$F$7:$BF$318,7,FALSE)),"",VLOOKUP($B405,'[1]1718  Prog Access'!$F$7:$BF$318,7,FALSE))</f>
        <v>0</v>
      </c>
      <c r="O405" s="135">
        <f>IF(ISNA(VLOOKUP($B405,'[1]1718  Prog Access'!$F$7:$BF$318,8,FALSE)),"",VLOOKUP($B405,'[1]1718  Prog Access'!$F$7:$BF$318,8,FALSE))</f>
        <v>0</v>
      </c>
      <c r="P405" s="135">
        <f>IF(ISNA(VLOOKUP($B405,'[1]1718  Prog Access'!$F$7:$BF$318,9,FALSE)),"",VLOOKUP($B405,'[1]1718  Prog Access'!$F$7:$BF$318,9,FALSE))</f>
        <v>0</v>
      </c>
      <c r="Q405" s="135">
        <f>IF(ISNA(VLOOKUP($B405,'[1]1718  Prog Access'!$F$7:$BF$318,10,FALSE)),"",VLOOKUP($B405,'[1]1718  Prog Access'!$F$7:$BF$318,10,FALSE))</f>
        <v>0</v>
      </c>
      <c r="R405" s="128">
        <f t="shared" si="559"/>
        <v>0</v>
      </c>
      <c r="S405" s="136">
        <f t="shared" si="560"/>
        <v>0</v>
      </c>
      <c r="T405" s="137">
        <f t="shared" si="561"/>
        <v>0</v>
      </c>
      <c r="U405" s="135">
        <f>IF(ISNA(VLOOKUP($B405,'[1]1718  Prog Access'!$F$7:$BF$318,11,FALSE)),"",VLOOKUP($B405,'[1]1718  Prog Access'!$F$7:$BF$318,11,FALSE))</f>
        <v>531302.49</v>
      </c>
      <c r="V405" s="135">
        <f>IF(ISNA(VLOOKUP($B405,'[1]1718  Prog Access'!$F$7:$BF$318,12,FALSE)),"",VLOOKUP($B405,'[1]1718  Prog Access'!$F$7:$BF$318,12,FALSE))</f>
        <v>22011.51</v>
      </c>
      <c r="W405" s="135">
        <f>IF(ISNA(VLOOKUP($B405,'[1]1718  Prog Access'!$F$7:$BF$318,13,FALSE)),"",VLOOKUP($B405,'[1]1718  Prog Access'!$F$7:$BF$318,13,FALSE))</f>
        <v>109002.97</v>
      </c>
      <c r="X405" s="135">
        <f>IF(ISNA(VLOOKUP($B405,'[1]1718  Prog Access'!$F$7:$BF$318,14,FALSE)),"",VLOOKUP($B405,'[1]1718  Prog Access'!$F$7:$BF$318,14,FALSE))</f>
        <v>0</v>
      </c>
      <c r="Y405" s="135">
        <f>IF(ISNA(VLOOKUP($B405,'[1]1718  Prog Access'!$F$7:$BF$318,15,FALSE)),"",VLOOKUP($B405,'[1]1718  Prog Access'!$F$7:$BF$318,15,FALSE))</f>
        <v>0</v>
      </c>
      <c r="Z405" s="135">
        <f>IF(ISNA(VLOOKUP($B405,'[1]1718  Prog Access'!$F$7:$BF$318,16,FALSE)),"",VLOOKUP($B405,'[1]1718  Prog Access'!$F$7:$BF$318,16,FALSE))</f>
        <v>0</v>
      </c>
      <c r="AA405" s="138">
        <f t="shared" si="562"/>
        <v>662316.97</v>
      </c>
      <c r="AB405" s="133">
        <f t="shared" si="563"/>
        <v>8.9101373785423696E-2</v>
      </c>
      <c r="AC405" s="134">
        <f t="shared" si="564"/>
        <v>1134.4734930885049</v>
      </c>
      <c r="AD405" s="135">
        <f>IF(ISNA(VLOOKUP($B405,'[1]1718  Prog Access'!$F$7:$BF$318,17,FALSE)),"",VLOOKUP($B405,'[1]1718  Prog Access'!$F$7:$BF$318,17,FALSE))</f>
        <v>395826.82</v>
      </c>
      <c r="AE405" s="135">
        <f>IF(ISNA(VLOOKUP($B405,'[1]1718  Prog Access'!$F$7:$BF$318,18,FALSE)),"",VLOOKUP($B405,'[1]1718  Prog Access'!$F$7:$BF$318,18,FALSE))</f>
        <v>22497.61</v>
      </c>
      <c r="AF405" s="135">
        <f>IF(ISNA(VLOOKUP($B405,'[1]1718  Prog Access'!$F$7:$BF$318,19,FALSE)),"",VLOOKUP($B405,'[1]1718  Prog Access'!$F$7:$BF$318,19,FALSE))</f>
        <v>7190.93</v>
      </c>
      <c r="AG405" s="135">
        <f>IF(ISNA(VLOOKUP($B405,'[1]1718  Prog Access'!$F$7:$BF$318,20,FALSE)),"",VLOOKUP($B405,'[1]1718  Prog Access'!$F$7:$BF$318,20,FALSE))</f>
        <v>0</v>
      </c>
      <c r="AH405" s="134">
        <f t="shared" si="565"/>
        <v>425515.36</v>
      </c>
      <c r="AI405" s="133">
        <f t="shared" si="566"/>
        <v>5.7244499024083788E-2</v>
      </c>
      <c r="AJ405" s="134">
        <f t="shared" si="567"/>
        <v>728.85932066939586</v>
      </c>
      <c r="AK405" s="135">
        <f>IF(ISNA(VLOOKUP($B405,'[1]1718  Prog Access'!$F$7:$BF$318,21,FALSE)),"",VLOOKUP($B405,'[1]1718  Prog Access'!$F$7:$BF$318,21,FALSE))</f>
        <v>0</v>
      </c>
      <c r="AL405" s="135">
        <f>IF(ISNA(VLOOKUP($B405,'[1]1718  Prog Access'!$F$7:$BF$318,22,FALSE)),"",VLOOKUP($B405,'[1]1718  Prog Access'!$F$7:$BF$318,22,FALSE))</f>
        <v>0</v>
      </c>
      <c r="AM405" s="138">
        <f t="shared" si="568"/>
        <v>0</v>
      </c>
      <c r="AN405" s="133">
        <f t="shared" si="569"/>
        <v>0</v>
      </c>
      <c r="AO405" s="139">
        <f t="shared" si="570"/>
        <v>0</v>
      </c>
      <c r="AP405" s="135">
        <f>IF(ISNA(VLOOKUP($B405,'[1]1718  Prog Access'!$F$7:$BF$318,23,FALSE)),"",VLOOKUP($B405,'[1]1718  Prog Access'!$F$7:$BF$318,23,FALSE))</f>
        <v>138646.5</v>
      </c>
      <c r="AQ405" s="135">
        <f>IF(ISNA(VLOOKUP($B405,'[1]1718  Prog Access'!$F$7:$BF$318,24,FALSE)),"",VLOOKUP($B405,'[1]1718  Prog Access'!$F$7:$BF$318,24,FALSE))</f>
        <v>61956.020000000004</v>
      </c>
      <c r="AR405" s="135">
        <f>IF(ISNA(VLOOKUP($B405,'[1]1718  Prog Access'!$F$7:$BF$318,25,FALSE)),"",VLOOKUP($B405,'[1]1718  Prog Access'!$F$7:$BF$318,25,FALSE))</f>
        <v>0</v>
      </c>
      <c r="AS405" s="135">
        <f>IF(ISNA(VLOOKUP($B405,'[1]1718  Prog Access'!$F$7:$BF$318,26,FALSE)),"",VLOOKUP($B405,'[1]1718  Prog Access'!$F$7:$BF$318,26,FALSE))</f>
        <v>0</v>
      </c>
      <c r="AT405" s="135">
        <f>IF(ISNA(VLOOKUP($B405,'[1]1718  Prog Access'!$F$7:$BF$318,27,FALSE)),"",VLOOKUP($B405,'[1]1718  Prog Access'!$F$7:$BF$318,27,FALSE))</f>
        <v>91243.12</v>
      </c>
      <c r="AU405" s="135">
        <f>IF(ISNA(VLOOKUP($B405,'[1]1718  Prog Access'!$F$7:$BF$318,28,FALSE)),"",VLOOKUP($B405,'[1]1718  Prog Access'!$F$7:$BF$318,28,FALSE))</f>
        <v>0</v>
      </c>
      <c r="AV405" s="135">
        <f>IF(ISNA(VLOOKUP($B405,'[1]1718  Prog Access'!$F$7:$BF$318,29,FALSE)),"",VLOOKUP($B405,'[1]1718  Prog Access'!$F$7:$BF$318,29,FALSE))</f>
        <v>0</v>
      </c>
      <c r="AW405" s="135">
        <f>IF(ISNA(VLOOKUP($B405,'[1]1718  Prog Access'!$F$7:$BF$318,30,FALSE)),"",VLOOKUP($B405,'[1]1718  Prog Access'!$F$7:$BF$318,30,FALSE))</f>
        <v>26181.390000000003</v>
      </c>
      <c r="AX405" s="135">
        <f>IF(ISNA(VLOOKUP($B405,'[1]1718  Prog Access'!$F$7:$BF$318,31,FALSE)),"",VLOOKUP($B405,'[1]1718  Prog Access'!$F$7:$BF$318,31,FALSE))</f>
        <v>0</v>
      </c>
      <c r="AY405" s="135">
        <f>IF(ISNA(VLOOKUP($B405,'[1]1718  Prog Access'!$F$7:$BF$318,32,FALSE)),"",VLOOKUP($B405,'[1]1718  Prog Access'!$F$7:$BF$318,32,FALSE))</f>
        <v>0</v>
      </c>
      <c r="AZ405" s="135">
        <f>IF(ISNA(VLOOKUP($B405,'[1]1718  Prog Access'!$F$7:$BF$318,33,FALSE)),"",VLOOKUP($B405,'[1]1718  Prog Access'!$F$7:$BF$318,33,FALSE))</f>
        <v>0</v>
      </c>
      <c r="BA405" s="135">
        <f>IF(ISNA(VLOOKUP($B405,'[1]1718  Prog Access'!$F$7:$BF$318,34,FALSE)),"",VLOOKUP($B405,'[1]1718  Prog Access'!$F$7:$BF$318,34,FALSE))</f>
        <v>0</v>
      </c>
      <c r="BB405" s="135">
        <f>IF(ISNA(VLOOKUP($B405,'[1]1718  Prog Access'!$F$7:$BF$318,35,FALSE)),"",VLOOKUP($B405,'[1]1718  Prog Access'!$F$7:$BF$318,35,FALSE))</f>
        <v>0</v>
      </c>
      <c r="BC405" s="135">
        <f>IF(ISNA(VLOOKUP($B405,'[1]1718  Prog Access'!$F$7:$BF$318,36,FALSE)),"",VLOOKUP($B405,'[1]1718  Prog Access'!$F$7:$BF$318,36,FALSE))</f>
        <v>0</v>
      </c>
      <c r="BD405" s="135">
        <f>IF(ISNA(VLOOKUP($B405,'[1]1718  Prog Access'!$F$7:$BF$318,37,FALSE)),"",VLOOKUP($B405,'[1]1718  Prog Access'!$F$7:$BF$318,37,FALSE))</f>
        <v>0</v>
      </c>
      <c r="BE405" s="135">
        <f>IF(ISNA(VLOOKUP($B405,'[1]1718  Prog Access'!$F$7:$BF$318,38,FALSE)),"",VLOOKUP($B405,'[1]1718  Prog Access'!$F$7:$BF$318,38,FALSE))</f>
        <v>0</v>
      </c>
      <c r="BF405" s="134">
        <f t="shared" si="596"/>
        <v>318027.03000000003</v>
      </c>
      <c r="BG405" s="133">
        <f t="shared" si="597"/>
        <v>4.2784114793099987E-2</v>
      </c>
      <c r="BH405" s="137">
        <f t="shared" si="598"/>
        <v>544.74406056765054</v>
      </c>
      <c r="BI405" s="140">
        <f>IF(ISNA(VLOOKUP($B405,'[1]1718  Prog Access'!$F$7:$BF$318,39,FALSE)),"",VLOOKUP($B405,'[1]1718  Prog Access'!$F$7:$BF$318,39,FALSE))</f>
        <v>18099.88</v>
      </c>
      <c r="BJ405" s="135">
        <f>IF(ISNA(VLOOKUP($B405,'[1]1718  Prog Access'!$F$7:$BF$318,40,FALSE)),"",VLOOKUP($B405,'[1]1718  Prog Access'!$F$7:$BF$318,40,FALSE))</f>
        <v>0</v>
      </c>
      <c r="BK405" s="135">
        <f>IF(ISNA(VLOOKUP($B405,'[1]1718  Prog Access'!$F$7:$BF$318,41,FALSE)),"",VLOOKUP($B405,'[1]1718  Prog Access'!$F$7:$BF$318,41,FALSE))</f>
        <v>10382.709999999999</v>
      </c>
      <c r="BL405" s="135">
        <f>IF(ISNA(VLOOKUP($B405,'[1]1718  Prog Access'!$F$7:$BF$318,42,FALSE)),"",VLOOKUP($B405,'[1]1718  Prog Access'!$F$7:$BF$318,42,FALSE))</f>
        <v>0</v>
      </c>
      <c r="BM405" s="135">
        <f>IF(ISNA(VLOOKUP($B405,'[1]1718  Prog Access'!$F$7:$BF$318,43,FALSE)),"",VLOOKUP($B405,'[1]1718  Prog Access'!$F$7:$BF$318,43,FALSE))</f>
        <v>0</v>
      </c>
      <c r="BN405" s="135">
        <f>IF(ISNA(VLOOKUP($B405,'[1]1718  Prog Access'!$F$7:$BF$318,44,FALSE)),"",VLOOKUP($B405,'[1]1718  Prog Access'!$F$7:$BF$318,44,FALSE))</f>
        <v>0</v>
      </c>
      <c r="BO405" s="135">
        <f>IF(ISNA(VLOOKUP($B405,'[1]1718  Prog Access'!$F$7:$BF$318,45,FALSE)),"",VLOOKUP($B405,'[1]1718  Prog Access'!$F$7:$BF$318,45,FALSE))</f>
        <v>0</v>
      </c>
      <c r="BP405" s="137">
        <f t="shared" si="574"/>
        <v>28482.59</v>
      </c>
      <c r="BQ405" s="133">
        <f t="shared" si="575"/>
        <v>3.8317573200139675E-3</v>
      </c>
      <c r="BR405" s="134">
        <f t="shared" si="576"/>
        <v>48.787430842226073</v>
      </c>
      <c r="BS405" s="140">
        <f>IF(ISNA(VLOOKUP($B405,'[1]1718  Prog Access'!$F$7:$BF$318,46,FALSE)),"",VLOOKUP($B405,'[1]1718  Prog Access'!$F$7:$BF$318,46,FALSE))</f>
        <v>0</v>
      </c>
      <c r="BT405" s="135">
        <f>IF(ISNA(VLOOKUP($B405,'[1]1718  Prog Access'!$F$7:$BF$318,47,FALSE)),"",VLOOKUP($B405,'[1]1718  Prog Access'!$F$7:$BF$318,47,FALSE))</f>
        <v>0</v>
      </c>
      <c r="BU405" s="135">
        <f>IF(ISNA(VLOOKUP($B405,'[1]1718  Prog Access'!$F$7:$BF$318,48,FALSE)),"",VLOOKUP($B405,'[1]1718  Prog Access'!$F$7:$BF$318,48,FALSE))</f>
        <v>0</v>
      </c>
      <c r="BV405" s="135">
        <f>IF(ISNA(VLOOKUP($B405,'[1]1718  Prog Access'!$F$7:$BF$318,49,FALSE)),"",VLOOKUP($B405,'[1]1718  Prog Access'!$F$7:$BF$318,49,FALSE))</f>
        <v>0</v>
      </c>
      <c r="BW405" s="137">
        <f t="shared" si="577"/>
        <v>0</v>
      </c>
      <c r="BX405" s="133">
        <f t="shared" si="578"/>
        <v>0</v>
      </c>
      <c r="BY405" s="134">
        <f t="shared" si="579"/>
        <v>0</v>
      </c>
      <c r="BZ405" s="135">
        <f>IF(ISNA(VLOOKUP($B405,'[1]1718  Prog Access'!$F$7:$BF$318,50,FALSE)),"",VLOOKUP($B405,'[1]1718  Prog Access'!$F$7:$BF$318,50,FALSE))</f>
        <v>1547833.53</v>
      </c>
      <c r="CA405" s="133">
        <f t="shared" si="580"/>
        <v>0.20822974521420134</v>
      </c>
      <c r="CB405" s="134">
        <f t="shared" si="581"/>
        <v>2651.2624483993081</v>
      </c>
      <c r="CC405" s="135">
        <f>IF(ISNA(VLOOKUP($B405,'[1]1718  Prog Access'!$F$7:$BF$318,51,FALSE)),"",VLOOKUP($B405,'[1]1718  Prog Access'!$F$7:$BF$318,51,FALSE))</f>
        <v>260028.41000000003</v>
      </c>
      <c r="CD405" s="133">
        <f t="shared" si="582"/>
        <v>3.4981571669890035E-2</v>
      </c>
      <c r="CE405" s="134">
        <f t="shared" si="583"/>
        <v>445.39903393227257</v>
      </c>
      <c r="CF405" s="141">
        <f>IF(ISNA(VLOOKUP($B405,'[1]1718  Prog Access'!$F$7:$BF$318,52,FALSE)),"",VLOOKUP($B405,'[1]1718  Prog Access'!$F$7:$BF$318,52,FALSE))</f>
        <v>415667.46</v>
      </c>
      <c r="CG405" s="88">
        <f t="shared" si="584"/>
        <v>5.5919662943103597E-2</v>
      </c>
      <c r="CH405" s="89">
        <f t="shared" si="585"/>
        <v>711.99099021942084</v>
      </c>
      <c r="CI405" s="90">
        <f t="shared" si="543"/>
        <v>7433296.9500000011</v>
      </c>
      <c r="CJ405" s="99">
        <f t="shared" si="544"/>
        <v>0</v>
      </c>
    </row>
    <row r="406" spans="1:88" x14ac:dyDescent="0.3">
      <c r="A406" s="21"/>
      <c r="B406" s="84" t="s">
        <v>656</v>
      </c>
      <c r="C406" s="117" t="s">
        <v>657</v>
      </c>
      <c r="D406" s="85">
        <f>IF(ISNA(VLOOKUP($B406,'[1]1718 enrollment_Rev_Exp by size'!$A$6:$C$339,3,FALSE)),"",VLOOKUP($B406,'[1]1718 enrollment_Rev_Exp by size'!$A$6:$C$339,3,FALSE))</f>
        <v>185.42999999999998</v>
      </c>
      <c r="E406" s="86">
        <f>IF(ISNA(VLOOKUP($B406,'[1]1718 Enroll_Rev_Exp Access'!$A$6:$D$316,4,FALSE)),"",VLOOKUP($B406,'[1]1718 Enroll_Rev_Exp Access'!$A$6:$D$316,4,FALSE))</f>
        <v>3195178.28</v>
      </c>
      <c r="F406" s="87">
        <f>IF(ISNA(VLOOKUP($B406,'[1]1718  Prog Access'!$F$7:$BF$318,2,FALSE)),"",VLOOKUP($B406,'[1]1718  Prog Access'!$F$7:$BF$318,2,FALSE))</f>
        <v>1819448.6500000001</v>
      </c>
      <c r="G406" s="87">
        <f>IF(ISNA(VLOOKUP($B406,'[1]1718  Prog Access'!$F$7:$BF$318,3,FALSE)),"",VLOOKUP($B406,'[1]1718  Prog Access'!$F$7:$BF$318,3,FALSE))</f>
        <v>0</v>
      </c>
      <c r="H406" s="87">
        <f>IF(ISNA(VLOOKUP($B406,'[1]1718  Prog Access'!$F$7:$BF$318,4,FALSE)),"",VLOOKUP($B406,'[1]1718  Prog Access'!$F$7:$BF$318,4,FALSE))</f>
        <v>0</v>
      </c>
      <c r="I406" s="130">
        <f t="shared" si="586"/>
        <v>1819448.6500000001</v>
      </c>
      <c r="J406" s="151">
        <f t="shared" si="587"/>
        <v>0.56943572175259038</v>
      </c>
      <c r="K406" s="152">
        <f t="shared" si="588"/>
        <v>9812.0511783422335</v>
      </c>
      <c r="L406" s="135">
        <f>IF(ISNA(VLOOKUP($B406,'[1]1718  Prog Access'!$F$7:$BF$318,5,FALSE)),"",VLOOKUP($B406,'[1]1718  Prog Access'!$F$7:$BF$318,5,FALSE))</f>
        <v>0</v>
      </c>
      <c r="M406" s="135">
        <f>IF(ISNA(VLOOKUP($B406,'[1]1718  Prog Access'!$F$7:$BF$318,6,FALSE)),"",VLOOKUP($B406,'[1]1718  Prog Access'!$F$7:$BF$318,6,FALSE))</f>
        <v>0</v>
      </c>
      <c r="N406" s="135">
        <f>IF(ISNA(VLOOKUP($B406,'[1]1718  Prog Access'!$F$7:$BF$318,7,FALSE)),"",VLOOKUP($B406,'[1]1718  Prog Access'!$F$7:$BF$318,7,FALSE))</f>
        <v>0</v>
      </c>
      <c r="O406" s="135">
        <f>IF(ISNA(VLOOKUP($B406,'[1]1718  Prog Access'!$F$7:$BF$318,8,FALSE)),"",VLOOKUP($B406,'[1]1718  Prog Access'!$F$7:$BF$318,8,FALSE))</f>
        <v>0</v>
      </c>
      <c r="P406" s="135">
        <f>IF(ISNA(VLOOKUP($B406,'[1]1718  Prog Access'!$F$7:$BF$318,9,FALSE)),"",VLOOKUP($B406,'[1]1718  Prog Access'!$F$7:$BF$318,9,FALSE))</f>
        <v>0</v>
      </c>
      <c r="Q406" s="135">
        <f>IF(ISNA(VLOOKUP($B406,'[1]1718  Prog Access'!$F$7:$BF$318,10,FALSE)),"",VLOOKUP($B406,'[1]1718  Prog Access'!$F$7:$BF$318,10,FALSE))</f>
        <v>0</v>
      </c>
      <c r="R406" s="128">
        <f t="shared" si="559"/>
        <v>0</v>
      </c>
      <c r="S406" s="136">
        <f t="shared" si="560"/>
        <v>0</v>
      </c>
      <c r="T406" s="137">
        <f t="shared" si="561"/>
        <v>0</v>
      </c>
      <c r="U406" s="135">
        <f>IF(ISNA(VLOOKUP($B406,'[1]1718  Prog Access'!$F$7:$BF$318,11,FALSE)),"",VLOOKUP($B406,'[1]1718  Prog Access'!$F$7:$BF$318,11,FALSE))</f>
        <v>210564.74999999997</v>
      </c>
      <c r="V406" s="135">
        <f>IF(ISNA(VLOOKUP($B406,'[1]1718  Prog Access'!$F$7:$BF$318,12,FALSE)),"",VLOOKUP($B406,'[1]1718  Prog Access'!$F$7:$BF$318,12,FALSE))</f>
        <v>0</v>
      </c>
      <c r="W406" s="135">
        <f>IF(ISNA(VLOOKUP($B406,'[1]1718  Prog Access'!$F$7:$BF$318,13,FALSE)),"",VLOOKUP($B406,'[1]1718  Prog Access'!$F$7:$BF$318,13,FALSE))</f>
        <v>43477</v>
      </c>
      <c r="X406" s="135">
        <f>IF(ISNA(VLOOKUP($B406,'[1]1718  Prog Access'!$F$7:$BF$318,14,FALSE)),"",VLOOKUP($B406,'[1]1718  Prog Access'!$F$7:$BF$318,14,FALSE))</f>
        <v>0</v>
      </c>
      <c r="Y406" s="135">
        <f>IF(ISNA(VLOOKUP($B406,'[1]1718  Prog Access'!$F$7:$BF$318,15,FALSE)),"",VLOOKUP($B406,'[1]1718  Prog Access'!$F$7:$BF$318,15,FALSE))</f>
        <v>0</v>
      </c>
      <c r="Z406" s="135">
        <f>IF(ISNA(VLOOKUP($B406,'[1]1718  Prog Access'!$F$7:$BF$318,16,FALSE)),"",VLOOKUP($B406,'[1]1718  Prog Access'!$F$7:$BF$318,16,FALSE))</f>
        <v>0</v>
      </c>
      <c r="AA406" s="138">
        <f t="shared" si="562"/>
        <v>254041.74999999997</v>
      </c>
      <c r="AB406" s="133">
        <f t="shared" si="563"/>
        <v>7.9507848306980849E-2</v>
      </c>
      <c r="AC406" s="134">
        <f t="shared" si="564"/>
        <v>1370.0142911071564</v>
      </c>
      <c r="AD406" s="135">
        <f>IF(ISNA(VLOOKUP($B406,'[1]1718  Prog Access'!$F$7:$BF$318,17,FALSE)),"",VLOOKUP($B406,'[1]1718  Prog Access'!$F$7:$BF$318,17,FALSE))</f>
        <v>114476.11</v>
      </c>
      <c r="AE406" s="135">
        <f>IF(ISNA(VLOOKUP($B406,'[1]1718  Prog Access'!$F$7:$BF$318,18,FALSE)),"",VLOOKUP($B406,'[1]1718  Prog Access'!$F$7:$BF$318,18,FALSE))</f>
        <v>0</v>
      </c>
      <c r="AF406" s="135">
        <f>IF(ISNA(VLOOKUP($B406,'[1]1718  Prog Access'!$F$7:$BF$318,19,FALSE)),"",VLOOKUP($B406,'[1]1718  Prog Access'!$F$7:$BF$318,19,FALSE))</f>
        <v>1706</v>
      </c>
      <c r="AG406" s="135">
        <f>IF(ISNA(VLOOKUP($B406,'[1]1718  Prog Access'!$F$7:$BF$318,20,FALSE)),"",VLOOKUP($B406,'[1]1718  Prog Access'!$F$7:$BF$318,20,FALSE))</f>
        <v>0</v>
      </c>
      <c r="AH406" s="134">
        <f t="shared" si="565"/>
        <v>116182.11</v>
      </c>
      <c r="AI406" s="133">
        <f t="shared" si="566"/>
        <v>3.6361698728122303E-2</v>
      </c>
      <c r="AJ406" s="134">
        <f t="shared" si="567"/>
        <v>626.5550881734348</v>
      </c>
      <c r="AK406" s="135">
        <f>IF(ISNA(VLOOKUP($B406,'[1]1718  Prog Access'!$F$7:$BF$318,21,FALSE)),"",VLOOKUP($B406,'[1]1718  Prog Access'!$F$7:$BF$318,21,FALSE))</f>
        <v>0</v>
      </c>
      <c r="AL406" s="135">
        <f>IF(ISNA(VLOOKUP($B406,'[1]1718  Prog Access'!$F$7:$BF$318,22,FALSE)),"",VLOOKUP($B406,'[1]1718  Prog Access'!$F$7:$BF$318,22,FALSE))</f>
        <v>0</v>
      </c>
      <c r="AM406" s="138">
        <f t="shared" si="568"/>
        <v>0</v>
      </c>
      <c r="AN406" s="133">
        <f t="shared" si="569"/>
        <v>0</v>
      </c>
      <c r="AO406" s="139">
        <f t="shared" si="570"/>
        <v>0</v>
      </c>
      <c r="AP406" s="135">
        <f>IF(ISNA(VLOOKUP($B406,'[1]1718  Prog Access'!$F$7:$BF$318,23,FALSE)),"",VLOOKUP($B406,'[1]1718  Prog Access'!$F$7:$BF$318,23,FALSE))</f>
        <v>49372.999999999993</v>
      </c>
      <c r="AQ406" s="135">
        <f>IF(ISNA(VLOOKUP($B406,'[1]1718  Prog Access'!$F$7:$BF$318,24,FALSE)),"",VLOOKUP($B406,'[1]1718  Prog Access'!$F$7:$BF$318,24,FALSE))</f>
        <v>33731.46</v>
      </c>
      <c r="AR406" s="135">
        <f>IF(ISNA(VLOOKUP($B406,'[1]1718  Prog Access'!$F$7:$BF$318,25,FALSE)),"",VLOOKUP($B406,'[1]1718  Prog Access'!$F$7:$BF$318,25,FALSE))</f>
        <v>0</v>
      </c>
      <c r="AS406" s="135">
        <f>IF(ISNA(VLOOKUP($B406,'[1]1718  Prog Access'!$F$7:$BF$318,26,FALSE)),"",VLOOKUP($B406,'[1]1718  Prog Access'!$F$7:$BF$318,26,FALSE))</f>
        <v>0</v>
      </c>
      <c r="AT406" s="135">
        <f>IF(ISNA(VLOOKUP($B406,'[1]1718  Prog Access'!$F$7:$BF$318,27,FALSE)),"",VLOOKUP($B406,'[1]1718  Prog Access'!$F$7:$BF$318,27,FALSE))</f>
        <v>29915.479999999996</v>
      </c>
      <c r="AU406" s="135">
        <f>IF(ISNA(VLOOKUP($B406,'[1]1718  Prog Access'!$F$7:$BF$318,28,FALSE)),"",VLOOKUP($B406,'[1]1718  Prog Access'!$F$7:$BF$318,28,FALSE))</f>
        <v>0</v>
      </c>
      <c r="AV406" s="135">
        <f>IF(ISNA(VLOOKUP($B406,'[1]1718  Prog Access'!$F$7:$BF$318,29,FALSE)),"",VLOOKUP($B406,'[1]1718  Prog Access'!$F$7:$BF$318,29,FALSE))</f>
        <v>0</v>
      </c>
      <c r="AW406" s="135">
        <f>IF(ISNA(VLOOKUP($B406,'[1]1718  Prog Access'!$F$7:$BF$318,30,FALSE)),"",VLOOKUP($B406,'[1]1718  Prog Access'!$F$7:$BF$318,30,FALSE))</f>
        <v>1690</v>
      </c>
      <c r="AX406" s="135">
        <f>IF(ISNA(VLOOKUP($B406,'[1]1718  Prog Access'!$F$7:$BF$318,31,FALSE)),"",VLOOKUP($B406,'[1]1718  Prog Access'!$F$7:$BF$318,31,FALSE))</f>
        <v>0</v>
      </c>
      <c r="AY406" s="135">
        <f>IF(ISNA(VLOOKUP($B406,'[1]1718  Prog Access'!$F$7:$BF$318,32,FALSE)),"",VLOOKUP($B406,'[1]1718  Prog Access'!$F$7:$BF$318,32,FALSE))</f>
        <v>0</v>
      </c>
      <c r="AZ406" s="135">
        <f>IF(ISNA(VLOOKUP($B406,'[1]1718  Prog Access'!$F$7:$BF$318,33,FALSE)),"",VLOOKUP($B406,'[1]1718  Prog Access'!$F$7:$BF$318,33,FALSE))</f>
        <v>0</v>
      </c>
      <c r="BA406" s="135">
        <f>IF(ISNA(VLOOKUP($B406,'[1]1718  Prog Access'!$F$7:$BF$318,34,FALSE)),"",VLOOKUP($B406,'[1]1718  Prog Access'!$F$7:$BF$318,34,FALSE))</f>
        <v>0</v>
      </c>
      <c r="BB406" s="135">
        <f>IF(ISNA(VLOOKUP($B406,'[1]1718  Prog Access'!$F$7:$BF$318,35,FALSE)),"",VLOOKUP($B406,'[1]1718  Prog Access'!$F$7:$BF$318,35,FALSE))</f>
        <v>0</v>
      </c>
      <c r="BC406" s="135">
        <f>IF(ISNA(VLOOKUP($B406,'[1]1718  Prog Access'!$F$7:$BF$318,36,FALSE)),"",VLOOKUP($B406,'[1]1718  Prog Access'!$F$7:$BF$318,36,FALSE))</f>
        <v>0</v>
      </c>
      <c r="BD406" s="135">
        <f>IF(ISNA(VLOOKUP($B406,'[1]1718  Prog Access'!$F$7:$BF$318,37,FALSE)),"",VLOOKUP($B406,'[1]1718  Prog Access'!$F$7:$BF$318,37,FALSE))</f>
        <v>0</v>
      </c>
      <c r="BE406" s="135">
        <f>IF(ISNA(VLOOKUP($B406,'[1]1718  Prog Access'!$F$7:$BF$318,38,FALSE)),"",VLOOKUP($B406,'[1]1718  Prog Access'!$F$7:$BF$318,38,FALSE))</f>
        <v>0</v>
      </c>
      <c r="BF406" s="134">
        <f t="shared" si="596"/>
        <v>114709.93999999999</v>
      </c>
      <c r="BG406" s="133">
        <f t="shared" si="597"/>
        <v>3.5900951354739426E-2</v>
      </c>
      <c r="BH406" s="137">
        <f t="shared" si="598"/>
        <v>618.61586582537882</v>
      </c>
      <c r="BI406" s="140">
        <f>IF(ISNA(VLOOKUP($B406,'[1]1718  Prog Access'!$F$7:$BF$318,39,FALSE)),"",VLOOKUP($B406,'[1]1718  Prog Access'!$F$7:$BF$318,39,FALSE))</f>
        <v>0</v>
      </c>
      <c r="BJ406" s="135">
        <f>IF(ISNA(VLOOKUP($B406,'[1]1718  Prog Access'!$F$7:$BF$318,40,FALSE)),"",VLOOKUP($B406,'[1]1718  Prog Access'!$F$7:$BF$318,40,FALSE))</f>
        <v>0</v>
      </c>
      <c r="BK406" s="135">
        <f>IF(ISNA(VLOOKUP($B406,'[1]1718  Prog Access'!$F$7:$BF$318,41,FALSE)),"",VLOOKUP($B406,'[1]1718  Prog Access'!$F$7:$BF$318,41,FALSE))</f>
        <v>0</v>
      </c>
      <c r="BL406" s="135">
        <f>IF(ISNA(VLOOKUP($B406,'[1]1718  Prog Access'!$F$7:$BF$318,42,FALSE)),"",VLOOKUP($B406,'[1]1718  Prog Access'!$F$7:$BF$318,42,FALSE))</f>
        <v>0</v>
      </c>
      <c r="BM406" s="135">
        <f>IF(ISNA(VLOOKUP($B406,'[1]1718  Prog Access'!$F$7:$BF$318,43,FALSE)),"",VLOOKUP($B406,'[1]1718  Prog Access'!$F$7:$BF$318,43,FALSE))</f>
        <v>0</v>
      </c>
      <c r="BN406" s="135">
        <f>IF(ISNA(VLOOKUP($B406,'[1]1718  Prog Access'!$F$7:$BF$318,44,FALSE)),"",VLOOKUP($B406,'[1]1718  Prog Access'!$F$7:$BF$318,44,FALSE))</f>
        <v>0</v>
      </c>
      <c r="BO406" s="135">
        <f>IF(ISNA(VLOOKUP($B406,'[1]1718  Prog Access'!$F$7:$BF$318,45,FALSE)),"",VLOOKUP($B406,'[1]1718  Prog Access'!$F$7:$BF$318,45,FALSE))</f>
        <v>0</v>
      </c>
      <c r="BP406" s="137">
        <f t="shared" si="574"/>
        <v>0</v>
      </c>
      <c r="BQ406" s="133">
        <f t="shared" si="575"/>
        <v>0</v>
      </c>
      <c r="BR406" s="134">
        <f t="shared" si="576"/>
        <v>0</v>
      </c>
      <c r="BS406" s="140">
        <f>IF(ISNA(VLOOKUP($B406,'[1]1718  Prog Access'!$F$7:$BF$318,46,FALSE)),"",VLOOKUP($B406,'[1]1718  Prog Access'!$F$7:$BF$318,46,FALSE))</f>
        <v>0</v>
      </c>
      <c r="BT406" s="135">
        <f>IF(ISNA(VLOOKUP($B406,'[1]1718  Prog Access'!$F$7:$BF$318,47,FALSE)),"",VLOOKUP($B406,'[1]1718  Prog Access'!$F$7:$BF$318,47,FALSE))</f>
        <v>0</v>
      </c>
      <c r="BU406" s="135">
        <f>IF(ISNA(VLOOKUP($B406,'[1]1718  Prog Access'!$F$7:$BF$318,48,FALSE)),"",VLOOKUP($B406,'[1]1718  Prog Access'!$F$7:$BF$318,48,FALSE))</f>
        <v>0</v>
      </c>
      <c r="BV406" s="135">
        <f>IF(ISNA(VLOOKUP($B406,'[1]1718  Prog Access'!$F$7:$BF$318,49,FALSE)),"",VLOOKUP($B406,'[1]1718  Prog Access'!$F$7:$BF$318,49,FALSE))</f>
        <v>24755.06</v>
      </c>
      <c r="BW406" s="137">
        <f t="shared" si="577"/>
        <v>24755.06</v>
      </c>
      <c r="BX406" s="133">
        <f t="shared" si="578"/>
        <v>7.7476302824642396E-3</v>
      </c>
      <c r="BY406" s="134">
        <f t="shared" si="579"/>
        <v>133.5008358949469</v>
      </c>
      <c r="BZ406" s="135">
        <f>IF(ISNA(VLOOKUP($B406,'[1]1718  Prog Access'!$F$7:$BF$318,50,FALSE)),"",VLOOKUP($B406,'[1]1718  Prog Access'!$F$7:$BF$318,50,FALSE))</f>
        <v>789535.00999999989</v>
      </c>
      <c r="CA406" s="133">
        <f t="shared" si="580"/>
        <v>0.24710202086125846</v>
      </c>
      <c r="CB406" s="134">
        <f t="shared" si="581"/>
        <v>4257.8601628646929</v>
      </c>
      <c r="CC406" s="135">
        <f>IF(ISNA(VLOOKUP($B406,'[1]1718  Prog Access'!$F$7:$BF$318,51,FALSE)),"",VLOOKUP($B406,'[1]1718  Prog Access'!$F$7:$BF$318,51,FALSE))</f>
        <v>76505.760000000009</v>
      </c>
      <c r="CD406" s="133">
        <f t="shared" si="582"/>
        <v>2.3944128713844416E-2</v>
      </c>
      <c r="CE406" s="134">
        <f t="shared" si="583"/>
        <v>412.58566574987879</v>
      </c>
      <c r="CF406" s="141">
        <f>IF(ISNA(VLOOKUP($B406,'[1]1718  Prog Access'!$F$7:$BF$318,52,FALSE)),"",VLOOKUP($B406,'[1]1718  Prog Access'!$F$7:$BF$318,52,FALSE))</f>
        <v>0</v>
      </c>
      <c r="CG406" s="88">
        <f t="shared" si="584"/>
        <v>0</v>
      </c>
      <c r="CH406" s="89">
        <f t="shared" si="585"/>
        <v>0</v>
      </c>
      <c r="CI406" s="90">
        <f t="shared" si="543"/>
        <v>3195178.2800000003</v>
      </c>
      <c r="CJ406" s="99">
        <f t="shared" si="544"/>
        <v>0</v>
      </c>
    </row>
    <row r="407" spans="1:88" x14ac:dyDescent="0.3">
      <c r="A407" s="21"/>
      <c r="B407" s="84" t="s">
        <v>658</v>
      </c>
      <c r="C407" s="117" t="s">
        <v>659</v>
      </c>
      <c r="D407" s="85">
        <f>IF(ISNA(VLOOKUP($B407,'[1]1718 enrollment_Rev_Exp by size'!$A$6:$C$339,3,FALSE)),"",VLOOKUP($B407,'[1]1718 enrollment_Rev_Exp by size'!$A$6:$C$339,3,FALSE))</f>
        <v>115.69999999999999</v>
      </c>
      <c r="E407" s="86">
        <f>IF(ISNA(VLOOKUP($B407,'[1]1718 Enroll_Rev_Exp Access'!$A$6:$D$316,4,FALSE)),"",VLOOKUP($B407,'[1]1718 Enroll_Rev_Exp Access'!$A$6:$D$316,4,FALSE))</f>
        <v>2673003.27</v>
      </c>
      <c r="F407" s="87">
        <f>IF(ISNA(VLOOKUP($B407,'[1]1718  Prog Access'!$F$7:$BF$318,2,FALSE)),"",VLOOKUP($B407,'[1]1718  Prog Access'!$F$7:$BF$318,2,FALSE))</f>
        <v>1300921.1300000001</v>
      </c>
      <c r="G407" s="87">
        <f>IF(ISNA(VLOOKUP($B407,'[1]1718  Prog Access'!$F$7:$BF$318,3,FALSE)),"",VLOOKUP($B407,'[1]1718  Prog Access'!$F$7:$BF$318,3,FALSE))</f>
        <v>0</v>
      </c>
      <c r="H407" s="87">
        <f>IF(ISNA(VLOOKUP($B407,'[1]1718  Prog Access'!$F$7:$BF$318,4,FALSE)),"",VLOOKUP($B407,'[1]1718  Prog Access'!$F$7:$BF$318,4,FALSE))</f>
        <v>0</v>
      </c>
      <c r="I407" s="130">
        <f t="shared" si="586"/>
        <v>1300921.1300000001</v>
      </c>
      <c r="J407" s="151">
        <f t="shared" si="587"/>
        <v>0.48668894071349195</v>
      </c>
      <c r="K407" s="152">
        <f t="shared" si="588"/>
        <v>11243.916421780468</v>
      </c>
      <c r="L407" s="135">
        <f>IF(ISNA(VLOOKUP($B407,'[1]1718  Prog Access'!$F$7:$BF$318,5,FALSE)),"",VLOOKUP($B407,'[1]1718  Prog Access'!$F$7:$BF$318,5,FALSE))</f>
        <v>0</v>
      </c>
      <c r="M407" s="135">
        <f>IF(ISNA(VLOOKUP($B407,'[1]1718  Prog Access'!$F$7:$BF$318,6,FALSE)),"",VLOOKUP($B407,'[1]1718  Prog Access'!$F$7:$BF$318,6,FALSE))</f>
        <v>0</v>
      </c>
      <c r="N407" s="135">
        <f>IF(ISNA(VLOOKUP($B407,'[1]1718  Prog Access'!$F$7:$BF$318,7,FALSE)),"",VLOOKUP($B407,'[1]1718  Prog Access'!$F$7:$BF$318,7,FALSE))</f>
        <v>0</v>
      </c>
      <c r="O407" s="135">
        <f>IF(ISNA(VLOOKUP($B407,'[1]1718  Prog Access'!$F$7:$BF$318,8,FALSE)),"",VLOOKUP($B407,'[1]1718  Prog Access'!$F$7:$BF$318,8,FALSE))</f>
        <v>0</v>
      </c>
      <c r="P407" s="135">
        <f>IF(ISNA(VLOOKUP($B407,'[1]1718  Prog Access'!$F$7:$BF$318,9,FALSE)),"",VLOOKUP($B407,'[1]1718  Prog Access'!$F$7:$BF$318,9,FALSE))</f>
        <v>0</v>
      </c>
      <c r="Q407" s="135">
        <f>IF(ISNA(VLOOKUP($B407,'[1]1718  Prog Access'!$F$7:$BF$318,10,FALSE)),"",VLOOKUP($B407,'[1]1718  Prog Access'!$F$7:$BF$318,10,FALSE))</f>
        <v>0</v>
      </c>
      <c r="R407" s="128">
        <f t="shared" si="559"/>
        <v>0</v>
      </c>
      <c r="S407" s="136">
        <f t="shared" si="560"/>
        <v>0</v>
      </c>
      <c r="T407" s="137">
        <f t="shared" si="561"/>
        <v>0</v>
      </c>
      <c r="U407" s="135">
        <f>IF(ISNA(VLOOKUP($B407,'[1]1718  Prog Access'!$F$7:$BF$318,11,FALSE)),"",VLOOKUP($B407,'[1]1718  Prog Access'!$F$7:$BF$318,11,FALSE))</f>
        <v>231174.39999999997</v>
      </c>
      <c r="V407" s="135">
        <f>IF(ISNA(VLOOKUP($B407,'[1]1718  Prog Access'!$F$7:$BF$318,12,FALSE)),"",VLOOKUP($B407,'[1]1718  Prog Access'!$F$7:$BF$318,12,FALSE))</f>
        <v>0</v>
      </c>
      <c r="W407" s="135">
        <f>IF(ISNA(VLOOKUP($B407,'[1]1718  Prog Access'!$F$7:$BF$318,13,FALSE)),"",VLOOKUP($B407,'[1]1718  Prog Access'!$F$7:$BF$318,13,FALSE))</f>
        <v>30546</v>
      </c>
      <c r="X407" s="135">
        <f>IF(ISNA(VLOOKUP($B407,'[1]1718  Prog Access'!$F$7:$BF$318,14,FALSE)),"",VLOOKUP($B407,'[1]1718  Prog Access'!$F$7:$BF$318,14,FALSE))</f>
        <v>0</v>
      </c>
      <c r="Y407" s="135">
        <f>IF(ISNA(VLOOKUP($B407,'[1]1718  Prog Access'!$F$7:$BF$318,15,FALSE)),"",VLOOKUP($B407,'[1]1718  Prog Access'!$F$7:$BF$318,15,FALSE))</f>
        <v>0</v>
      </c>
      <c r="Z407" s="135">
        <f>IF(ISNA(VLOOKUP($B407,'[1]1718  Prog Access'!$F$7:$BF$318,16,FALSE)),"",VLOOKUP($B407,'[1]1718  Prog Access'!$F$7:$BF$318,16,FALSE))</f>
        <v>0</v>
      </c>
      <c r="AA407" s="138">
        <f t="shared" si="562"/>
        <v>261720.39999999997</v>
      </c>
      <c r="AB407" s="133">
        <f t="shared" si="563"/>
        <v>9.7912487776343038E-2</v>
      </c>
      <c r="AC407" s="134">
        <f t="shared" si="564"/>
        <v>2262.0605012964561</v>
      </c>
      <c r="AD407" s="135">
        <f>IF(ISNA(VLOOKUP($B407,'[1]1718  Prog Access'!$F$7:$BF$318,17,FALSE)),"",VLOOKUP($B407,'[1]1718  Prog Access'!$F$7:$BF$318,17,FALSE))</f>
        <v>100936.51000000001</v>
      </c>
      <c r="AE407" s="135">
        <f>IF(ISNA(VLOOKUP($B407,'[1]1718  Prog Access'!$F$7:$BF$318,18,FALSE)),"",VLOOKUP($B407,'[1]1718  Prog Access'!$F$7:$BF$318,18,FALSE))</f>
        <v>0</v>
      </c>
      <c r="AF407" s="135">
        <f>IF(ISNA(VLOOKUP($B407,'[1]1718  Prog Access'!$F$7:$BF$318,19,FALSE)),"",VLOOKUP($B407,'[1]1718  Prog Access'!$F$7:$BF$318,19,FALSE))</f>
        <v>515</v>
      </c>
      <c r="AG407" s="135">
        <f>IF(ISNA(VLOOKUP($B407,'[1]1718  Prog Access'!$F$7:$BF$318,20,FALSE)),"",VLOOKUP($B407,'[1]1718  Prog Access'!$F$7:$BF$318,20,FALSE))</f>
        <v>0</v>
      </c>
      <c r="AH407" s="134">
        <f t="shared" si="565"/>
        <v>101451.51000000001</v>
      </c>
      <c r="AI407" s="133">
        <f t="shared" si="566"/>
        <v>3.7954128653198395E-2</v>
      </c>
      <c r="AJ407" s="134">
        <f t="shared" si="567"/>
        <v>876.84969749351785</v>
      </c>
      <c r="AK407" s="135">
        <f>IF(ISNA(VLOOKUP($B407,'[1]1718  Prog Access'!$F$7:$BF$318,21,FALSE)),"",VLOOKUP($B407,'[1]1718  Prog Access'!$F$7:$BF$318,21,FALSE))</f>
        <v>0</v>
      </c>
      <c r="AL407" s="135">
        <f>IF(ISNA(VLOOKUP($B407,'[1]1718  Prog Access'!$F$7:$BF$318,22,FALSE)),"",VLOOKUP($B407,'[1]1718  Prog Access'!$F$7:$BF$318,22,FALSE))</f>
        <v>0</v>
      </c>
      <c r="AM407" s="138">
        <f t="shared" si="568"/>
        <v>0</v>
      </c>
      <c r="AN407" s="133">
        <f t="shared" si="569"/>
        <v>0</v>
      </c>
      <c r="AO407" s="139">
        <f t="shared" si="570"/>
        <v>0</v>
      </c>
      <c r="AP407" s="135">
        <f>IF(ISNA(VLOOKUP($B407,'[1]1718  Prog Access'!$F$7:$BF$318,23,FALSE)),"",VLOOKUP($B407,'[1]1718  Prog Access'!$F$7:$BF$318,23,FALSE))</f>
        <v>49993.579999999994</v>
      </c>
      <c r="AQ407" s="135">
        <f>IF(ISNA(VLOOKUP($B407,'[1]1718  Prog Access'!$F$7:$BF$318,24,FALSE)),"",VLOOKUP($B407,'[1]1718  Prog Access'!$F$7:$BF$318,24,FALSE))</f>
        <v>22850.77</v>
      </c>
      <c r="AR407" s="135">
        <f>IF(ISNA(VLOOKUP($B407,'[1]1718  Prog Access'!$F$7:$BF$318,25,FALSE)),"",VLOOKUP($B407,'[1]1718  Prog Access'!$F$7:$BF$318,25,FALSE))</f>
        <v>0</v>
      </c>
      <c r="AS407" s="135">
        <f>IF(ISNA(VLOOKUP($B407,'[1]1718  Prog Access'!$F$7:$BF$318,26,FALSE)),"",VLOOKUP($B407,'[1]1718  Prog Access'!$F$7:$BF$318,26,FALSE))</f>
        <v>0</v>
      </c>
      <c r="AT407" s="135">
        <f>IF(ISNA(VLOOKUP($B407,'[1]1718  Prog Access'!$F$7:$BF$318,27,FALSE)),"",VLOOKUP($B407,'[1]1718  Prog Access'!$F$7:$BF$318,27,FALSE))</f>
        <v>22308.720000000001</v>
      </c>
      <c r="AU407" s="135">
        <f>IF(ISNA(VLOOKUP($B407,'[1]1718  Prog Access'!$F$7:$BF$318,28,FALSE)),"",VLOOKUP($B407,'[1]1718  Prog Access'!$F$7:$BF$318,28,FALSE))</f>
        <v>0</v>
      </c>
      <c r="AV407" s="135">
        <f>IF(ISNA(VLOOKUP($B407,'[1]1718  Prog Access'!$F$7:$BF$318,29,FALSE)),"",VLOOKUP($B407,'[1]1718  Prog Access'!$F$7:$BF$318,29,FALSE))</f>
        <v>0</v>
      </c>
      <c r="AW407" s="135">
        <f>IF(ISNA(VLOOKUP($B407,'[1]1718  Prog Access'!$F$7:$BF$318,30,FALSE)),"",VLOOKUP($B407,'[1]1718  Prog Access'!$F$7:$BF$318,30,FALSE))</f>
        <v>9000</v>
      </c>
      <c r="AX407" s="135">
        <f>IF(ISNA(VLOOKUP($B407,'[1]1718  Prog Access'!$F$7:$BF$318,31,FALSE)),"",VLOOKUP($B407,'[1]1718  Prog Access'!$F$7:$BF$318,31,FALSE))</f>
        <v>0</v>
      </c>
      <c r="AY407" s="135">
        <f>IF(ISNA(VLOOKUP($B407,'[1]1718  Prog Access'!$F$7:$BF$318,32,FALSE)),"",VLOOKUP($B407,'[1]1718  Prog Access'!$F$7:$BF$318,32,FALSE))</f>
        <v>0</v>
      </c>
      <c r="AZ407" s="135">
        <f>IF(ISNA(VLOOKUP($B407,'[1]1718  Prog Access'!$F$7:$BF$318,33,FALSE)),"",VLOOKUP($B407,'[1]1718  Prog Access'!$F$7:$BF$318,33,FALSE))</f>
        <v>0</v>
      </c>
      <c r="BA407" s="135">
        <f>IF(ISNA(VLOOKUP($B407,'[1]1718  Prog Access'!$F$7:$BF$318,34,FALSE)),"",VLOOKUP($B407,'[1]1718  Prog Access'!$F$7:$BF$318,34,FALSE))</f>
        <v>0</v>
      </c>
      <c r="BB407" s="135">
        <f>IF(ISNA(VLOOKUP($B407,'[1]1718  Prog Access'!$F$7:$BF$318,35,FALSE)),"",VLOOKUP($B407,'[1]1718  Prog Access'!$F$7:$BF$318,35,FALSE))</f>
        <v>0</v>
      </c>
      <c r="BC407" s="135">
        <f>IF(ISNA(VLOOKUP($B407,'[1]1718  Prog Access'!$F$7:$BF$318,36,FALSE)),"",VLOOKUP($B407,'[1]1718  Prog Access'!$F$7:$BF$318,36,FALSE))</f>
        <v>0</v>
      </c>
      <c r="BD407" s="135">
        <f>IF(ISNA(VLOOKUP($B407,'[1]1718  Prog Access'!$F$7:$BF$318,37,FALSE)),"",VLOOKUP($B407,'[1]1718  Prog Access'!$F$7:$BF$318,37,FALSE))</f>
        <v>0</v>
      </c>
      <c r="BE407" s="135">
        <f>IF(ISNA(VLOOKUP($B407,'[1]1718  Prog Access'!$F$7:$BF$318,38,FALSE)),"",VLOOKUP($B407,'[1]1718  Prog Access'!$F$7:$BF$318,38,FALSE))</f>
        <v>0</v>
      </c>
      <c r="BF407" s="134">
        <f t="shared" si="596"/>
        <v>104153.06999999999</v>
      </c>
      <c r="BG407" s="133">
        <f t="shared" si="597"/>
        <v>3.8964812040802328E-2</v>
      </c>
      <c r="BH407" s="137">
        <f t="shared" si="598"/>
        <v>900.19939498703548</v>
      </c>
      <c r="BI407" s="140">
        <f>IF(ISNA(VLOOKUP($B407,'[1]1718  Prog Access'!$F$7:$BF$318,39,FALSE)),"",VLOOKUP($B407,'[1]1718  Prog Access'!$F$7:$BF$318,39,FALSE))</f>
        <v>0</v>
      </c>
      <c r="BJ407" s="135">
        <f>IF(ISNA(VLOOKUP($B407,'[1]1718  Prog Access'!$F$7:$BF$318,40,FALSE)),"",VLOOKUP($B407,'[1]1718  Prog Access'!$F$7:$BF$318,40,FALSE))</f>
        <v>0</v>
      </c>
      <c r="BK407" s="135">
        <f>IF(ISNA(VLOOKUP($B407,'[1]1718  Prog Access'!$F$7:$BF$318,41,FALSE)),"",VLOOKUP($B407,'[1]1718  Prog Access'!$F$7:$BF$318,41,FALSE))</f>
        <v>0</v>
      </c>
      <c r="BL407" s="135">
        <f>IF(ISNA(VLOOKUP($B407,'[1]1718  Prog Access'!$F$7:$BF$318,42,FALSE)),"",VLOOKUP($B407,'[1]1718  Prog Access'!$F$7:$BF$318,42,FALSE))</f>
        <v>0</v>
      </c>
      <c r="BM407" s="135">
        <f>IF(ISNA(VLOOKUP($B407,'[1]1718  Prog Access'!$F$7:$BF$318,43,FALSE)),"",VLOOKUP($B407,'[1]1718  Prog Access'!$F$7:$BF$318,43,FALSE))</f>
        <v>0</v>
      </c>
      <c r="BN407" s="135">
        <f>IF(ISNA(VLOOKUP($B407,'[1]1718  Prog Access'!$F$7:$BF$318,44,FALSE)),"",VLOOKUP($B407,'[1]1718  Prog Access'!$F$7:$BF$318,44,FALSE))</f>
        <v>0</v>
      </c>
      <c r="BO407" s="135">
        <f>IF(ISNA(VLOOKUP($B407,'[1]1718  Prog Access'!$F$7:$BF$318,45,FALSE)),"",VLOOKUP($B407,'[1]1718  Prog Access'!$F$7:$BF$318,45,FALSE))</f>
        <v>0</v>
      </c>
      <c r="BP407" s="137">
        <f t="shared" si="574"/>
        <v>0</v>
      </c>
      <c r="BQ407" s="133">
        <f t="shared" si="575"/>
        <v>0</v>
      </c>
      <c r="BR407" s="134">
        <f t="shared" si="576"/>
        <v>0</v>
      </c>
      <c r="BS407" s="140">
        <f>IF(ISNA(VLOOKUP($B407,'[1]1718  Prog Access'!$F$7:$BF$318,46,FALSE)),"",VLOOKUP($B407,'[1]1718  Prog Access'!$F$7:$BF$318,46,FALSE))</f>
        <v>0</v>
      </c>
      <c r="BT407" s="135">
        <f>IF(ISNA(VLOOKUP($B407,'[1]1718  Prog Access'!$F$7:$BF$318,47,FALSE)),"",VLOOKUP($B407,'[1]1718  Prog Access'!$F$7:$BF$318,47,FALSE))</f>
        <v>0</v>
      </c>
      <c r="BU407" s="135">
        <f>IF(ISNA(VLOOKUP($B407,'[1]1718  Prog Access'!$F$7:$BF$318,48,FALSE)),"",VLOOKUP($B407,'[1]1718  Prog Access'!$F$7:$BF$318,48,FALSE))</f>
        <v>0</v>
      </c>
      <c r="BV407" s="135">
        <f>IF(ISNA(VLOOKUP($B407,'[1]1718  Prog Access'!$F$7:$BF$318,49,FALSE)),"",VLOOKUP($B407,'[1]1718  Prog Access'!$F$7:$BF$318,49,FALSE))</f>
        <v>51225.51</v>
      </c>
      <c r="BW407" s="137">
        <f t="shared" si="577"/>
        <v>51225.51</v>
      </c>
      <c r="BX407" s="133">
        <f t="shared" si="578"/>
        <v>1.9164028183175398E-2</v>
      </c>
      <c r="BY407" s="134">
        <f t="shared" si="579"/>
        <v>442.7442523768367</v>
      </c>
      <c r="BZ407" s="135">
        <f>IF(ISNA(VLOOKUP($B407,'[1]1718  Prog Access'!$F$7:$BF$318,50,FALSE)),"",VLOOKUP($B407,'[1]1718  Prog Access'!$F$7:$BF$318,50,FALSE))</f>
        <v>518444.40999999992</v>
      </c>
      <c r="CA407" s="133">
        <f t="shared" si="580"/>
        <v>0.19395577095571601</v>
      </c>
      <c r="CB407" s="134">
        <f t="shared" si="581"/>
        <v>4480.9369922212618</v>
      </c>
      <c r="CC407" s="135">
        <f>IF(ISNA(VLOOKUP($B407,'[1]1718  Prog Access'!$F$7:$BF$318,51,FALSE)),"",VLOOKUP($B407,'[1]1718  Prog Access'!$F$7:$BF$318,51,FALSE))</f>
        <v>105637.32</v>
      </c>
      <c r="CD407" s="133">
        <f t="shared" si="582"/>
        <v>3.9520086333452185E-2</v>
      </c>
      <c r="CE407" s="134">
        <f t="shared" si="583"/>
        <v>913.02783059637011</v>
      </c>
      <c r="CF407" s="141">
        <f>IF(ISNA(VLOOKUP($B407,'[1]1718  Prog Access'!$F$7:$BF$318,52,FALSE)),"",VLOOKUP($B407,'[1]1718  Prog Access'!$F$7:$BF$318,52,FALSE))</f>
        <v>229449.91999999995</v>
      </c>
      <c r="CG407" s="88">
        <f t="shared" si="584"/>
        <v>8.5839745343820675E-2</v>
      </c>
      <c r="CH407" s="89">
        <f t="shared" si="585"/>
        <v>1983.145375972342</v>
      </c>
      <c r="CI407" s="90">
        <f t="shared" si="543"/>
        <v>2673003.2699999996</v>
      </c>
      <c r="CJ407" s="99">
        <f t="shared" si="544"/>
        <v>0</v>
      </c>
    </row>
    <row r="408" spans="1:88" x14ac:dyDescent="0.3">
      <c r="A408" s="21"/>
      <c r="B408" s="84" t="s">
        <v>660</v>
      </c>
      <c r="C408" s="117" t="s">
        <v>661</v>
      </c>
      <c r="D408" s="85">
        <f>IF(ISNA(VLOOKUP($B408,'[1]1718 enrollment_Rev_Exp by size'!$A$6:$C$339,3,FALSE)),"",VLOOKUP($B408,'[1]1718 enrollment_Rev_Exp by size'!$A$6:$C$339,3,FALSE))</f>
        <v>43.870000000000005</v>
      </c>
      <c r="E408" s="86">
        <f>IF(ISNA(VLOOKUP($B408,'[1]1718 Enroll_Rev_Exp Access'!$A$6:$D$316,4,FALSE)),"",VLOOKUP($B408,'[1]1718 Enroll_Rev_Exp Access'!$A$6:$D$316,4,FALSE))</f>
        <v>780047.78</v>
      </c>
      <c r="F408" s="87">
        <f>IF(ISNA(VLOOKUP($B408,'[1]1718  Prog Access'!$F$7:$BF$318,2,FALSE)),"",VLOOKUP($B408,'[1]1718  Prog Access'!$F$7:$BF$318,2,FALSE))</f>
        <v>397571.58</v>
      </c>
      <c r="G408" s="87">
        <f>IF(ISNA(VLOOKUP($B408,'[1]1718  Prog Access'!$F$7:$BF$318,3,FALSE)),"",VLOOKUP($B408,'[1]1718  Prog Access'!$F$7:$BF$318,3,FALSE))</f>
        <v>0</v>
      </c>
      <c r="H408" s="87">
        <f>IF(ISNA(VLOOKUP($B408,'[1]1718  Prog Access'!$F$7:$BF$318,4,FALSE)),"",VLOOKUP($B408,'[1]1718  Prog Access'!$F$7:$BF$318,4,FALSE))</f>
        <v>0</v>
      </c>
      <c r="I408" s="130">
        <f t="shared" si="586"/>
        <v>397571.58</v>
      </c>
      <c r="J408" s="151">
        <f t="shared" si="587"/>
        <v>0.50967593292810853</v>
      </c>
      <c r="K408" s="152">
        <f t="shared" si="588"/>
        <v>9062.4932755869613</v>
      </c>
      <c r="L408" s="135">
        <f>IF(ISNA(VLOOKUP($B408,'[1]1718  Prog Access'!$F$7:$BF$318,5,FALSE)),"",VLOOKUP($B408,'[1]1718  Prog Access'!$F$7:$BF$318,5,FALSE))</f>
        <v>0</v>
      </c>
      <c r="M408" s="135">
        <f>IF(ISNA(VLOOKUP($B408,'[1]1718  Prog Access'!$F$7:$BF$318,6,FALSE)),"",VLOOKUP($B408,'[1]1718  Prog Access'!$F$7:$BF$318,6,FALSE))</f>
        <v>0</v>
      </c>
      <c r="N408" s="135">
        <f>IF(ISNA(VLOOKUP($B408,'[1]1718  Prog Access'!$F$7:$BF$318,7,FALSE)),"",VLOOKUP($B408,'[1]1718  Prog Access'!$F$7:$BF$318,7,FALSE))</f>
        <v>0</v>
      </c>
      <c r="O408" s="135">
        <f>IF(ISNA(VLOOKUP($B408,'[1]1718  Prog Access'!$F$7:$BF$318,8,FALSE)),"",VLOOKUP($B408,'[1]1718  Prog Access'!$F$7:$BF$318,8,FALSE))</f>
        <v>0</v>
      </c>
      <c r="P408" s="135">
        <f>IF(ISNA(VLOOKUP($B408,'[1]1718  Prog Access'!$F$7:$BF$318,9,FALSE)),"",VLOOKUP($B408,'[1]1718  Prog Access'!$F$7:$BF$318,9,FALSE))</f>
        <v>0</v>
      </c>
      <c r="Q408" s="135">
        <f>IF(ISNA(VLOOKUP($B408,'[1]1718  Prog Access'!$F$7:$BF$318,10,FALSE)),"",VLOOKUP($B408,'[1]1718  Prog Access'!$F$7:$BF$318,10,FALSE))</f>
        <v>0</v>
      </c>
      <c r="R408" s="128">
        <f t="shared" si="559"/>
        <v>0</v>
      </c>
      <c r="S408" s="136">
        <f t="shared" si="560"/>
        <v>0</v>
      </c>
      <c r="T408" s="137">
        <f t="shared" si="561"/>
        <v>0</v>
      </c>
      <c r="U408" s="135">
        <f>IF(ISNA(VLOOKUP($B408,'[1]1718  Prog Access'!$F$7:$BF$318,11,FALSE)),"",VLOOKUP($B408,'[1]1718  Prog Access'!$F$7:$BF$318,11,FALSE))</f>
        <v>41985.68</v>
      </c>
      <c r="V408" s="135">
        <f>IF(ISNA(VLOOKUP($B408,'[1]1718  Prog Access'!$F$7:$BF$318,12,FALSE)),"",VLOOKUP($B408,'[1]1718  Prog Access'!$F$7:$BF$318,12,FALSE))</f>
        <v>0</v>
      </c>
      <c r="W408" s="135">
        <f>IF(ISNA(VLOOKUP($B408,'[1]1718  Prog Access'!$F$7:$BF$318,13,FALSE)),"",VLOOKUP($B408,'[1]1718  Prog Access'!$F$7:$BF$318,13,FALSE))</f>
        <v>7592</v>
      </c>
      <c r="X408" s="135">
        <f>IF(ISNA(VLOOKUP($B408,'[1]1718  Prog Access'!$F$7:$BF$318,14,FALSE)),"",VLOOKUP($B408,'[1]1718  Prog Access'!$F$7:$BF$318,14,FALSE))</f>
        <v>0</v>
      </c>
      <c r="Y408" s="135">
        <f>IF(ISNA(VLOOKUP($B408,'[1]1718  Prog Access'!$F$7:$BF$318,15,FALSE)),"",VLOOKUP($B408,'[1]1718  Prog Access'!$F$7:$BF$318,15,FALSE))</f>
        <v>0</v>
      </c>
      <c r="Z408" s="135">
        <f>IF(ISNA(VLOOKUP($B408,'[1]1718  Prog Access'!$F$7:$BF$318,16,FALSE)),"",VLOOKUP($B408,'[1]1718  Prog Access'!$F$7:$BF$318,16,FALSE))</f>
        <v>0</v>
      </c>
      <c r="AA408" s="138">
        <f t="shared" si="562"/>
        <v>49577.68</v>
      </c>
      <c r="AB408" s="133">
        <f t="shared" si="563"/>
        <v>6.3557234917071354E-2</v>
      </c>
      <c r="AC408" s="134">
        <f t="shared" si="564"/>
        <v>1130.1043993617504</v>
      </c>
      <c r="AD408" s="135">
        <f>IF(ISNA(VLOOKUP($B408,'[1]1718  Prog Access'!$F$7:$BF$318,17,FALSE)),"",VLOOKUP($B408,'[1]1718  Prog Access'!$F$7:$BF$318,17,FALSE))</f>
        <v>0</v>
      </c>
      <c r="AE408" s="135">
        <f>IF(ISNA(VLOOKUP($B408,'[1]1718  Prog Access'!$F$7:$BF$318,18,FALSE)),"",VLOOKUP($B408,'[1]1718  Prog Access'!$F$7:$BF$318,18,FALSE))</f>
        <v>0</v>
      </c>
      <c r="AF408" s="135">
        <f>IF(ISNA(VLOOKUP($B408,'[1]1718  Prog Access'!$F$7:$BF$318,19,FALSE)),"",VLOOKUP($B408,'[1]1718  Prog Access'!$F$7:$BF$318,19,FALSE))</f>
        <v>0</v>
      </c>
      <c r="AG408" s="135">
        <f>IF(ISNA(VLOOKUP($B408,'[1]1718  Prog Access'!$F$7:$BF$318,20,FALSE)),"",VLOOKUP($B408,'[1]1718  Prog Access'!$F$7:$BF$318,20,FALSE))</f>
        <v>0</v>
      </c>
      <c r="AH408" s="134">
        <f t="shared" si="565"/>
        <v>0</v>
      </c>
      <c r="AI408" s="133">
        <f t="shared" si="566"/>
        <v>0</v>
      </c>
      <c r="AJ408" s="134">
        <f t="shared" si="567"/>
        <v>0</v>
      </c>
      <c r="AK408" s="135">
        <f>IF(ISNA(VLOOKUP($B408,'[1]1718  Prog Access'!$F$7:$BF$318,21,FALSE)),"",VLOOKUP($B408,'[1]1718  Prog Access'!$F$7:$BF$318,21,FALSE))</f>
        <v>0</v>
      </c>
      <c r="AL408" s="135">
        <f>IF(ISNA(VLOOKUP($B408,'[1]1718  Prog Access'!$F$7:$BF$318,22,FALSE)),"",VLOOKUP($B408,'[1]1718  Prog Access'!$F$7:$BF$318,22,FALSE))</f>
        <v>0</v>
      </c>
      <c r="AM408" s="138">
        <f t="shared" si="568"/>
        <v>0</v>
      </c>
      <c r="AN408" s="133">
        <f t="shared" si="569"/>
        <v>0</v>
      </c>
      <c r="AO408" s="139">
        <f t="shared" si="570"/>
        <v>0</v>
      </c>
      <c r="AP408" s="135">
        <f>IF(ISNA(VLOOKUP($B408,'[1]1718  Prog Access'!$F$7:$BF$318,23,FALSE)),"",VLOOKUP($B408,'[1]1718  Prog Access'!$F$7:$BF$318,23,FALSE))</f>
        <v>0</v>
      </c>
      <c r="AQ408" s="135">
        <f>IF(ISNA(VLOOKUP($B408,'[1]1718  Prog Access'!$F$7:$BF$318,24,FALSE)),"",VLOOKUP($B408,'[1]1718  Prog Access'!$F$7:$BF$318,24,FALSE))</f>
        <v>44391.78</v>
      </c>
      <c r="AR408" s="135">
        <f>IF(ISNA(VLOOKUP($B408,'[1]1718  Prog Access'!$F$7:$BF$318,25,FALSE)),"",VLOOKUP($B408,'[1]1718  Prog Access'!$F$7:$BF$318,25,FALSE))</f>
        <v>0</v>
      </c>
      <c r="AS408" s="135">
        <f>IF(ISNA(VLOOKUP($B408,'[1]1718  Prog Access'!$F$7:$BF$318,26,FALSE)),"",VLOOKUP($B408,'[1]1718  Prog Access'!$F$7:$BF$318,26,FALSE))</f>
        <v>0</v>
      </c>
      <c r="AT408" s="135">
        <f>IF(ISNA(VLOOKUP($B408,'[1]1718  Prog Access'!$F$7:$BF$318,27,FALSE)),"",VLOOKUP($B408,'[1]1718  Prog Access'!$F$7:$BF$318,27,FALSE))</f>
        <v>0</v>
      </c>
      <c r="AU408" s="135">
        <f>IF(ISNA(VLOOKUP($B408,'[1]1718  Prog Access'!$F$7:$BF$318,28,FALSE)),"",VLOOKUP($B408,'[1]1718  Prog Access'!$F$7:$BF$318,28,FALSE))</f>
        <v>0</v>
      </c>
      <c r="AV408" s="135">
        <f>IF(ISNA(VLOOKUP($B408,'[1]1718  Prog Access'!$F$7:$BF$318,29,FALSE)),"",VLOOKUP($B408,'[1]1718  Prog Access'!$F$7:$BF$318,29,FALSE))</f>
        <v>0</v>
      </c>
      <c r="AW408" s="135">
        <f>IF(ISNA(VLOOKUP($B408,'[1]1718  Prog Access'!$F$7:$BF$318,30,FALSE)),"",VLOOKUP($B408,'[1]1718  Prog Access'!$F$7:$BF$318,30,FALSE))</f>
        <v>0</v>
      </c>
      <c r="AX408" s="135">
        <f>IF(ISNA(VLOOKUP($B408,'[1]1718  Prog Access'!$F$7:$BF$318,31,FALSE)),"",VLOOKUP($B408,'[1]1718  Prog Access'!$F$7:$BF$318,31,FALSE))</f>
        <v>0</v>
      </c>
      <c r="AY408" s="135">
        <f>IF(ISNA(VLOOKUP($B408,'[1]1718  Prog Access'!$F$7:$BF$318,32,FALSE)),"",VLOOKUP($B408,'[1]1718  Prog Access'!$F$7:$BF$318,32,FALSE))</f>
        <v>0</v>
      </c>
      <c r="AZ408" s="135">
        <f>IF(ISNA(VLOOKUP($B408,'[1]1718  Prog Access'!$F$7:$BF$318,33,FALSE)),"",VLOOKUP($B408,'[1]1718  Prog Access'!$F$7:$BF$318,33,FALSE))</f>
        <v>0</v>
      </c>
      <c r="BA408" s="135">
        <f>IF(ISNA(VLOOKUP($B408,'[1]1718  Prog Access'!$F$7:$BF$318,34,FALSE)),"",VLOOKUP($B408,'[1]1718  Prog Access'!$F$7:$BF$318,34,FALSE))</f>
        <v>0</v>
      </c>
      <c r="BB408" s="135">
        <f>IF(ISNA(VLOOKUP($B408,'[1]1718  Prog Access'!$F$7:$BF$318,35,FALSE)),"",VLOOKUP($B408,'[1]1718  Prog Access'!$F$7:$BF$318,35,FALSE))</f>
        <v>0</v>
      </c>
      <c r="BC408" s="135">
        <f>IF(ISNA(VLOOKUP($B408,'[1]1718  Prog Access'!$F$7:$BF$318,36,FALSE)),"",VLOOKUP($B408,'[1]1718  Prog Access'!$F$7:$BF$318,36,FALSE))</f>
        <v>0</v>
      </c>
      <c r="BD408" s="135">
        <f>IF(ISNA(VLOOKUP($B408,'[1]1718  Prog Access'!$F$7:$BF$318,37,FALSE)),"",VLOOKUP($B408,'[1]1718  Prog Access'!$F$7:$BF$318,37,FALSE))</f>
        <v>0</v>
      </c>
      <c r="BE408" s="135">
        <f>IF(ISNA(VLOOKUP($B408,'[1]1718  Prog Access'!$F$7:$BF$318,38,FALSE)),"",VLOOKUP($B408,'[1]1718  Prog Access'!$F$7:$BF$318,38,FALSE))</f>
        <v>0</v>
      </c>
      <c r="BF408" s="134">
        <f t="shared" si="596"/>
        <v>44391.78</v>
      </c>
      <c r="BG408" s="133">
        <f t="shared" si="597"/>
        <v>5.6909052417276285E-2</v>
      </c>
      <c r="BH408" s="137">
        <f t="shared" si="598"/>
        <v>1011.8937770686117</v>
      </c>
      <c r="BI408" s="140">
        <f>IF(ISNA(VLOOKUP($B408,'[1]1718  Prog Access'!$F$7:$BF$318,39,FALSE)),"",VLOOKUP($B408,'[1]1718  Prog Access'!$F$7:$BF$318,39,FALSE))</f>
        <v>0</v>
      </c>
      <c r="BJ408" s="135">
        <f>IF(ISNA(VLOOKUP($B408,'[1]1718  Prog Access'!$F$7:$BF$318,40,FALSE)),"",VLOOKUP($B408,'[1]1718  Prog Access'!$F$7:$BF$318,40,FALSE))</f>
        <v>0</v>
      </c>
      <c r="BK408" s="135">
        <f>IF(ISNA(VLOOKUP($B408,'[1]1718  Prog Access'!$F$7:$BF$318,41,FALSE)),"",VLOOKUP($B408,'[1]1718  Prog Access'!$F$7:$BF$318,41,FALSE))</f>
        <v>0</v>
      </c>
      <c r="BL408" s="135">
        <f>IF(ISNA(VLOOKUP($B408,'[1]1718  Prog Access'!$F$7:$BF$318,42,FALSE)),"",VLOOKUP($B408,'[1]1718  Prog Access'!$F$7:$BF$318,42,FALSE))</f>
        <v>0</v>
      </c>
      <c r="BM408" s="135">
        <f>IF(ISNA(VLOOKUP($B408,'[1]1718  Prog Access'!$F$7:$BF$318,43,FALSE)),"",VLOOKUP($B408,'[1]1718  Prog Access'!$F$7:$BF$318,43,FALSE))</f>
        <v>0</v>
      </c>
      <c r="BN408" s="135">
        <f>IF(ISNA(VLOOKUP($B408,'[1]1718  Prog Access'!$F$7:$BF$318,44,FALSE)),"",VLOOKUP($B408,'[1]1718  Prog Access'!$F$7:$BF$318,44,FALSE))</f>
        <v>0</v>
      </c>
      <c r="BO408" s="135">
        <f>IF(ISNA(VLOOKUP($B408,'[1]1718  Prog Access'!$F$7:$BF$318,45,FALSE)),"",VLOOKUP($B408,'[1]1718  Prog Access'!$F$7:$BF$318,45,FALSE))</f>
        <v>656.58</v>
      </c>
      <c r="BP408" s="137">
        <f t="shared" si="574"/>
        <v>656.58</v>
      </c>
      <c r="BQ408" s="133">
        <f t="shared" si="575"/>
        <v>8.4171767016630696E-4</v>
      </c>
      <c r="BR408" s="134">
        <f t="shared" si="576"/>
        <v>14.966491907909733</v>
      </c>
      <c r="BS408" s="140">
        <f>IF(ISNA(VLOOKUP($B408,'[1]1718  Prog Access'!$F$7:$BF$318,46,FALSE)),"",VLOOKUP($B408,'[1]1718  Prog Access'!$F$7:$BF$318,46,FALSE))</f>
        <v>0</v>
      </c>
      <c r="BT408" s="135">
        <f>IF(ISNA(VLOOKUP($B408,'[1]1718  Prog Access'!$F$7:$BF$318,47,FALSE)),"",VLOOKUP($B408,'[1]1718  Prog Access'!$F$7:$BF$318,47,FALSE))</f>
        <v>0</v>
      </c>
      <c r="BU408" s="135">
        <f>IF(ISNA(VLOOKUP($B408,'[1]1718  Prog Access'!$F$7:$BF$318,48,FALSE)),"",VLOOKUP($B408,'[1]1718  Prog Access'!$F$7:$BF$318,48,FALSE))</f>
        <v>27925.52</v>
      </c>
      <c r="BV408" s="135">
        <f>IF(ISNA(VLOOKUP($B408,'[1]1718  Prog Access'!$F$7:$BF$318,49,FALSE)),"",VLOOKUP($B408,'[1]1718  Prog Access'!$F$7:$BF$318,49,FALSE))</f>
        <v>0</v>
      </c>
      <c r="BW408" s="137">
        <f t="shared" si="577"/>
        <v>27925.52</v>
      </c>
      <c r="BX408" s="133">
        <f t="shared" si="578"/>
        <v>3.5799755753423208E-2</v>
      </c>
      <c r="BY408" s="134">
        <f t="shared" si="579"/>
        <v>636.55162981536353</v>
      </c>
      <c r="BZ408" s="135">
        <f>IF(ISNA(VLOOKUP($B408,'[1]1718  Prog Access'!$F$7:$BF$318,50,FALSE)),"",VLOOKUP($B408,'[1]1718  Prog Access'!$F$7:$BF$318,50,FALSE))</f>
        <v>177163.31</v>
      </c>
      <c r="CA408" s="133">
        <f t="shared" si="580"/>
        <v>0.22711853625171524</v>
      </c>
      <c r="CB408" s="134">
        <f t="shared" si="581"/>
        <v>4038.3704125826303</v>
      </c>
      <c r="CC408" s="135">
        <f>IF(ISNA(VLOOKUP($B408,'[1]1718  Prog Access'!$F$7:$BF$318,51,FALSE)),"",VLOOKUP($B408,'[1]1718  Prog Access'!$F$7:$BF$318,51,FALSE))</f>
        <v>1368.39</v>
      </c>
      <c r="CD408" s="133">
        <f t="shared" si="582"/>
        <v>1.7542386954809358E-3</v>
      </c>
      <c r="CE408" s="134">
        <f t="shared" si="583"/>
        <v>31.191930704353773</v>
      </c>
      <c r="CF408" s="141">
        <f>IF(ISNA(VLOOKUP($B408,'[1]1718  Prog Access'!$F$7:$BF$318,52,FALSE)),"",VLOOKUP($B408,'[1]1718  Prog Access'!$F$7:$BF$318,52,FALSE))</f>
        <v>81392.94</v>
      </c>
      <c r="CG408" s="88">
        <f t="shared" si="584"/>
        <v>0.10434353136675807</v>
      </c>
      <c r="CH408" s="89">
        <f t="shared" si="585"/>
        <v>1855.3211762024162</v>
      </c>
      <c r="CI408" s="90">
        <f t="shared" si="543"/>
        <v>780047.78</v>
      </c>
      <c r="CJ408" s="99">
        <f t="shared" si="544"/>
        <v>0</v>
      </c>
    </row>
    <row r="409" spans="1:88" x14ac:dyDescent="0.3">
      <c r="A409" s="21"/>
      <c r="B409" s="84" t="s">
        <v>662</v>
      </c>
      <c r="C409" s="117" t="s">
        <v>663</v>
      </c>
      <c r="D409" s="85">
        <f>IF(ISNA(VLOOKUP($B409,'[1]1718 enrollment_Rev_Exp by size'!$A$6:$C$339,3,FALSE)),"",VLOOKUP($B409,'[1]1718 enrollment_Rev_Exp by size'!$A$6:$C$339,3,FALSE))</f>
        <v>157.14000000000001</v>
      </c>
      <c r="E409" s="86">
        <f>IF(ISNA(VLOOKUP($B409,'[1]1718 Enroll_Rev_Exp Access'!$A$6:$D$316,4,FALSE)),"",VLOOKUP($B409,'[1]1718 Enroll_Rev_Exp Access'!$A$6:$D$316,4,FALSE))</f>
        <v>3100780</v>
      </c>
      <c r="F409" s="87">
        <f>IF(ISNA(VLOOKUP($B409,'[1]1718  Prog Access'!$F$7:$BF$318,2,FALSE)),"",VLOOKUP($B409,'[1]1718  Prog Access'!$F$7:$BF$318,2,FALSE))</f>
        <v>1669159.2199999995</v>
      </c>
      <c r="G409" s="87">
        <f>IF(ISNA(VLOOKUP($B409,'[1]1718  Prog Access'!$F$7:$BF$318,3,FALSE)),"",VLOOKUP($B409,'[1]1718  Prog Access'!$F$7:$BF$318,3,FALSE))</f>
        <v>0</v>
      </c>
      <c r="H409" s="87">
        <f>IF(ISNA(VLOOKUP($B409,'[1]1718  Prog Access'!$F$7:$BF$318,4,FALSE)),"",VLOOKUP($B409,'[1]1718  Prog Access'!$F$7:$BF$318,4,FALSE))</f>
        <v>0</v>
      </c>
      <c r="I409" s="130">
        <f t="shared" si="586"/>
        <v>1669159.2199999995</v>
      </c>
      <c r="J409" s="151">
        <f t="shared" si="587"/>
        <v>0.53830301408032799</v>
      </c>
      <c r="K409" s="152">
        <f t="shared" si="588"/>
        <v>10622.115438462513</v>
      </c>
      <c r="L409" s="135">
        <f>IF(ISNA(VLOOKUP($B409,'[1]1718  Prog Access'!$F$7:$BF$318,5,FALSE)),"",VLOOKUP($B409,'[1]1718  Prog Access'!$F$7:$BF$318,5,FALSE))</f>
        <v>0</v>
      </c>
      <c r="M409" s="135">
        <f>IF(ISNA(VLOOKUP($B409,'[1]1718  Prog Access'!$F$7:$BF$318,6,FALSE)),"",VLOOKUP($B409,'[1]1718  Prog Access'!$F$7:$BF$318,6,FALSE))</f>
        <v>0</v>
      </c>
      <c r="N409" s="135">
        <f>IF(ISNA(VLOOKUP($B409,'[1]1718  Prog Access'!$F$7:$BF$318,7,FALSE)),"",VLOOKUP($B409,'[1]1718  Prog Access'!$F$7:$BF$318,7,FALSE))</f>
        <v>0</v>
      </c>
      <c r="O409" s="135">
        <f>IF(ISNA(VLOOKUP($B409,'[1]1718  Prog Access'!$F$7:$BF$318,8,FALSE)),"",VLOOKUP($B409,'[1]1718  Prog Access'!$F$7:$BF$318,8,FALSE))</f>
        <v>0</v>
      </c>
      <c r="P409" s="135">
        <f>IF(ISNA(VLOOKUP($B409,'[1]1718  Prog Access'!$F$7:$BF$318,9,FALSE)),"",VLOOKUP($B409,'[1]1718  Prog Access'!$F$7:$BF$318,9,FALSE))</f>
        <v>0</v>
      </c>
      <c r="Q409" s="135">
        <f>IF(ISNA(VLOOKUP($B409,'[1]1718  Prog Access'!$F$7:$BF$318,10,FALSE)),"",VLOOKUP($B409,'[1]1718  Prog Access'!$F$7:$BF$318,10,FALSE))</f>
        <v>0</v>
      </c>
      <c r="R409" s="128">
        <f t="shared" si="559"/>
        <v>0</v>
      </c>
      <c r="S409" s="136">
        <f t="shared" si="560"/>
        <v>0</v>
      </c>
      <c r="T409" s="137">
        <f t="shared" si="561"/>
        <v>0</v>
      </c>
      <c r="U409" s="135">
        <f>IF(ISNA(VLOOKUP($B409,'[1]1718  Prog Access'!$F$7:$BF$318,11,FALSE)),"",VLOOKUP($B409,'[1]1718  Prog Access'!$F$7:$BF$318,11,FALSE))</f>
        <v>156571.98000000001</v>
      </c>
      <c r="V409" s="135">
        <f>IF(ISNA(VLOOKUP($B409,'[1]1718  Prog Access'!$F$7:$BF$318,12,FALSE)),"",VLOOKUP($B409,'[1]1718  Prog Access'!$F$7:$BF$318,12,FALSE))</f>
        <v>12488.68</v>
      </c>
      <c r="W409" s="135">
        <f>IF(ISNA(VLOOKUP($B409,'[1]1718  Prog Access'!$F$7:$BF$318,13,FALSE)),"",VLOOKUP($B409,'[1]1718  Prog Access'!$F$7:$BF$318,13,FALSE))</f>
        <v>34187</v>
      </c>
      <c r="X409" s="135">
        <f>IF(ISNA(VLOOKUP($B409,'[1]1718  Prog Access'!$F$7:$BF$318,14,FALSE)),"",VLOOKUP($B409,'[1]1718  Prog Access'!$F$7:$BF$318,14,FALSE))</f>
        <v>0</v>
      </c>
      <c r="Y409" s="135">
        <f>IF(ISNA(VLOOKUP($B409,'[1]1718  Prog Access'!$F$7:$BF$318,15,FALSE)),"",VLOOKUP($B409,'[1]1718  Prog Access'!$F$7:$BF$318,15,FALSE))</f>
        <v>0</v>
      </c>
      <c r="Z409" s="135">
        <f>IF(ISNA(VLOOKUP($B409,'[1]1718  Prog Access'!$F$7:$BF$318,16,FALSE)),"",VLOOKUP($B409,'[1]1718  Prog Access'!$F$7:$BF$318,16,FALSE))</f>
        <v>0</v>
      </c>
      <c r="AA409" s="138">
        <f t="shared" si="562"/>
        <v>203247.66</v>
      </c>
      <c r="AB409" s="133">
        <f t="shared" si="563"/>
        <v>6.5547268751733431E-2</v>
      </c>
      <c r="AC409" s="134">
        <f t="shared" si="564"/>
        <v>1293.4177166857578</v>
      </c>
      <c r="AD409" s="135">
        <f>IF(ISNA(VLOOKUP($B409,'[1]1718  Prog Access'!$F$7:$BF$318,17,FALSE)),"",VLOOKUP($B409,'[1]1718  Prog Access'!$F$7:$BF$318,17,FALSE))</f>
        <v>127816.97</v>
      </c>
      <c r="AE409" s="135">
        <f>IF(ISNA(VLOOKUP($B409,'[1]1718  Prog Access'!$F$7:$BF$318,18,FALSE)),"",VLOOKUP($B409,'[1]1718  Prog Access'!$F$7:$BF$318,18,FALSE))</f>
        <v>0</v>
      </c>
      <c r="AF409" s="135">
        <f>IF(ISNA(VLOOKUP($B409,'[1]1718  Prog Access'!$F$7:$BF$318,19,FALSE)),"",VLOOKUP($B409,'[1]1718  Prog Access'!$F$7:$BF$318,19,FALSE))</f>
        <v>16796</v>
      </c>
      <c r="AG409" s="135">
        <f>IF(ISNA(VLOOKUP($B409,'[1]1718  Prog Access'!$F$7:$BF$318,20,FALSE)),"",VLOOKUP($B409,'[1]1718  Prog Access'!$F$7:$BF$318,20,FALSE))</f>
        <v>0</v>
      </c>
      <c r="AH409" s="134">
        <f t="shared" si="565"/>
        <v>144612.97</v>
      </c>
      <c r="AI409" s="133">
        <f t="shared" si="566"/>
        <v>4.6637610536703671E-2</v>
      </c>
      <c r="AJ409" s="134">
        <f t="shared" si="567"/>
        <v>920.28108692885314</v>
      </c>
      <c r="AK409" s="135">
        <f>IF(ISNA(VLOOKUP($B409,'[1]1718  Prog Access'!$F$7:$BF$318,21,FALSE)),"",VLOOKUP($B409,'[1]1718  Prog Access'!$F$7:$BF$318,21,FALSE))</f>
        <v>0</v>
      </c>
      <c r="AL409" s="135">
        <f>IF(ISNA(VLOOKUP($B409,'[1]1718  Prog Access'!$F$7:$BF$318,22,FALSE)),"",VLOOKUP($B409,'[1]1718  Prog Access'!$F$7:$BF$318,22,FALSE))</f>
        <v>0</v>
      </c>
      <c r="AM409" s="138">
        <f t="shared" si="568"/>
        <v>0</v>
      </c>
      <c r="AN409" s="133">
        <f t="shared" si="569"/>
        <v>0</v>
      </c>
      <c r="AO409" s="139">
        <f t="shared" si="570"/>
        <v>0</v>
      </c>
      <c r="AP409" s="135">
        <f>IF(ISNA(VLOOKUP($B409,'[1]1718  Prog Access'!$F$7:$BF$318,23,FALSE)),"",VLOOKUP($B409,'[1]1718  Prog Access'!$F$7:$BF$318,23,FALSE))</f>
        <v>29372.989999999998</v>
      </c>
      <c r="AQ409" s="135">
        <f>IF(ISNA(VLOOKUP($B409,'[1]1718  Prog Access'!$F$7:$BF$318,24,FALSE)),"",VLOOKUP($B409,'[1]1718  Prog Access'!$F$7:$BF$318,24,FALSE))</f>
        <v>8137</v>
      </c>
      <c r="AR409" s="135">
        <f>IF(ISNA(VLOOKUP($B409,'[1]1718  Prog Access'!$F$7:$BF$318,25,FALSE)),"",VLOOKUP($B409,'[1]1718  Prog Access'!$F$7:$BF$318,25,FALSE))</f>
        <v>0</v>
      </c>
      <c r="AS409" s="135">
        <f>IF(ISNA(VLOOKUP($B409,'[1]1718  Prog Access'!$F$7:$BF$318,26,FALSE)),"",VLOOKUP($B409,'[1]1718  Prog Access'!$F$7:$BF$318,26,FALSE))</f>
        <v>0</v>
      </c>
      <c r="AT409" s="135">
        <f>IF(ISNA(VLOOKUP($B409,'[1]1718  Prog Access'!$F$7:$BF$318,27,FALSE)),"",VLOOKUP($B409,'[1]1718  Prog Access'!$F$7:$BF$318,27,FALSE))</f>
        <v>16818.23</v>
      </c>
      <c r="AU409" s="135">
        <f>IF(ISNA(VLOOKUP($B409,'[1]1718  Prog Access'!$F$7:$BF$318,28,FALSE)),"",VLOOKUP($B409,'[1]1718  Prog Access'!$F$7:$BF$318,28,FALSE))</f>
        <v>0</v>
      </c>
      <c r="AV409" s="135">
        <f>IF(ISNA(VLOOKUP($B409,'[1]1718  Prog Access'!$F$7:$BF$318,29,FALSE)),"",VLOOKUP($B409,'[1]1718  Prog Access'!$F$7:$BF$318,29,FALSE))</f>
        <v>0</v>
      </c>
      <c r="AW409" s="135">
        <f>IF(ISNA(VLOOKUP($B409,'[1]1718  Prog Access'!$F$7:$BF$318,30,FALSE)),"",VLOOKUP($B409,'[1]1718  Prog Access'!$F$7:$BF$318,30,FALSE))</f>
        <v>19871.46</v>
      </c>
      <c r="AX409" s="135">
        <f>IF(ISNA(VLOOKUP($B409,'[1]1718  Prog Access'!$F$7:$BF$318,31,FALSE)),"",VLOOKUP($B409,'[1]1718  Prog Access'!$F$7:$BF$318,31,FALSE))</f>
        <v>0</v>
      </c>
      <c r="AY409" s="135">
        <f>IF(ISNA(VLOOKUP($B409,'[1]1718  Prog Access'!$F$7:$BF$318,32,FALSE)),"",VLOOKUP($B409,'[1]1718  Prog Access'!$F$7:$BF$318,32,FALSE))</f>
        <v>0</v>
      </c>
      <c r="AZ409" s="135">
        <f>IF(ISNA(VLOOKUP($B409,'[1]1718  Prog Access'!$F$7:$BF$318,33,FALSE)),"",VLOOKUP($B409,'[1]1718  Prog Access'!$F$7:$BF$318,33,FALSE))</f>
        <v>0</v>
      </c>
      <c r="BA409" s="135">
        <f>IF(ISNA(VLOOKUP($B409,'[1]1718  Prog Access'!$F$7:$BF$318,34,FALSE)),"",VLOOKUP($B409,'[1]1718  Prog Access'!$F$7:$BF$318,34,FALSE))</f>
        <v>0</v>
      </c>
      <c r="BB409" s="135">
        <f>IF(ISNA(VLOOKUP($B409,'[1]1718  Prog Access'!$F$7:$BF$318,35,FALSE)),"",VLOOKUP($B409,'[1]1718  Prog Access'!$F$7:$BF$318,35,FALSE))</f>
        <v>0</v>
      </c>
      <c r="BC409" s="135">
        <f>IF(ISNA(VLOOKUP($B409,'[1]1718  Prog Access'!$F$7:$BF$318,36,FALSE)),"",VLOOKUP($B409,'[1]1718  Prog Access'!$F$7:$BF$318,36,FALSE))</f>
        <v>0</v>
      </c>
      <c r="BD409" s="135">
        <f>IF(ISNA(VLOOKUP($B409,'[1]1718  Prog Access'!$F$7:$BF$318,37,FALSE)),"",VLOOKUP($B409,'[1]1718  Prog Access'!$F$7:$BF$318,37,FALSE))</f>
        <v>0</v>
      </c>
      <c r="BE409" s="135">
        <f>IF(ISNA(VLOOKUP($B409,'[1]1718  Prog Access'!$F$7:$BF$318,38,FALSE)),"",VLOOKUP($B409,'[1]1718  Prog Access'!$F$7:$BF$318,38,FALSE))</f>
        <v>0</v>
      </c>
      <c r="BF409" s="134">
        <f t="shared" si="596"/>
        <v>74199.679999999993</v>
      </c>
      <c r="BG409" s="133">
        <f t="shared" si="597"/>
        <v>2.3929359709492448E-2</v>
      </c>
      <c r="BH409" s="137">
        <f t="shared" si="598"/>
        <v>472.1883670612192</v>
      </c>
      <c r="BI409" s="140">
        <f>IF(ISNA(VLOOKUP($B409,'[1]1718  Prog Access'!$F$7:$BF$318,39,FALSE)),"",VLOOKUP($B409,'[1]1718  Prog Access'!$F$7:$BF$318,39,FALSE))</f>
        <v>0</v>
      </c>
      <c r="BJ409" s="135">
        <f>IF(ISNA(VLOOKUP($B409,'[1]1718  Prog Access'!$F$7:$BF$318,40,FALSE)),"",VLOOKUP($B409,'[1]1718  Prog Access'!$F$7:$BF$318,40,FALSE))</f>
        <v>0</v>
      </c>
      <c r="BK409" s="135">
        <f>IF(ISNA(VLOOKUP($B409,'[1]1718  Prog Access'!$F$7:$BF$318,41,FALSE)),"",VLOOKUP($B409,'[1]1718  Prog Access'!$F$7:$BF$318,41,FALSE))</f>
        <v>0</v>
      </c>
      <c r="BL409" s="135">
        <f>IF(ISNA(VLOOKUP($B409,'[1]1718  Prog Access'!$F$7:$BF$318,42,FALSE)),"",VLOOKUP($B409,'[1]1718  Prog Access'!$F$7:$BF$318,42,FALSE))</f>
        <v>0</v>
      </c>
      <c r="BM409" s="135">
        <f>IF(ISNA(VLOOKUP($B409,'[1]1718  Prog Access'!$F$7:$BF$318,43,FALSE)),"",VLOOKUP($B409,'[1]1718  Prog Access'!$F$7:$BF$318,43,FALSE))</f>
        <v>0</v>
      </c>
      <c r="BN409" s="135">
        <f>IF(ISNA(VLOOKUP($B409,'[1]1718  Prog Access'!$F$7:$BF$318,44,FALSE)),"",VLOOKUP($B409,'[1]1718  Prog Access'!$F$7:$BF$318,44,FALSE))</f>
        <v>0</v>
      </c>
      <c r="BO409" s="135">
        <f>IF(ISNA(VLOOKUP($B409,'[1]1718  Prog Access'!$F$7:$BF$318,45,FALSE)),"",VLOOKUP($B409,'[1]1718  Prog Access'!$F$7:$BF$318,45,FALSE))</f>
        <v>25519.7</v>
      </c>
      <c r="BP409" s="137">
        <f t="shared" si="574"/>
        <v>25519.7</v>
      </c>
      <c r="BQ409" s="133">
        <f t="shared" si="575"/>
        <v>8.2300904933597357E-3</v>
      </c>
      <c r="BR409" s="134">
        <f t="shared" si="576"/>
        <v>162.40104365533918</v>
      </c>
      <c r="BS409" s="140">
        <f>IF(ISNA(VLOOKUP($B409,'[1]1718  Prog Access'!$F$7:$BF$318,46,FALSE)),"",VLOOKUP($B409,'[1]1718  Prog Access'!$F$7:$BF$318,46,FALSE))</f>
        <v>0</v>
      </c>
      <c r="BT409" s="135">
        <f>IF(ISNA(VLOOKUP($B409,'[1]1718  Prog Access'!$F$7:$BF$318,47,FALSE)),"",VLOOKUP($B409,'[1]1718  Prog Access'!$F$7:$BF$318,47,FALSE))</f>
        <v>0</v>
      </c>
      <c r="BU409" s="135">
        <f>IF(ISNA(VLOOKUP($B409,'[1]1718  Prog Access'!$F$7:$BF$318,48,FALSE)),"",VLOOKUP($B409,'[1]1718  Prog Access'!$F$7:$BF$318,48,FALSE))</f>
        <v>168345.57</v>
      </c>
      <c r="BV409" s="135">
        <f>IF(ISNA(VLOOKUP($B409,'[1]1718  Prog Access'!$F$7:$BF$318,49,FALSE)),"",VLOOKUP($B409,'[1]1718  Prog Access'!$F$7:$BF$318,49,FALSE))</f>
        <v>0</v>
      </c>
      <c r="BW409" s="137">
        <f t="shared" si="577"/>
        <v>168345.57</v>
      </c>
      <c r="BX409" s="133">
        <f t="shared" si="578"/>
        <v>5.4291362173388633E-2</v>
      </c>
      <c r="BY409" s="134">
        <f t="shared" si="579"/>
        <v>1071.3094692630775</v>
      </c>
      <c r="BZ409" s="135">
        <f>IF(ISNA(VLOOKUP($B409,'[1]1718  Prog Access'!$F$7:$BF$318,50,FALSE)),"",VLOOKUP($B409,'[1]1718  Prog Access'!$F$7:$BF$318,50,FALSE))</f>
        <v>586457.28000000014</v>
      </c>
      <c r="CA409" s="133">
        <f t="shared" si="580"/>
        <v>0.18913217964512161</v>
      </c>
      <c r="CB409" s="134">
        <f t="shared" si="581"/>
        <v>3732.0687285223376</v>
      </c>
      <c r="CC409" s="135">
        <f>IF(ISNA(VLOOKUP($B409,'[1]1718  Prog Access'!$F$7:$BF$318,51,FALSE)),"",VLOOKUP($B409,'[1]1718  Prog Access'!$F$7:$BF$318,51,FALSE))</f>
        <v>97916.680000000008</v>
      </c>
      <c r="CD409" s="133">
        <f t="shared" si="582"/>
        <v>3.1578080353975455E-2</v>
      </c>
      <c r="CE409" s="134">
        <f t="shared" si="583"/>
        <v>623.11747486317927</v>
      </c>
      <c r="CF409" s="141">
        <f>IF(ISNA(VLOOKUP($B409,'[1]1718  Prog Access'!$F$7:$BF$318,52,FALSE)),"",VLOOKUP($B409,'[1]1718  Prog Access'!$F$7:$BF$318,52,FALSE))</f>
        <v>131321.24</v>
      </c>
      <c r="CG409" s="88">
        <f t="shared" si="584"/>
        <v>4.2351034255896904E-2</v>
      </c>
      <c r="CH409" s="89">
        <f t="shared" si="585"/>
        <v>835.69581265113902</v>
      </c>
      <c r="CI409" s="90">
        <f t="shared" si="543"/>
        <v>3100779.9999999995</v>
      </c>
      <c r="CJ409" s="99">
        <f t="shared" si="544"/>
        <v>0</v>
      </c>
    </row>
    <row r="410" spans="1:88" x14ac:dyDescent="0.3">
      <c r="A410" s="21"/>
      <c r="B410" s="84" t="s">
        <v>664</v>
      </c>
      <c r="C410" s="117" t="s">
        <v>665</v>
      </c>
      <c r="D410" s="85">
        <f>IF(ISNA(VLOOKUP($B410,'[1]1718 enrollment_Rev_Exp by size'!$A$6:$C$339,3,FALSE)),"",VLOOKUP($B410,'[1]1718 enrollment_Rev_Exp by size'!$A$6:$C$339,3,FALSE))</f>
        <v>91.230000000000018</v>
      </c>
      <c r="E410" s="86">
        <f>IF(ISNA(VLOOKUP($B410,'[1]1718 Enroll_Rev_Exp Access'!$A$6:$D$316,4,FALSE)),"",VLOOKUP($B410,'[1]1718 Enroll_Rev_Exp Access'!$A$6:$D$316,4,FALSE))</f>
        <v>2446285.71</v>
      </c>
      <c r="F410" s="87">
        <f>IF(ISNA(VLOOKUP($B410,'[1]1718  Prog Access'!$F$7:$BF$318,2,FALSE)),"",VLOOKUP($B410,'[1]1718  Prog Access'!$F$7:$BF$318,2,FALSE))</f>
        <v>1288852.4999999995</v>
      </c>
      <c r="G410" s="87">
        <f>IF(ISNA(VLOOKUP($B410,'[1]1718  Prog Access'!$F$7:$BF$318,3,FALSE)),"",VLOOKUP($B410,'[1]1718  Prog Access'!$F$7:$BF$318,3,FALSE))</f>
        <v>0</v>
      </c>
      <c r="H410" s="87">
        <f>IF(ISNA(VLOOKUP($B410,'[1]1718  Prog Access'!$F$7:$BF$318,4,FALSE)),"",VLOOKUP($B410,'[1]1718  Prog Access'!$F$7:$BF$318,4,FALSE))</f>
        <v>0</v>
      </c>
      <c r="I410" s="130">
        <f t="shared" si="586"/>
        <v>1288852.4999999995</v>
      </c>
      <c r="J410" s="151">
        <f t="shared" si="587"/>
        <v>0.5268609855060632</v>
      </c>
      <c r="K410" s="152">
        <f t="shared" si="588"/>
        <v>14127.507398881939</v>
      </c>
      <c r="L410" s="135">
        <f>IF(ISNA(VLOOKUP($B410,'[1]1718  Prog Access'!$F$7:$BF$318,5,FALSE)),"",VLOOKUP($B410,'[1]1718  Prog Access'!$F$7:$BF$318,5,FALSE))</f>
        <v>0</v>
      </c>
      <c r="M410" s="135">
        <f>IF(ISNA(VLOOKUP($B410,'[1]1718  Prog Access'!$F$7:$BF$318,6,FALSE)),"",VLOOKUP($B410,'[1]1718  Prog Access'!$F$7:$BF$318,6,FALSE))</f>
        <v>0</v>
      </c>
      <c r="N410" s="135">
        <f>IF(ISNA(VLOOKUP($B410,'[1]1718  Prog Access'!$F$7:$BF$318,7,FALSE)),"",VLOOKUP($B410,'[1]1718  Prog Access'!$F$7:$BF$318,7,FALSE))</f>
        <v>0</v>
      </c>
      <c r="O410" s="135">
        <f>IF(ISNA(VLOOKUP($B410,'[1]1718  Prog Access'!$F$7:$BF$318,8,FALSE)),"",VLOOKUP($B410,'[1]1718  Prog Access'!$F$7:$BF$318,8,FALSE))</f>
        <v>0</v>
      </c>
      <c r="P410" s="135">
        <f>IF(ISNA(VLOOKUP($B410,'[1]1718  Prog Access'!$F$7:$BF$318,9,FALSE)),"",VLOOKUP($B410,'[1]1718  Prog Access'!$F$7:$BF$318,9,FALSE))</f>
        <v>0</v>
      </c>
      <c r="Q410" s="135">
        <f>IF(ISNA(VLOOKUP($B410,'[1]1718  Prog Access'!$F$7:$BF$318,10,FALSE)),"",VLOOKUP($B410,'[1]1718  Prog Access'!$F$7:$BF$318,10,FALSE))</f>
        <v>0</v>
      </c>
      <c r="R410" s="128">
        <f t="shared" si="559"/>
        <v>0</v>
      </c>
      <c r="S410" s="136">
        <f t="shared" si="560"/>
        <v>0</v>
      </c>
      <c r="T410" s="137">
        <f t="shared" si="561"/>
        <v>0</v>
      </c>
      <c r="U410" s="135">
        <f>IF(ISNA(VLOOKUP($B410,'[1]1718  Prog Access'!$F$7:$BF$318,11,FALSE)),"",VLOOKUP($B410,'[1]1718  Prog Access'!$F$7:$BF$318,11,FALSE))</f>
        <v>143956.08000000002</v>
      </c>
      <c r="V410" s="135">
        <f>IF(ISNA(VLOOKUP($B410,'[1]1718  Prog Access'!$F$7:$BF$318,12,FALSE)),"",VLOOKUP($B410,'[1]1718  Prog Access'!$F$7:$BF$318,12,FALSE))</f>
        <v>7287.96</v>
      </c>
      <c r="W410" s="135">
        <f>IF(ISNA(VLOOKUP($B410,'[1]1718  Prog Access'!$F$7:$BF$318,13,FALSE)),"",VLOOKUP($B410,'[1]1718  Prog Access'!$F$7:$BF$318,13,FALSE))</f>
        <v>20645.919999999998</v>
      </c>
      <c r="X410" s="135">
        <f>IF(ISNA(VLOOKUP($B410,'[1]1718  Prog Access'!$F$7:$BF$318,14,FALSE)),"",VLOOKUP($B410,'[1]1718  Prog Access'!$F$7:$BF$318,14,FALSE))</f>
        <v>0</v>
      </c>
      <c r="Y410" s="135">
        <f>IF(ISNA(VLOOKUP($B410,'[1]1718  Prog Access'!$F$7:$BF$318,15,FALSE)),"",VLOOKUP($B410,'[1]1718  Prog Access'!$F$7:$BF$318,15,FALSE))</f>
        <v>0</v>
      </c>
      <c r="Z410" s="135">
        <f>IF(ISNA(VLOOKUP($B410,'[1]1718  Prog Access'!$F$7:$BF$318,16,FALSE)),"",VLOOKUP($B410,'[1]1718  Prog Access'!$F$7:$BF$318,16,FALSE))</f>
        <v>0</v>
      </c>
      <c r="AA410" s="138">
        <f t="shared" si="562"/>
        <v>171889.96000000002</v>
      </c>
      <c r="AB410" s="133">
        <f t="shared" si="563"/>
        <v>7.0265692718288419E-2</v>
      </c>
      <c r="AC410" s="134">
        <f t="shared" si="564"/>
        <v>1884.138550915269</v>
      </c>
      <c r="AD410" s="135">
        <f>IF(ISNA(VLOOKUP($B410,'[1]1718  Prog Access'!$F$7:$BF$318,17,FALSE)),"",VLOOKUP($B410,'[1]1718  Prog Access'!$F$7:$BF$318,17,FALSE))</f>
        <v>0</v>
      </c>
      <c r="AE410" s="135">
        <f>IF(ISNA(VLOOKUP($B410,'[1]1718  Prog Access'!$F$7:$BF$318,18,FALSE)),"",VLOOKUP($B410,'[1]1718  Prog Access'!$F$7:$BF$318,18,FALSE))</f>
        <v>0</v>
      </c>
      <c r="AF410" s="135">
        <f>IF(ISNA(VLOOKUP($B410,'[1]1718  Prog Access'!$F$7:$BF$318,19,FALSE)),"",VLOOKUP($B410,'[1]1718  Prog Access'!$F$7:$BF$318,19,FALSE))</f>
        <v>0</v>
      </c>
      <c r="AG410" s="135">
        <f>IF(ISNA(VLOOKUP($B410,'[1]1718  Prog Access'!$F$7:$BF$318,20,FALSE)),"",VLOOKUP($B410,'[1]1718  Prog Access'!$F$7:$BF$318,20,FALSE))</f>
        <v>0</v>
      </c>
      <c r="AH410" s="134">
        <f t="shared" si="565"/>
        <v>0</v>
      </c>
      <c r="AI410" s="133">
        <f t="shared" si="566"/>
        <v>0</v>
      </c>
      <c r="AJ410" s="134">
        <f t="shared" si="567"/>
        <v>0</v>
      </c>
      <c r="AK410" s="135">
        <f>IF(ISNA(VLOOKUP($B410,'[1]1718  Prog Access'!$F$7:$BF$318,21,FALSE)),"",VLOOKUP($B410,'[1]1718  Prog Access'!$F$7:$BF$318,21,FALSE))</f>
        <v>0</v>
      </c>
      <c r="AL410" s="135">
        <f>IF(ISNA(VLOOKUP($B410,'[1]1718  Prog Access'!$F$7:$BF$318,22,FALSE)),"",VLOOKUP($B410,'[1]1718  Prog Access'!$F$7:$BF$318,22,FALSE))</f>
        <v>0</v>
      </c>
      <c r="AM410" s="138">
        <f t="shared" si="568"/>
        <v>0</v>
      </c>
      <c r="AN410" s="133">
        <f t="shared" si="569"/>
        <v>0</v>
      </c>
      <c r="AO410" s="139">
        <f t="shared" si="570"/>
        <v>0</v>
      </c>
      <c r="AP410" s="135">
        <f>IF(ISNA(VLOOKUP($B410,'[1]1718  Prog Access'!$F$7:$BF$318,23,FALSE)),"",VLOOKUP($B410,'[1]1718  Prog Access'!$F$7:$BF$318,23,FALSE))</f>
        <v>0</v>
      </c>
      <c r="AQ410" s="135">
        <f>IF(ISNA(VLOOKUP($B410,'[1]1718  Prog Access'!$F$7:$BF$318,24,FALSE)),"",VLOOKUP($B410,'[1]1718  Prog Access'!$F$7:$BF$318,24,FALSE))</f>
        <v>27506.059999999998</v>
      </c>
      <c r="AR410" s="135">
        <f>IF(ISNA(VLOOKUP($B410,'[1]1718  Prog Access'!$F$7:$BF$318,25,FALSE)),"",VLOOKUP($B410,'[1]1718  Prog Access'!$F$7:$BF$318,25,FALSE))</f>
        <v>0</v>
      </c>
      <c r="AS410" s="135">
        <f>IF(ISNA(VLOOKUP($B410,'[1]1718  Prog Access'!$F$7:$BF$318,26,FALSE)),"",VLOOKUP($B410,'[1]1718  Prog Access'!$F$7:$BF$318,26,FALSE))</f>
        <v>0</v>
      </c>
      <c r="AT410" s="135">
        <f>IF(ISNA(VLOOKUP($B410,'[1]1718  Prog Access'!$F$7:$BF$318,27,FALSE)),"",VLOOKUP($B410,'[1]1718  Prog Access'!$F$7:$BF$318,27,FALSE))</f>
        <v>25806.97</v>
      </c>
      <c r="AU410" s="135">
        <f>IF(ISNA(VLOOKUP($B410,'[1]1718  Prog Access'!$F$7:$BF$318,28,FALSE)),"",VLOOKUP($B410,'[1]1718  Prog Access'!$F$7:$BF$318,28,FALSE))</f>
        <v>0</v>
      </c>
      <c r="AV410" s="135">
        <f>IF(ISNA(VLOOKUP($B410,'[1]1718  Prog Access'!$F$7:$BF$318,29,FALSE)),"",VLOOKUP($B410,'[1]1718  Prog Access'!$F$7:$BF$318,29,FALSE))</f>
        <v>0</v>
      </c>
      <c r="AW410" s="135">
        <f>IF(ISNA(VLOOKUP($B410,'[1]1718  Prog Access'!$F$7:$BF$318,30,FALSE)),"",VLOOKUP($B410,'[1]1718  Prog Access'!$F$7:$BF$318,30,FALSE))</f>
        <v>0</v>
      </c>
      <c r="AX410" s="135">
        <f>IF(ISNA(VLOOKUP($B410,'[1]1718  Prog Access'!$F$7:$BF$318,31,FALSE)),"",VLOOKUP($B410,'[1]1718  Prog Access'!$F$7:$BF$318,31,FALSE))</f>
        <v>0</v>
      </c>
      <c r="AY410" s="135">
        <f>IF(ISNA(VLOOKUP($B410,'[1]1718  Prog Access'!$F$7:$BF$318,32,FALSE)),"",VLOOKUP($B410,'[1]1718  Prog Access'!$F$7:$BF$318,32,FALSE))</f>
        <v>0</v>
      </c>
      <c r="AZ410" s="135">
        <f>IF(ISNA(VLOOKUP($B410,'[1]1718  Prog Access'!$F$7:$BF$318,33,FALSE)),"",VLOOKUP($B410,'[1]1718  Prog Access'!$F$7:$BF$318,33,FALSE))</f>
        <v>0</v>
      </c>
      <c r="BA410" s="135">
        <f>IF(ISNA(VLOOKUP($B410,'[1]1718  Prog Access'!$F$7:$BF$318,34,FALSE)),"",VLOOKUP($B410,'[1]1718  Prog Access'!$F$7:$BF$318,34,FALSE))</f>
        <v>0</v>
      </c>
      <c r="BB410" s="135">
        <f>IF(ISNA(VLOOKUP($B410,'[1]1718  Prog Access'!$F$7:$BF$318,35,FALSE)),"",VLOOKUP($B410,'[1]1718  Prog Access'!$F$7:$BF$318,35,FALSE))</f>
        <v>0</v>
      </c>
      <c r="BC410" s="135">
        <f>IF(ISNA(VLOOKUP($B410,'[1]1718  Prog Access'!$F$7:$BF$318,36,FALSE)),"",VLOOKUP($B410,'[1]1718  Prog Access'!$F$7:$BF$318,36,FALSE))</f>
        <v>0</v>
      </c>
      <c r="BD410" s="135">
        <f>IF(ISNA(VLOOKUP($B410,'[1]1718  Prog Access'!$F$7:$BF$318,37,FALSE)),"",VLOOKUP($B410,'[1]1718  Prog Access'!$F$7:$BF$318,37,FALSE))</f>
        <v>0</v>
      </c>
      <c r="BE410" s="135">
        <f>IF(ISNA(VLOOKUP($B410,'[1]1718  Prog Access'!$F$7:$BF$318,38,FALSE)),"",VLOOKUP($B410,'[1]1718  Prog Access'!$F$7:$BF$318,38,FALSE))</f>
        <v>0</v>
      </c>
      <c r="BF410" s="134">
        <f t="shared" si="596"/>
        <v>53313.03</v>
      </c>
      <c r="BG410" s="133">
        <f t="shared" si="597"/>
        <v>2.1793460094242222E-2</v>
      </c>
      <c r="BH410" s="137">
        <f t="shared" si="598"/>
        <v>584.38046695166054</v>
      </c>
      <c r="BI410" s="140">
        <f>IF(ISNA(VLOOKUP($B410,'[1]1718  Prog Access'!$F$7:$BF$318,39,FALSE)),"",VLOOKUP($B410,'[1]1718  Prog Access'!$F$7:$BF$318,39,FALSE))</f>
        <v>0</v>
      </c>
      <c r="BJ410" s="135">
        <f>IF(ISNA(VLOOKUP($B410,'[1]1718  Prog Access'!$F$7:$BF$318,40,FALSE)),"",VLOOKUP($B410,'[1]1718  Prog Access'!$F$7:$BF$318,40,FALSE))</f>
        <v>0</v>
      </c>
      <c r="BK410" s="135">
        <f>IF(ISNA(VLOOKUP($B410,'[1]1718  Prog Access'!$F$7:$BF$318,41,FALSE)),"",VLOOKUP($B410,'[1]1718  Prog Access'!$F$7:$BF$318,41,FALSE))</f>
        <v>0</v>
      </c>
      <c r="BL410" s="135">
        <f>IF(ISNA(VLOOKUP($B410,'[1]1718  Prog Access'!$F$7:$BF$318,42,FALSE)),"",VLOOKUP($B410,'[1]1718  Prog Access'!$F$7:$BF$318,42,FALSE))</f>
        <v>0</v>
      </c>
      <c r="BM410" s="135">
        <f>IF(ISNA(VLOOKUP($B410,'[1]1718  Prog Access'!$F$7:$BF$318,43,FALSE)),"",VLOOKUP($B410,'[1]1718  Prog Access'!$F$7:$BF$318,43,FALSE))</f>
        <v>0</v>
      </c>
      <c r="BN410" s="135">
        <f>IF(ISNA(VLOOKUP($B410,'[1]1718  Prog Access'!$F$7:$BF$318,44,FALSE)),"",VLOOKUP($B410,'[1]1718  Prog Access'!$F$7:$BF$318,44,FALSE))</f>
        <v>0</v>
      </c>
      <c r="BO410" s="135">
        <f>IF(ISNA(VLOOKUP($B410,'[1]1718  Prog Access'!$F$7:$BF$318,45,FALSE)),"",VLOOKUP($B410,'[1]1718  Prog Access'!$F$7:$BF$318,45,FALSE))</f>
        <v>45560.29</v>
      </c>
      <c r="BP410" s="137">
        <f t="shared" si="574"/>
        <v>45560.29</v>
      </c>
      <c r="BQ410" s="133">
        <f t="shared" si="575"/>
        <v>1.8624271814922225E-2</v>
      </c>
      <c r="BR410" s="134">
        <f t="shared" si="576"/>
        <v>499.40030691658438</v>
      </c>
      <c r="BS410" s="140">
        <f>IF(ISNA(VLOOKUP($B410,'[1]1718  Prog Access'!$F$7:$BF$318,46,FALSE)),"",VLOOKUP($B410,'[1]1718  Prog Access'!$F$7:$BF$318,46,FALSE))</f>
        <v>0</v>
      </c>
      <c r="BT410" s="135">
        <f>IF(ISNA(VLOOKUP($B410,'[1]1718  Prog Access'!$F$7:$BF$318,47,FALSE)),"",VLOOKUP($B410,'[1]1718  Prog Access'!$F$7:$BF$318,47,FALSE))</f>
        <v>0</v>
      </c>
      <c r="BU410" s="135">
        <f>IF(ISNA(VLOOKUP($B410,'[1]1718  Prog Access'!$F$7:$BF$318,48,FALSE)),"",VLOOKUP($B410,'[1]1718  Prog Access'!$F$7:$BF$318,48,FALSE))</f>
        <v>0</v>
      </c>
      <c r="BV410" s="135">
        <f>IF(ISNA(VLOOKUP($B410,'[1]1718  Prog Access'!$F$7:$BF$318,49,FALSE)),"",VLOOKUP($B410,'[1]1718  Prog Access'!$F$7:$BF$318,49,FALSE))</f>
        <v>0</v>
      </c>
      <c r="BW410" s="137">
        <f t="shared" si="577"/>
        <v>0</v>
      </c>
      <c r="BX410" s="133">
        <f t="shared" si="578"/>
        <v>0</v>
      </c>
      <c r="BY410" s="134">
        <f t="shared" si="579"/>
        <v>0</v>
      </c>
      <c r="BZ410" s="135">
        <f>IF(ISNA(VLOOKUP($B410,'[1]1718  Prog Access'!$F$7:$BF$318,50,FALSE)),"",VLOOKUP($B410,'[1]1718  Prog Access'!$F$7:$BF$318,50,FALSE))</f>
        <v>577741.50999999989</v>
      </c>
      <c r="CA410" s="133">
        <f t="shared" si="580"/>
        <v>0.2361709049921237</v>
      </c>
      <c r="CB410" s="134">
        <f t="shared" si="581"/>
        <v>6332.8018195768909</v>
      </c>
      <c r="CC410" s="135">
        <f>IF(ISNA(VLOOKUP($B410,'[1]1718  Prog Access'!$F$7:$BF$318,51,FALSE)),"",VLOOKUP($B410,'[1]1718  Prog Access'!$F$7:$BF$318,51,FALSE))</f>
        <v>91010.299999999988</v>
      </c>
      <c r="CD410" s="133">
        <f t="shared" si="582"/>
        <v>3.7203463041117955E-2</v>
      </c>
      <c r="CE410" s="134">
        <f t="shared" si="583"/>
        <v>997.59180094267208</v>
      </c>
      <c r="CF410" s="141">
        <f>IF(ISNA(VLOOKUP($B410,'[1]1718  Prog Access'!$F$7:$BF$318,52,FALSE)),"",VLOOKUP($B410,'[1]1718  Prog Access'!$F$7:$BF$318,52,FALSE))</f>
        <v>217918.12</v>
      </c>
      <c r="CG410" s="88">
        <f t="shared" si="584"/>
        <v>8.9081221833242033E-2</v>
      </c>
      <c r="CH410" s="89">
        <f t="shared" si="585"/>
        <v>2388.6673243450614</v>
      </c>
      <c r="CI410" s="90">
        <f t="shared" si="543"/>
        <v>2446285.7099999995</v>
      </c>
      <c r="CJ410" s="99">
        <f t="shared" si="544"/>
        <v>0</v>
      </c>
    </row>
    <row r="411" spans="1:88" x14ac:dyDescent="0.3">
      <c r="A411" s="21"/>
      <c r="B411" s="84" t="s">
        <v>666</v>
      </c>
      <c r="C411" s="117" t="s">
        <v>667</v>
      </c>
      <c r="D411" s="85">
        <f>IF(ISNA(VLOOKUP($B411,'[1]1718 enrollment_Rev_Exp by size'!$A$6:$C$339,3,FALSE)),"",VLOOKUP($B411,'[1]1718 enrollment_Rev_Exp by size'!$A$6:$C$339,3,FALSE))</f>
        <v>173.34000000000003</v>
      </c>
      <c r="E411" s="86">
        <f>IF(ISNA(VLOOKUP($B411,'[1]1718 Enroll_Rev_Exp Access'!$A$6:$D$316,4,FALSE)),"",VLOOKUP($B411,'[1]1718 Enroll_Rev_Exp Access'!$A$6:$D$316,4,FALSE))</f>
        <v>3551293.98</v>
      </c>
      <c r="F411" s="87">
        <f>IF(ISNA(VLOOKUP($B411,'[1]1718  Prog Access'!$F$7:$BF$318,2,FALSE)),"",VLOOKUP($B411,'[1]1718  Prog Access'!$F$7:$BF$318,2,FALSE))</f>
        <v>1846715.28</v>
      </c>
      <c r="G411" s="87">
        <f>IF(ISNA(VLOOKUP($B411,'[1]1718  Prog Access'!$F$7:$BF$318,3,FALSE)),"",VLOOKUP($B411,'[1]1718  Prog Access'!$F$7:$BF$318,3,FALSE))</f>
        <v>0</v>
      </c>
      <c r="H411" s="87">
        <f>IF(ISNA(VLOOKUP($B411,'[1]1718  Prog Access'!$F$7:$BF$318,4,FALSE)),"",VLOOKUP($B411,'[1]1718  Prog Access'!$F$7:$BF$318,4,FALSE))</f>
        <v>0</v>
      </c>
      <c r="I411" s="130">
        <f t="shared" si="586"/>
        <v>1846715.28</v>
      </c>
      <c r="J411" s="151">
        <f t="shared" si="587"/>
        <v>0.52001194223858649</v>
      </c>
      <c r="K411" s="152">
        <f t="shared" si="588"/>
        <v>10653.716857043959</v>
      </c>
      <c r="L411" s="135">
        <f>IF(ISNA(VLOOKUP($B411,'[1]1718  Prog Access'!$F$7:$BF$318,5,FALSE)),"",VLOOKUP($B411,'[1]1718  Prog Access'!$F$7:$BF$318,5,FALSE))</f>
        <v>0</v>
      </c>
      <c r="M411" s="135">
        <f>IF(ISNA(VLOOKUP($B411,'[1]1718  Prog Access'!$F$7:$BF$318,6,FALSE)),"",VLOOKUP($B411,'[1]1718  Prog Access'!$F$7:$BF$318,6,FALSE))</f>
        <v>0</v>
      </c>
      <c r="N411" s="135">
        <f>IF(ISNA(VLOOKUP($B411,'[1]1718  Prog Access'!$F$7:$BF$318,7,FALSE)),"",VLOOKUP($B411,'[1]1718  Prog Access'!$F$7:$BF$318,7,FALSE))</f>
        <v>0</v>
      </c>
      <c r="O411" s="135">
        <f>IF(ISNA(VLOOKUP($B411,'[1]1718  Prog Access'!$F$7:$BF$318,8,FALSE)),"",VLOOKUP($B411,'[1]1718  Prog Access'!$F$7:$BF$318,8,FALSE))</f>
        <v>0</v>
      </c>
      <c r="P411" s="135">
        <f>IF(ISNA(VLOOKUP($B411,'[1]1718  Prog Access'!$F$7:$BF$318,9,FALSE)),"",VLOOKUP($B411,'[1]1718  Prog Access'!$F$7:$BF$318,9,FALSE))</f>
        <v>0</v>
      </c>
      <c r="Q411" s="135">
        <f>IF(ISNA(VLOOKUP($B411,'[1]1718  Prog Access'!$F$7:$BF$318,10,FALSE)),"",VLOOKUP($B411,'[1]1718  Prog Access'!$F$7:$BF$318,10,FALSE))</f>
        <v>0</v>
      </c>
      <c r="R411" s="128">
        <f t="shared" si="559"/>
        <v>0</v>
      </c>
      <c r="S411" s="136">
        <f t="shared" si="560"/>
        <v>0</v>
      </c>
      <c r="T411" s="137">
        <f t="shared" si="561"/>
        <v>0</v>
      </c>
      <c r="U411" s="135">
        <f>IF(ISNA(VLOOKUP($B411,'[1]1718  Prog Access'!$F$7:$BF$318,11,FALSE)),"",VLOOKUP($B411,'[1]1718  Prog Access'!$F$7:$BF$318,11,FALSE))</f>
        <v>186516.16</v>
      </c>
      <c r="V411" s="135">
        <f>IF(ISNA(VLOOKUP($B411,'[1]1718  Prog Access'!$F$7:$BF$318,12,FALSE)),"",VLOOKUP($B411,'[1]1718  Prog Access'!$F$7:$BF$318,12,FALSE))</f>
        <v>13791.25</v>
      </c>
      <c r="W411" s="135">
        <f>IF(ISNA(VLOOKUP($B411,'[1]1718  Prog Access'!$F$7:$BF$318,13,FALSE)),"",VLOOKUP($B411,'[1]1718  Prog Access'!$F$7:$BF$318,13,FALSE))</f>
        <v>41959.44</v>
      </c>
      <c r="X411" s="135">
        <f>IF(ISNA(VLOOKUP($B411,'[1]1718  Prog Access'!$F$7:$BF$318,14,FALSE)),"",VLOOKUP($B411,'[1]1718  Prog Access'!$F$7:$BF$318,14,FALSE))</f>
        <v>0</v>
      </c>
      <c r="Y411" s="135">
        <f>IF(ISNA(VLOOKUP($B411,'[1]1718  Prog Access'!$F$7:$BF$318,15,FALSE)),"",VLOOKUP($B411,'[1]1718  Prog Access'!$F$7:$BF$318,15,FALSE))</f>
        <v>0</v>
      </c>
      <c r="Z411" s="135">
        <f>IF(ISNA(VLOOKUP($B411,'[1]1718  Prog Access'!$F$7:$BF$318,16,FALSE)),"",VLOOKUP($B411,'[1]1718  Prog Access'!$F$7:$BF$318,16,FALSE))</f>
        <v>0</v>
      </c>
      <c r="AA411" s="138">
        <f t="shared" si="562"/>
        <v>242266.85</v>
      </c>
      <c r="AB411" s="133">
        <f t="shared" si="563"/>
        <v>6.8219317061439105E-2</v>
      </c>
      <c r="AC411" s="134">
        <f t="shared" si="564"/>
        <v>1397.6396100149991</v>
      </c>
      <c r="AD411" s="135">
        <f>IF(ISNA(VLOOKUP($B411,'[1]1718  Prog Access'!$F$7:$BF$318,17,FALSE)),"",VLOOKUP($B411,'[1]1718  Prog Access'!$F$7:$BF$318,17,FALSE))</f>
        <v>100979.54999999999</v>
      </c>
      <c r="AE411" s="135">
        <f>IF(ISNA(VLOOKUP($B411,'[1]1718  Prog Access'!$F$7:$BF$318,18,FALSE)),"",VLOOKUP($B411,'[1]1718  Prog Access'!$F$7:$BF$318,18,FALSE))</f>
        <v>9396.7000000000007</v>
      </c>
      <c r="AF411" s="135">
        <f>IF(ISNA(VLOOKUP($B411,'[1]1718  Prog Access'!$F$7:$BF$318,19,FALSE)),"",VLOOKUP($B411,'[1]1718  Prog Access'!$F$7:$BF$318,19,FALSE))</f>
        <v>943.91</v>
      </c>
      <c r="AG411" s="135">
        <f>IF(ISNA(VLOOKUP($B411,'[1]1718  Prog Access'!$F$7:$BF$318,20,FALSE)),"",VLOOKUP($B411,'[1]1718  Prog Access'!$F$7:$BF$318,20,FALSE))</f>
        <v>0</v>
      </c>
      <c r="AH411" s="134">
        <f t="shared" si="565"/>
        <v>111320.15999999999</v>
      </c>
      <c r="AI411" s="133">
        <f t="shared" si="566"/>
        <v>3.1346365754828326E-2</v>
      </c>
      <c r="AJ411" s="134">
        <f t="shared" si="567"/>
        <v>642.20699203876757</v>
      </c>
      <c r="AK411" s="135">
        <f>IF(ISNA(VLOOKUP($B411,'[1]1718  Prog Access'!$F$7:$BF$318,21,FALSE)),"",VLOOKUP($B411,'[1]1718  Prog Access'!$F$7:$BF$318,21,FALSE))</f>
        <v>0</v>
      </c>
      <c r="AL411" s="135">
        <f>IF(ISNA(VLOOKUP($B411,'[1]1718  Prog Access'!$F$7:$BF$318,22,FALSE)),"",VLOOKUP($B411,'[1]1718  Prog Access'!$F$7:$BF$318,22,FALSE))</f>
        <v>0</v>
      </c>
      <c r="AM411" s="138">
        <f t="shared" si="568"/>
        <v>0</v>
      </c>
      <c r="AN411" s="133">
        <f t="shared" si="569"/>
        <v>0</v>
      </c>
      <c r="AO411" s="139">
        <f t="shared" si="570"/>
        <v>0</v>
      </c>
      <c r="AP411" s="135">
        <f>IF(ISNA(VLOOKUP($B411,'[1]1718  Prog Access'!$F$7:$BF$318,23,FALSE)),"",VLOOKUP($B411,'[1]1718  Prog Access'!$F$7:$BF$318,23,FALSE))</f>
        <v>50935.7</v>
      </c>
      <c r="AQ411" s="135">
        <f>IF(ISNA(VLOOKUP($B411,'[1]1718  Prog Access'!$F$7:$BF$318,24,FALSE)),"",VLOOKUP($B411,'[1]1718  Prog Access'!$F$7:$BF$318,24,FALSE))</f>
        <v>17302.560000000001</v>
      </c>
      <c r="AR411" s="135">
        <f>IF(ISNA(VLOOKUP($B411,'[1]1718  Prog Access'!$F$7:$BF$318,25,FALSE)),"",VLOOKUP($B411,'[1]1718  Prog Access'!$F$7:$BF$318,25,FALSE))</f>
        <v>0</v>
      </c>
      <c r="AS411" s="135">
        <f>IF(ISNA(VLOOKUP($B411,'[1]1718  Prog Access'!$F$7:$BF$318,26,FALSE)),"",VLOOKUP($B411,'[1]1718  Prog Access'!$F$7:$BF$318,26,FALSE))</f>
        <v>0</v>
      </c>
      <c r="AT411" s="135">
        <f>IF(ISNA(VLOOKUP($B411,'[1]1718  Prog Access'!$F$7:$BF$318,27,FALSE)),"",VLOOKUP($B411,'[1]1718  Prog Access'!$F$7:$BF$318,27,FALSE))</f>
        <v>101040.59000000001</v>
      </c>
      <c r="AU411" s="135">
        <f>IF(ISNA(VLOOKUP($B411,'[1]1718  Prog Access'!$F$7:$BF$318,28,FALSE)),"",VLOOKUP($B411,'[1]1718  Prog Access'!$F$7:$BF$318,28,FALSE))</f>
        <v>0</v>
      </c>
      <c r="AV411" s="135">
        <f>IF(ISNA(VLOOKUP($B411,'[1]1718  Prog Access'!$F$7:$BF$318,29,FALSE)),"",VLOOKUP($B411,'[1]1718  Prog Access'!$F$7:$BF$318,29,FALSE))</f>
        <v>0</v>
      </c>
      <c r="AW411" s="135">
        <f>IF(ISNA(VLOOKUP($B411,'[1]1718  Prog Access'!$F$7:$BF$318,30,FALSE)),"",VLOOKUP($B411,'[1]1718  Prog Access'!$F$7:$BF$318,30,FALSE))</f>
        <v>33436.799999999996</v>
      </c>
      <c r="AX411" s="135">
        <f>IF(ISNA(VLOOKUP($B411,'[1]1718  Prog Access'!$F$7:$BF$318,31,FALSE)),"",VLOOKUP($B411,'[1]1718  Prog Access'!$F$7:$BF$318,31,FALSE))</f>
        <v>0</v>
      </c>
      <c r="AY411" s="135">
        <f>IF(ISNA(VLOOKUP($B411,'[1]1718  Prog Access'!$F$7:$BF$318,32,FALSE)),"",VLOOKUP($B411,'[1]1718  Prog Access'!$F$7:$BF$318,32,FALSE))</f>
        <v>0</v>
      </c>
      <c r="AZ411" s="135">
        <f>IF(ISNA(VLOOKUP($B411,'[1]1718  Prog Access'!$F$7:$BF$318,33,FALSE)),"",VLOOKUP($B411,'[1]1718  Prog Access'!$F$7:$BF$318,33,FALSE))</f>
        <v>0</v>
      </c>
      <c r="BA411" s="135">
        <f>IF(ISNA(VLOOKUP($B411,'[1]1718  Prog Access'!$F$7:$BF$318,34,FALSE)),"",VLOOKUP($B411,'[1]1718  Prog Access'!$F$7:$BF$318,34,FALSE))</f>
        <v>0</v>
      </c>
      <c r="BB411" s="135">
        <f>IF(ISNA(VLOOKUP($B411,'[1]1718  Prog Access'!$F$7:$BF$318,35,FALSE)),"",VLOOKUP($B411,'[1]1718  Prog Access'!$F$7:$BF$318,35,FALSE))</f>
        <v>0</v>
      </c>
      <c r="BC411" s="135">
        <f>IF(ISNA(VLOOKUP($B411,'[1]1718  Prog Access'!$F$7:$BF$318,36,FALSE)),"",VLOOKUP($B411,'[1]1718  Prog Access'!$F$7:$BF$318,36,FALSE))</f>
        <v>0</v>
      </c>
      <c r="BD411" s="135">
        <f>IF(ISNA(VLOOKUP($B411,'[1]1718  Prog Access'!$F$7:$BF$318,37,FALSE)),"",VLOOKUP($B411,'[1]1718  Prog Access'!$F$7:$BF$318,37,FALSE))</f>
        <v>0</v>
      </c>
      <c r="BE411" s="135">
        <f>IF(ISNA(VLOOKUP($B411,'[1]1718  Prog Access'!$F$7:$BF$318,38,FALSE)),"",VLOOKUP($B411,'[1]1718  Prog Access'!$F$7:$BF$318,38,FALSE))</f>
        <v>0</v>
      </c>
      <c r="BF411" s="134">
        <f t="shared" si="596"/>
        <v>202715.65</v>
      </c>
      <c r="BG411" s="133">
        <f t="shared" si="597"/>
        <v>5.708219346008634E-2</v>
      </c>
      <c r="BH411" s="137">
        <f t="shared" si="598"/>
        <v>1169.468385831314</v>
      </c>
      <c r="BI411" s="140">
        <f>IF(ISNA(VLOOKUP($B411,'[1]1718  Prog Access'!$F$7:$BF$318,39,FALSE)),"",VLOOKUP($B411,'[1]1718  Prog Access'!$F$7:$BF$318,39,FALSE))</f>
        <v>0</v>
      </c>
      <c r="BJ411" s="135">
        <f>IF(ISNA(VLOOKUP($B411,'[1]1718  Prog Access'!$F$7:$BF$318,40,FALSE)),"",VLOOKUP($B411,'[1]1718  Prog Access'!$F$7:$BF$318,40,FALSE))</f>
        <v>0</v>
      </c>
      <c r="BK411" s="135">
        <f>IF(ISNA(VLOOKUP($B411,'[1]1718  Prog Access'!$F$7:$BF$318,41,FALSE)),"",VLOOKUP($B411,'[1]1718  Prog Access'!$F$7:$BF$318,41,FALSE))</f>
        <v>2919.0299999999997</v>
      </c>
      <c r="BL411" s="135">
        <f>IF(ISNA(VLOOKUP($B411,'[1]1718  Prog Access'!$F$7:$BF$318,42,FALSE)),"",VLOOKUP($B411,'[1]1718  Prog Access'!$F$7:$BF$318,42,FALSE))</f>
        <v>0</v>
      </c>
      <c r="BM411" s="135">
        <f>IF(ISNA(VLOOKUP($B411,'[1]1718  Prog Access'!$F$7:$BF$318,43,FALSE)),"",VLOOKUP($B411,'[1]1718  Prog Access'!$F$7:$BF$318,43,FALSE))</f>
        <v>0</v>
      </c>
      <c r="BN411" s="135">
        <f>IF(ISNA(VLOOKUP($B411,'[1]1718  Prog Access'!$F$7:$BF$318,44,FALSE)),"",VLOOKUP($B411,'[1]1718  Prog Access'!$F$7:$BF$318,44,FALSE))</f>
        <v>0</v>
      </c>
      <c r="BO411" s="135">
        <f>IF(ISNA(VLOOKUP($B411,'[1]1718  Prog Access'!$F$7:$BF$318,45,FALSE)),"",VLOOKUP($B411,'[1]1718  Prog Access'!$F$7:$BF$318,45,FALSE))</f>
        <v>133444.64000000001</v>
      </c>
      <c r="BP411" s="137">
        <f t="shared" si="574"/>
        <v>136363.67000000001</v>
      </c>
      <c r="BQ411" s="133">
        <f t="shared" si="575"/>
        <v>3.8398305172133343E-2</v>
      </c>
      <c r="BR411" s="134">
        <f t="shared" si="576"/>
        <v>786.68322372216448</v>
      </c>
      <c r="BS411" s="140">
        <f>IF(ISNA(VLOOKUP($B411,'[1]1718  Prog Access'!$F$7:$BF$318,46,FALSE)),"",VLOOKUP($B411,'[1]1718  Prog Access'!$F$7:$BF$318,46,FALSE))</f>
        <v>0</v>
      </c>
      <c r="BT411" s="135">
        <f>IF(ISNA(VLOOKUP($B411,'[1]1718  Prog Access'!$F$7:$BF$318,47,FALSE)),"",VLOOKUP($B411,'[1]1718  Prog Access'!$F$7:$BF$318,47,FALSE))</f>
        <v>0</v>
      </c>
      <c r="BU411" s="135">
        <f>IF(ISNA(VLOOKUP($B411,'[1]1718  Prog Access'!$F$7:$BF$318,48,FALSE)),"",VLOOKUP($B411,'[1]1718  Prog Access'!$F$7:$BF$318,48,FALSE))</f>
        <v>0</v>
      </c>
      <c r="BV411" s="135">
        <f>IF(ISNA(VLOOKUP($B411,'[1]1718  Prog Access'!$F$7:$BF$318,49,FALSE)),"",VLOOKUP($B411,'[1]1718  Prog Access'!$F$7:$BF$318,49,FALSE))</f>
        <v>0</v>
      </c>
      <c r="BW411" s="137">
        <f t="shared" si="577"/>
        <v>0</v>
      </c>
      <c r="BX411" s="133">
        <f t="shared" si="578"/>
        <v>0</v>
      </c>
      <c r="BY411" s="134">
        <f t="shared" si="579"/>
        <v>0</v>
      </c>
      <c r="BZ411" s="135">
        <f>IF(ISNA(VLOOKUP($B411,'[1]1718  Prog Access'!$F$7:$BF$318,50,FALSE)),"",VLOOKUP($B411,'[1]1718  Prog Access'!$F$7:$BF$318,50,FALSE))</f>
        <v>692874.46</v>
      </c>
      <c r="CA411" s="133">
        <f t="shared" si="580"/>
        <v>0.19510478825523758</v>
      </c>
      <c r="CB411" s="134">
        <f t="shared" si="581"/>
        <v>3997.1989154263288</v>
      </c>
      <c r="CC411" s="135">
        <f>IF(ISNA(VLOOKUP($B411,'[1]1718  Prog Access'!$F$7:$BF$318,51,FALSE)),"",VLOOKUP($B411,'[1]1718  Prog Access'!$F$7:$BF$318,51,FALSE))</f>
        <v>130571.43</v>
      </c>
      <c r="CD411" s="133">
        <f t="shared" si="582"/>
        <v>3.6767282780683787E-2</v>
      </c>
      <c r="CE411" s="134">
        <f t="shared" si="583"/>
        <v>753.26773970231898</v>
      </c>
      <c r="CF411" s="141">
        <f>IF(ISNA(VLOOKUP($B411,'[1]1718  Prog Access'!$F$7:$BF$318,52,FALSE)),"",VLOOKUP($B411,'[1]1718  Prog Access'!$F$7:$BF$318,52,FALSE))</f>
        <v>188466.48</v>
      </c>
      <c r="CG411" s="88">
        <f t="shared" si="584"/>
        <v>5.3069805277004979E-2</v>
      </c>
      <c r="CH411" s="89">
        <f t="shared" si="585"/>
        <v>1087.264797507788</v>
      </c>
      <c r="CI411" s="90">
        <f t="shared" si="543"/>
        <v>3551293.98</v>
      </c>
      <c r="CJ411" s="99">
        <f t="shared" si="544"/>
        <v>0</v>
      </c>
    </row>
    <row r="412" spans="1:88" s="64" customFormat="1" x14ac:dyDescent="0.3">
      <c r="A412" s="21"/>
      <c r="B412" s="84" t="s">
        <v>668</v>
      </c>
      <c r="C412" s="117" t="s">
        <v>669</v>
      </c>
      <c r="D412" s="85">
        <f>IF(ISNA(VLOOKUP($B412,'[1]1718 enrollment_Rev_Exp by size'!$A$6:$C$339,3,FALSE)),"",VLOOKUP($B412,'[1]1718 enrollment_Rev_Exp by size'!$A$6:$C$339,3,FALSE))</f>
        <v>156.79999999999998</v>
      </c>
      <c r="E412" s="86">
        <f>IF(ISNA(VLOOKUP($B412,'[1]1718 Enroll_Rev_Exp Access'!$A$6:$D$316,4,FALSE)),"",VLOOKUP($B412,'[1]1718 Enroll_Rev_Exp Access'!$A$6:$D$316,4,FALSE))</f>
        <v>3025295.28</v>
      </c>
      <c r="F412" s="87">
        <f>IF(ISNA(VLOOKUP($B412,'[1]1718  Prog Access'!$F$7:$BF$318,2,FALSE)),"",VLOOKUP($B412,'[1]1718  Prog Access'!$F$7:$BF$318,2,FALSE))</f>
        <v>1500455.4</v>
      </c>
      <c r="G412" s="87">
        <f>IF(ISNA(VLOOKUP($B412,'[1]1718  Prog Access'!$F$7:$BF$318,3,FALSE)),"",VLOOKUP($B412,'[1]1718  Prog Access'!$F$7:$BF$318,3,FALSE))</f>
        <v>0</v>
      </c>
      <c r="H412" s="87">
        <f>IF(ISNA(VLOOKUP($B412,'[1]1718  Prog Access'!$F$7:$BF$318,4,FALSE)),"",VLOOKUP($B412,'[1]1718  Prog Access'!$F$7:$BF$318,4,FALSE))</f>
        <v>0</v>
      </c>
      <c r="I412" s="130">
        <f t="shared" si="586"/>
        <v>1500455.4</v>
      </c>
      <c r="J412" s="151">
        <f t="shared" si="587"/>
        <v>0.49596990082898618</v>
      </c>
      <c r="K412" s="152">
        <f t="shared" si="588"/>
        <v>9569.2308673469397</v>
      </c>
      <c r="L412" s="135">
        <f>IF(ISNA(VLOOKUP($B412,'[1]1718  Prog Access'!$F$7:$BF$318,5,FALSE)),"",VLOOKUP($B412,'[1]1718  Prog Access'!$F$7:$BF$318,5,FALSE))</f>
        <v>0</v>
      </c>
      <c r="M412" s="135">
        <f>IF(ISNA(VLOOKUP($B412,'[1]1718  Prog Access'!$F$7:$BF$318,6,FALSE)),"",VLOOKUP($B412,'[1]1718  Prog Access'!$F$7:$BF$318,6,FALSE))</f>
        <v>0</v>
      </c>
      <c r="N412" s="135">
        <f>IF(ISNA(VLOOKUP($B412,'[1]1718  Prog Access'!$F$7:$BF$318,7,FALSE)),"",VLOOKUP($B412,'[1]1718  Prog Access'!$F$7:$BF$318,7,FALSE))</f>
        <v>0</v>
      </c>
      <c r="O412" s="135">
        <f>IF(ISNA(VLOOKUP($B412,'[1]1718  Prog Access'!$F$7:$BF$318,8,FALSE)),"",VLOOKUP($B412,'[1]1718  Prog Access'!$F$7:$BF$318,8,FALSE))</f>
        <v>0</v>
      </c>
      <c r="P412" s="135">
        <f>IF(ISNA(VLOOKUP($B412,'[1]1718  Prog Access'!$F$7:$BF$318,9,FALSE)),"",VLOOKUP($B412,'[1]1718  Prog Access'!$F$7:$BF$318,9,FALSE))</f>
        <v>0</v>
      </c>
      <c r="Q412" s="135">
        <f>IF(ISNA(VLOOKUP($B412,'[1]1718  Prog Access'!$F$7:$BF$318,10,FALSE)),"",VLOOKUP($B412,'[1]1718  Prog Access'!$F$7:$BF$318,10,FALSE))</f>
        <v>0</v>
      </c>
      <c r="R412" s="128">
        <f t="shared" si="559"/>
        <v>0</v>
      </c>
      <c r="S412" s="136">
        <f t="shared" si="560"/>
        <v>0</v>
      </c>
      <c r="T412" s="137">
        <f t="shared" si="561"/>
        <v>0</v>
      </c>
      <c r="U412" s="135">
        <f>IF(ISNA(VLOOKUP($B412,'[1]1718  Prog Access'!$F$7:$BF$318,11,FALSE)),"",VLOOKUP($B412,'[1]1718  Prog Access'!$F$7:$BF$318,11,FALSE))</f>
        <v>133130.67000000001</v>
      </c>
      <c r="V412" s="135">
        <f>IF(ISNA(VLOOKUP($B412,'[1]1718  Prog Access'!$F$7:$BF$318,12,FALSE)),"",VLOOKUP($B412,'[1]1718  Prog Access'!$F$7:$BF$318,12,FALSE))</f>
        <v>962.61</v>
      </c>
      <c r="W412" s="135">
        <f>IF(ISNA(VLOOKUP($B412,'[1]1718  Prog Access'!$F$7:$BF$318,13,FALSE)),"",VLOOKUP($B412,'[1]1718  Prog Access'!$F$7:$BF$318,13,FALSE))</f>
        <v>43345.4</v>
      </c>
      <c r="X412" s="135">
        <f>IF(ISNA(VLOOKUP($B412,'[1]1718  Prog Access'!$F$7:$BF$318,14,FALSE)),"",VLOOKUP($B412,'[1]1718  Prog Access'!$F$7:$BF$318,14,FALSE))</f>
        <v>0</v>
      </c>
      <c r="Y412" s="135">
        <f>IF(ISNA(VLOOKUP($B412,'[1]1718  Prog Access'!$F$7:$BF$318,15,FALSE)),"",VLOOKUP($B412,'[1]1718  Prog Access'!$F$7:$BF$318,15,FALSE))</f>
        <v>0</v>
      </c>
      <c r="Z412" s="135">
        <f>IF(ISNA(VLOOKUP($B412,'[1]1718  Prog Access'!$F$7:$BF$318,16,FALSE)),"",VLOOKUP($B412,'[1]1718  Prog Access'!$F$7:$BF$318,16,FALSE))</f>
        <v>0</v>
      </c>
      <c r="AA412" s="138">
        <f t="shared" si="562"/>
        <v>177438.68</v>
      </c>
      <c r="AB412" s="133">
        <f t="shared" si="563"/>
        <v>5.8651689695559242E-2</v>
      </c>
      <c r="AC412" s="134">
        <f t="shared" si="564"/>
        <v>1131.6242346938777</v>
      </c>
      <c r="AD412" s="135">
        <f>IF(ISNA(VLOOKUP($B412,'[1]1718  Prog Access'!$F$7:$BF$318,17,FALSE)),"",VLOOKUP($B412,'[1]1718  Prog Access'!$F$7:$BF$318,17,FALSE))</f>
        <v>219415.68000000002</v>
      </c>
      <c r="AE412" s="135">
        <f>IF(ISNA(VLOOKUP($B412,'[1]1718  Prog Access'!$F$7:$BF$318,18,FALSE)),"",VLOOKUP($B412,'[1]1718  Prog Access'!$F$7:$BF$318,18,FALSE))</f>
        <v>0</v>
      </c>
      <c r="AF412" s="135">
        <f>IF(ISNA(VLOOKUP($B412,'[1]1718  Prog Access'!$F$7:$BF$318,19,FALSE)),"",VLOOKUP($B412,'[1]1718  Prog Access'!$F$7:$BF$318,19,FALSE))</f>
        <v>0</v>
      </c>
      <c r="AG412" s="135">
        <f>IF(ISNA(VLOOKUP($B412,'[1]1718  Prog Access'!$F$7:$BF$318,20,FALSE)),"",VLOOKUP($B412,'[1]1718  Prog Access'!$F$7:$BF$318,20,FALSE))</f>
        <v>0</v>
      </c>
      <c r="AH412" s="134">
        <f t="shared" si="565"/>
        <v>219415.68000000002</v>
      </c>
      <c r="AI412" s="133">
        <f t="shared" si="566"/>
        <v>7.2527029493795414E-2</v>
      </c>
      <c r="AJ412" s="134">
        <f t="shared" si="567"/>
        <v>1399.3346938775512</v>
      </c>
      <c r="AK412" s="135">
        <f>IF(ISNA(VLOOKUP($B412,'[1]1718  Prog Access'!$F$7:$BF$318,21,FALSE)),"",VLOOKUP($B412,'[1]1718  Prog Access'!$F$7:$BF$318,21,FALSE))</f>
        <v>0</v>
      </c>
      <c r="AL412" s="135">
        <f>IF(ISNA(VLOOKUP($B412,'[1]1718  Prog Access'!$F$7:$BF$318,22,FALSE)),"",VLOOKUP($B412,'[1]1718  Prog Access'!$F$7:$BF$318,22,FALSE))</f>
        <v>0</v>
      </c>
      <c r="AM412" s="138">
        <f t="shared" si="568"/>
        <v>0</v>
      </c>
      <c r="AN412" s="133">
        <f t="shared" si="569"/>
        <v>0</v>
      </c>
      <c r="AO412" s="139">
        <f t="shared" si="570"/>
        <v>0</v>
      </c>
      <c r="AP412" s="135">
        <f>IF(ISNA(VLOOKUP($B412,'[1]1718  Prog Access'!$F$7:$BF$318,23,FALSE)),"",VLOOKUP($B412,'[1]1718  Prog Access'!$F$7:$BF$318,23,FALSE))</f>
        <v>27756.859999999997</v>
      </c>
      <c r="AQ412" s="135">
        <f>IF(ISNA(VLOOKUP($B412,'[1]1718  Prog Access'!$F$7:$BF$318,24,FALSE)),"",VLOOKUP($B412,'[1]1718  Prog Access'!$F$7:$BF$318,24,FALSE))</f>
        <v>32368.800000000003</v>
      </c>
      <c r="AR412" s="135">
        <f>IF(ISNA(VLOOKUP($B412,'[1]1718  Prog Access'!$F$7:$BF$318,25,FALSE)),"",VLOOKUP($B412,'[1]1718  Prog Access'!$F$7:$BF$318,25,FALSE))</f>
        <v>0</v>
      </c>
      <c r="AS412" s="135">
        <f>IF(ISNA(VLOOKUP($B412,'[1]1718  Prog Access'!$F$7:$BF$318,26,FALSE)),"",VLOOKUP($B412,'[1]1718  Prog Access'!$F$7:$BF$318,26,FALSE))</f>
        <v>0</v>
      </c>
      <c r="AT412" s="135">
        <f>IF(ISNA(VLOOKUP($B412,'[1]1718  Prog Access'!$F$7:$BF$318,27,FALSE)),"",VLOOKUP($B412,'[1]1718  Prog Access'!$F$7:$BF$318,27,FALSE))</f>
        <v>41299.910000000003</v>
      </c>
      <c r="AU412" s="135">
        <f>IF(ISNA(VLOOKUP($B412,'[1]1718  Prog Access'!$F$7:$BF$318,28,FALSE)),"",VLOOKUP($B412,'[1]1718  Prog Access'!$F$7:$BF$318,28,FALSE))</f>
        <v>0</v>
      </c>
      <c r="AV412" s="135">
        <f>IF(ISNA(VLOOKUP($B412,'[1]1718  Prog Access'!$F$7:$BF$318,29,FALSE)),"",VLOOKUP($B412,'[1]1718  Prog Access'!$F$7:$BF$318,29,FALSE))</f>
        <v>0</v>
      </c>
      <c r="AW412" s="135">
        <f>IF(ISNA(VLOOKUP($B412,'[1]1718  Prog Access'!$F$7:$BF$318,30,FALSE)),"",VLOOKUP($B412,'[1]1718  Prog Access'!$F$7:$BF$318,30,FALSE))</f>
        <v>0</v>
      </c>
      <c r="AX412" s="135">
        <f>IF(ISNA(VLOOKUP($B412,'[1]1718  Prog Access'!$F$7:$BF$318,31,FALSE)),"",VLOOKUP($B412,'[1]1718  Prog Access'!$F$7:$BF$318,31,FALSE))</f>
        <v>0</v>
      </c>
      <c r="AY412" s="135">
        <f>IF(ISNA(VLOOKUP($B412,'[1]1718  Prog Access'!$F$7:$BF$318,32,FALSE)),"",VLOOKUP($B412,'[1]1718  Prog Access'!$F$7:$BF$318,32,FALSE))</f>
        <v>0</v>
      </c>
      <c r="AZ412" s="135">
        <f>IF(ISNA(VLOOKUP($B412,'[1]1718  Prog Access'!$F$7:$BF$318,33,FALSE)),"",VLOOKUP($B412,'[1]1718  Prog Access'!$F$7:$BF$318,33,FALSE))</f>
        <v>0</v>
      </c>
      <c r="BA412" s="135">
        <f>IF(ISNA(VLOOKUP($B412,'[1]1718  Prog Access'!$F$7:$BF$318,34,FALSE)),"",VLOOKUP($B412,'[1]1718  Prog Access'!$F$7:$BF$318,34,FALSE))</f>
        <v>0</v>
      </c>
      <c r="BB412" s="135">
        <f>IF(ISNA(VLOOKUP($B412,'[1]1718  Prog Access'!$F$7:$BF$318,35,FALSE)),"",VLOOKUP($B412,'[1]1718  Prog Access'!$F$7:$BF$318,35,FALSE))</f>
        <v>2629.05</v>
      </c>
      <c r="BC412" s="135">
        <f>IF(ISNA(VLOOKUP($B412,'[1]1718  Prog Access'!$F$7:$BF$318,36,FALSE)),"",VLOOKUP($B412,'[1]1718  Prog Access'!$F$7:$BF$318,36,FALSE))</f>
        <v>0</v>
      </c>
      <c r="BD412" s="135">
        <f>IF(ISNA(VLOOKUP($B412,'[1]1718  Prog Access'!$F$7:$BF$318,37,FALSE)),"",VLOOKUP($B412,'[1]1718  Prog Access'!$F$7:$BF$318,37,FALSE))</f>
        <v>0</v>
      </c>
      <c r="BE412" s="135">
        <f>IF(ISNA(VLOOKUP($B412,'[1]1718  Prog Access'!$F$7:$BF$318,38,FALSE)),"",VLOOKUP($B412,'[1]1718  Prog Access'!$F$7:$BF$318,38,FALSE))</f>
        <v>0</v>
      </c>
      <c r="BF412" s="134">
        <f t="shared" si="596"/>
        <v>104054.62000000001</v>
      </c>
      <c r="BG412" s="133">
        <f t="shared" si="597"/>
        <v>3.4394864094059611E-2</v>
      </c>
      <c r="BH412" s="137">
        <f t="shared" si="598"/>
        <v>663.61364795918382</v>
      </c>
      <c r="BI412" s="140">
        <f>IF(ISNA(VLOOKUP($B412,'[1]1718  Prog Access'!$F$7:$BF$318,39,FALSE)),"",VLOOKUP($B412,'[1]1718  Prog Access'!$F$7:$BF$318,39,FALSE))</f>
        <v>3933.79</v>
      </c>
      <c r="BJ412" s="135">
        <f>IF(ISNA(VLOOKUP($B412,'[1]1718  Prog Access'!$F$7:$BF$318,40,FALSE)),"",VLOOKUP($B412,'[1]1718  Prog Access'!$F$7:$BF$318,40,FALSE))</f>
        <v>3687.77</v>
      </c>
      <c r="BK412" s="135">
        <f>IF(ISNA(VLOOKUP($B412,'[1]1718  Prog Access'!$F$7:$BF$318,41,FALSE)),"",VLOOKUP($B412,'[1]1718  Prog Access'!$F$7:$BF$318,41,FALSE))</f>
        <v>0</v>
      </c>
      <c r="BL412" s="135">
        <f>IF(ISNA(VLOOKUP($B412,'[1]1718  Prog Access'!$F$7:$BF$318,42,FALSE)),"",VLOOKUP($B412,'[1]1718  Prog Access'!$F$7:$BF$318,42,FALSE))</f>
        <v>0</v>
      </c>
      <c r="BM412" s="135">
        <f>IF(ISNA(VLOOKUP($B412,'[1]1718  Prog Access'!$F$7:$BF$318,43,FALSE)),"",VLOOKUP($B412,'[1]1718  Prog Access'!$F$7:$BF$318,43,FALSE))</f>
        <v>0</v>
      </c>
      <c r="BN412" s="135">
        <f>IF(ISNA(VLOOKUP($B412,'[1]1718  Prog Access'!$F$7:$BF$318,44,FALSE)),"",VLOOKUP($B412,'[1]1718  Prog Access'!$F$7:$BF$318,44,FALSE))</f>
        <v>0</v>
      </c>
      <c r="BO412" s="135">
        <f>IF(ISNA(VLOOKUP($B412,'[1]1718  Prog Access'!$F$7:$BF$318,45,FALSE)),"",VLOOKUP($B412,'[1]1718  Prog Access'!$F$7:$BF$318,45,FALSE))</f>
        <v>37830.92</v>
      </c>
      <c r="BP412" s="137">
        <f t="shared" si="574"/>
        <v>45452.479999999996</v>
      </c>
      <c r="BQ412" s="133">
        <f t="shared" si="575"/>
        <v>1.502414666775932E-2</v>
      </c>
      <c r="BR412" s="134">
        <f t="shared" si="576"/>
        <v>289.87551020408165</v>
      </c>
      <c r="BS412" s="140">
        <f>IF(ISNA(VLOOKUP($B412,'[1]1718  Prog Access'!$F$7:$BF$318,46,FALSE)),"",VLOOKUP($B412,'[1]1718  Prog Access'!$F$7:$BF$318,46,FALSE))</f>
        <v>0</v>
      </c>
      <c r="BT412" s="135">
        <f>IF(ISNA(VLOOKUP($B412,'[1]1718  Prog Access'!$F$7:$BF$318,47,FALSE)),"",VLOOKUP($B412,'[1]1718  Prog Access'!$F$7:$BF$318,47,FALSE))</f>
        <v>0</v>
      </c>
      <c r="BU412" s="135">
        <f>IF(ISNA(VLOOKUP($B412,'[1]1718  Prog Access'!$F$7:$BF$318,48,FALSE)),"",VLOOKUP($B412,'[1]1718  Prog Access'!$F$7:$BF$318,48,FALSE))</f>
        <v>0</v>
      </c>
      <c r="BV412" s="135">
        <f>IF(ISNA(VLOOKUP($B412,'[1]1718  Prog Access'!$F$7:$BF$318,49,FALSE)),"",VLOOKUP($B412,'[1]1718  Prog Access'!$F$7:$BF$318,49,FALSE))</f>
        <v>0</v>
      </c>
      <c r="BW412" s="137">
        <f t="shared" si="577"/>
        <v>0</v>
      </c>
      <c r="BX412" s="133">
        <f t="shared" si="578"/>
        <v>0</v>
      </c>
      <c r="BY412" s="134">
        <f t="shared" si="579"/>
        <v>0</v>
      </c>
      <c r="BZ412" s="135">
        <f>IF(ISNA(VLOOKUP($B412,'[1]1718  Prog Access'!$F$7:$BF$318,50,FALSE)),"",VLOOKUP($B412,'[1]1718  Prog Access'!$F$7:$BF$318,50,FALSE))</f>
        <v>518424.3</v>
      </c>
      <c r="CA412" s="133">
        <f t="shared" si="580"/>
        <v>0.17136320656937659</v>
      </c>
      <c r="CB412" s="134">
        <f t="shared" si="581"/>
        <v>3306.2774234693879</v>
      </c>
      <c r="CC412" s="135">
        <f>IF(ISNA(VLOOKUP($B412,'[1]1718  Prog Access'!$F$7:$BF$318,51,FALSE)),"",VLOOKUP($B412,'[1]1718  Prog Access'!$F$7:$BF$318,51,FALSE))</f>
        <v>138805.26999999999</v>
      </c>
      <c r="CD412" s="133">
        <f t="shared" si="582"/>
        <v>4.588156102236738E-2</v>
      </c>
      <c r="CE412" s="134">
        <f t="shared" si="583"/>
        <v>885.23769132653069</v>
      </c>
      <c r="CF412" s="141">
        <f>IF(ISNA(VLOOKUP($B412,'[1]1718  Prog Access'!$F$7:$BF$318,52,FALSE)),"",VLOOKUP($B412,'[1]1718  Prog Access'!$F$7:$BF$318,52,FALSE))</f>
        <v>321248.84999999998</v>
      </c>
      <c r="CG412" s="88">
        <f t="shared" si="584"/>
        <v>0.10618760162809628</v>
      </c>
      <c r="CH412" s="89">
        <f t="shared" si="585"/>
        <v>2048.7809311224491</v>
      </c>
      <c r="CI412" s="90">
        <f t="shared" si="543"/>
        <v>3025295.28</v>
      </c>
      <c r="CJ412" s="99">
        <f t="shared" si="544"/>
        <v>0</v>
      </c>
    </row>
    <row r="413" spans="1:88" x14ac:dyDescent="0.3">
      <c r="A413" s="21"/>
      <c r="B413" s="84" t="s">
        <v>670</v>
      </c>
      <c r="C413" s="117" t="s">
        <v>671</v>
      </c>
      <c r="D413" s="85">
        <f>IF(ISNA(VLOOKUP($B413,'[1]1718 enrollment_Rev_Exp by size'!$A$6:$C$339,3,FALSE)),"",VLOOKUP($B413,'[1]1718 enrollment_Rev_Exp by size'!$A$6:$C$339,3,FALSE))</f>
        <v>118.24</v>
      </c>
      <c r="E413" s="86">
        <f>IF(ISNA(VLOOKUP($B413,'[1]1718 Enroll_Rev_Exp Access'!$A$6:$D$316,4,FALSE)),"",VLOOKUP($B413,'[1]1718 Enroll_Rev_Exp Access'!$A$6:$D$316,4,FALSE))</f>
        <v>2931071.53</v>
      </c>
      <c r="F413" s="87">
        <f>IF(ISNA(VLOOKUP($B413,'[1]1718  Prog Access'!$F$7:$BF$318,2,FALSE)),"",VLOOKUP($B413,'[1]1718  Prog Access'!$F$7:$BF$318,2,FALSE))</f>
        <v>1394056.3000000003</v>
      </c>
      <c r="G413" s="87">
        <f>IF(ISNA(VLOOKUP($B413,'[1]1718  Prog Access'!$F$7:$BF$318,3,FALSE)),"",VLOOKUP($B413,'[1]1718  Prog Access'!$F$7:$BF$318,3,FALSE))</f>
        <v>0</v>
      </c>
      <c r="H413" s="87">
        <f>IF(ISNA(VLOOKUP($B413,'[1]1718  Prog Access'!$F$7:$BF$318,4,FALSE)),"",VLOOKUP($B413,'[1]1718  Prog Access'!$F$7:$BF$318,4,FALSE))</f>
        <v>0</v>
      </c>
      <c r="I413" s="130">
        <f t="shared" si="586"/>
        <v>1394056.3000000003</v>
      </c>
      <c r="J413" s="151">
        <f t="shared" si="587"/>
        <v>0.47561319665235202</v>
      </c>
      <c r="K413" s="152">
        <f t="shared" si="588"/>
        <v>11790.05666441137</v>
      </c>
      <c r="L413" s="135">
        <f>IF(ISNA(VLOOKUP($B413,'[1]1718  Prog Access'!$F$7:$BF$318,5,FALSE)),"",VLOOKUP($B413,'[1]1718  Prog Access'!$F$7:$BF$318,5,FALSE))</f>
        <v>0</v>
      </c>
      <c r="M413" s="135">
        <f>IF(ISNA(VLOOKUP($B413,'[1]1718  Prog Access'!$F$7:$BF$318,6,FALSE)),"",VLOOKUP($B413,'[1]1718  Prog Access'!$F$7:$BF$318,6,FALSE))</f>
        <v>0</v>
      </c>
      <c r="N413" s="135">
        <f>IF(ISNA(VLOOKUP($B413,'[1]1718  Prog Access'!$F$7:$BF$318,7,FALSE)),"",VLOOKUP($B413,'[1]1718  Prog Access'!$F$7:$BF$318,7,FALSE))</f>
        <v>0</v>
      </c>
      <c r="O413" s="135">
        <f>IF(ISNA(VLOOKUP($B413,'[1]1718  Prog Access'!$F$7:$BF$318,8,FALSE)),"",VLOOKUP($B413,'[1]1718  Prog Access'!$F$7:$BF$318,8,FALSE))</f>
        <v>0</v>
      </c>
      <c r="P413" s="135">
        <f>IF(ISNA(VLOOKUP($B413,'[1]1718  Prog Access'!$F$7:$BF$318,9,FALSE)),"",VLOOKUP($B413,'[1]1718  Prog Access'!$F$7:$BF$318,9,FALSE))</f>
        <v>0</v>
      </c>
      <c r="Q413" s="135">
        <f>IF(ISNA(VLOOKUP($B413,'[1]1718  Prog Access'!$F$7:$BF$318,10,FALSE)),"",VLOOKUP($B413,'[1]1718  Prog Access'!$F$7:$BF$318,10,FALSE))</f>
        <v>0</v>
      </c>
      <c r="R413" s="128">
        <f t="shared" si="559"/>
        <v>0</v>
      </c>
      <c r="S413" s="136">
        <f t="shared" si="560"/>
        <v>0</v>
      </c>
      <c r="T413" s="137">
        <f t="shared" si="561"/>
        <v>0</v>
      </c>
      <c r="U413" s="135">
        <f>IF(ISNA(VLOOKUP($B413,'[1]1718  Prog Access'!$F$7:$BF$318,11,FALSE)),"",VLOOKUP($B413,'[1]1718  Prog Access'!$F$7:$BF$318,11,FALSE))</f>
        <v>103401.85999999999</v>
      </c>
      <c r="V413" s="135">
        <f>IF(ISNA(VLOOKUP($B413,'[1]1718  Prog Access'!$F$7:$BF$318,12,FALSE)),"",VLOOKUP($B413,'[1]1718  Prog Access'!$F$7:$BF$318,12,FALSE))</f>
        <v>7536.76</v>
      </c>
      <c r="W413" s="135">
        <f>IF(ISNA(VLOOKUP($B413,'[1]1718  Prog Access'!$F$7:$BF$318,13,FALSE)),"",VLOOKUP($B413,'[1]1718  Prog Access'!$F$7:$BF$318,13,FALSE))</f>
        <v>21770</v>
      </c>
      <c r="X413" s="135">
        <f>IF(ISNA(VLOOKUP($B413,'[1]1718  Prog Access'!$F$7:$BF$318,14,FALSE)),"",VLOOKUP($B413,'[1]1718  Prog Access'!$F$7:$BF$318,14,FALSE))</f>
        <v>0</v>
      </c>
      <c r="Y413" s="135">
        <f>IF(ISNA(VLOOKUP($B413,'[1]1718  Prog Access'!$F$7:$BF$318,15,FALSE)),"",VLOOKUP($B413,'[1]1718  Prog Access'!$F$7:$BF$318,15,FALSE))</f>
        <v>0</v>
      </c>
      <c r="Z413" s="135">
        <f>IF(ISNA(VLOOKUP($B413,'[1]1718  Prog Access'!$F$7:$BF$318,16,FALSE)),"",VLOOKUP($B413,'[1]1718  Prog Access'!$F$7:$BF$318,16,FALSE))</f>
        <v>0</v>
      </c>
      <c r="AA413" s="138">
        <f t="shared" si="562"/>
        <v>132708.62</v>
      </c>
      <c r="AB413" s="133">
        <f t="shared" si="563"/>
        <v>4.5276486309428279E-2</v>
      </c>
      <c r="AC413" s="134">
        <f t="shared" si="564"/>
        <v>1122.3665426251691</v>
      </c>
      <c r="AD413" s="135">
        <f>IF(ISNA(VLOOKUP($B413,'[1]1718  Prog Access'!$F$7:$BF$318,17,FALSE)),"",VLOOKUP($B413,'[1]1718  Prog Access'!$F$7:$BF$318,17,FALSE))</f>
        <v>64559.83</v>
      </c>
      <c r="AE413" s="135">
        <f>IF(ISNA(VLOOKUP($B413,'[1]1718  Prog Access'!$F$7:$BF$318,18,FALSE)),"",VLOOKUP($B413,'[1]1718  Prog Access'!$F$7:$BF$318,18,FALSE))</f>
        <v>11079.69</v>
      </c>
      <c r="AF413" s="135">
        <f>IF(ISNA(VLOOKUP($B413,'[1]1718  Prog Access'!$F$7:$BF$318,19,FALSE)),"",VLOOKUP($B413,'[1]1718  Prog Access'!$F$7:$BF$318,19,FALSE))</f>
        <v>9389.26</v>
      </c>
      <c r="AG413" s="135">
        <f>IF(ISNA(VLOOKUP($B413,'[1]1718  Prog Access'!$F$7:$BF$318,20,FALSE)),"",VLOOKUP($B413,'[1]1718  Prog Access'!$F$7:$BF$318,20,FALSE))</f>
        <v>0</v>
      </c>
      <c r="AH413" s="134">
        <f t="shared" si="565"/>
        <v>85028.78</v>
      </c>
      <c r="AI413" s="133">
        <f t="shared" si="566"/>
        <v>2.9009452389583957E-2</v>
      </c>
      <c r="AJ413" s="134">
        <f t="shared" si="567"/>
        <v>719.12026387009473</v>
      </c>
      <c r="AK413" s="135">
        <f>IF(ISNA(VLOOKUP($B413,'[1]1718  Prog Access'!$F$7:$BF$318,21,FALSE)),"",VLOOKUP($B413,'[1]1718  Prog Access'!$F$7:$BF$318,21,FALSE))</f>
        <v>0</v>
      </c>
      <c r="AL413" s="135">
        <f>IF(ISNA(VLOOKUP($B413,'[1]1718  Prog Access'!$F$7:$BF$318,22,FALSE)),"",VLOOKUP($B413,'[1]1718  Prog Access'!$F$7:$BF$318,22,FALSE))</f>
        <v>0</v>
      </c>
      <c r="AM413" s="138">
        <f t="shared" si="568"/>
        <v>0</v>
      </c>
      <c r="AN413" s="133">
        <f t="shared" si="569"/>
        <v>0</v>
      </c>
      <c r="AO413" s="139">
        <f t="shared" si="570"/>
        <v>0</v>
      </c>
      <c r="AP413" s="135">
        <f>IF(ISNA(VLOOKUP($B413,'[1]1718  Prog Access'!$F$7:$BF$318,23,FALSE)),"",VLOOKUP($B413,'[1]1718  Prog Access'!$F$7:$BF$318,23,FALSE))</f>
        <v>27861.13</v>
      </c>
      <c r="AQ413" s="135">
        <f>IF(ISNA(VLOOKUP($B413,'[1]1718  Prog Access'!$F$7:$BF$318,24,FALSE)),"",VLOOKUP($B413,'[1]1718  Prog Access'!$F$7:$BF$318,24,FALSE))</f>
        <v>44396.109999999993</v>
      </c>
      <c r="AR413" s="135">
        <f>IF(ISNA(VLOOKUP($B413,'[1]1718  Prog Access'!$F$7:$BF$318,25,FALSE)),"",VLOOKUP($B413,'[1]1718  Prog Access'!$F$7:$BF$318,25,FALSE))</f>
        <v>0</v>
      </c>
      <c r="AS413" s="135">
        <f>IF(ISNA(VLOOKUP($B413,'[1]1718  Prog Access'!$F$7:$BF$318,26,FALSE)),"",VLOOKUP($B413,'[1]1718  Prog Access'!$F$7:$BF$318,26,FALSE))</f>
        <v>0</v>
      </c>
      <c r="AT413" s="135">
        <f>IF(ISNA(VLOOKUP($B413,'[1]1718  Prog Access'!$F$7:$BF$318,27,FALSE)),"",VLOOKUP($B413,'[1]1718  Prog Access'!$F$7:$BF$318,27,FALSE))</f>
        <v>33368.75</v>
      </c>
      <c r="AU413" s="135">
        <f>IF(ISNA(VLOOKUP($B413,'[1]1718  Prog Access'!$F$7:$BF$318,28,FALSE)),"",VLOOKUP($B413,'[1]1718  Prog Access'!$F$7:$BF$318,28,FALSE))</f>
        <v>0</v>
      </c>
      <c r="AV413" s="135">
        <f>IF(ISNA(VLOOKUP($B413,'[1]1718  Prog Access'!$F$7:$BF$318,29,FALSE)),"",VLOOKUP($B413,'[1]1718  Prog Access'!$F$7:$BF$318,29,FALSE))</f>
        <v>0</v>
      </c>
      <c r="AW413" s="135">
        <f>IF(ISNA(VLOOKUP($B413,'[1]1718  Prog Access'!$F$7:$BF$318,30,FALSE)),"",VLOOKUP($B413,'[1]1718  Prog Access'!$F$7:$BF$318,30,FALSE))</f>
        <v>12979.44</v>
      </c>
      <c r="AX413" s="135">
        <f>IF(ISNA(VLOOKUP($B413,'[1]1718  Prog Access'!$F$7:$BF$318,31,FALSE)),"",VLOOKUP($B413,'[1]1718  Prog Access'!$F$7:$BF$318,31,FALSE))</f>
        <v>0</v>
      </c>
      <c r="AY413" s="135">
        <f>IF(ISNA(VLOOKUP($B413,'[1]1718  Prog Access'!$F$7:$BF$318,32,FALSE)),"",VLOOKUP($B413,'[1]1718  Prog Access'!$F$7:$BF$318,32,FALSE))</f>
        <v>0</v>
      </c>
      <c r="AZ413" s="135">
        <f>IF(ISNA(VLOOKUP($B413,'[1]1718  Prog Access'!$F$7:$BF$318,33,FALSE)),"",VLOOKUP($B413,'[1]1718  Prog Access'!$F$7:$BF$318,33,FALSE))</f>
        <v>0</v>
      </c>
      <c r="BA413" s="135">
        <f>IF(ISNA(VLOOKUP($B413,'[1]1718  Prog Access'!$F$7:$BF$318,34,FALSE)),"",VLOOKUP($B413,'[1]1718  Prog Access'!$F$7:$BF$318,34,FALSE))</f>
        <v>0</v>
      </c>
      <c r="BB413" s="135">
        <f>IF(ISNA(VLOOKUP($B413,'[1]1718  Prog Access'!$F$7:$BF$318,35,FALSE)),"",VLOOKUP($B413,'[1]1718  Prog Access'!$F$7:$BF$318,35,FALSE))</f>
        <v>0</v>
      </c>
      <c r="BC413" s="135">
        <f>IF(ISNA(VLOOKUP($B413,'[1]1718  Prog Access'!$F$7:$BF$318,36,FALSE)),"",VLOOKUP($B413,'[1]1718  Prog Access'!$F$7:$BF$318,36,FALSE))</f>
        <v>0</v>
      </c>
      <c r="BD413" s="135">
        <f>IF(ISNA(VLOOKUP($B413,'[1]1718  Prog Access'!$F$7:$BF$318,37,FALSE)),"",VLOOKUP($B413,'[1]1718  Prog Access'!$F$7:$BF$318,37,FALSE))</f>
        <v>0</v>
      </c>
      <c r="BE413" s="135">
        <f>IF(ISNA(VLOOKUP($B413,'[1]1718  Prog Access'!$F$7:$BF$318,38,FALSE)),"",VLOOKUP($B413,'[1]1718  Prog Access'!$F$7:$BF$318,38,FALSE))</f>
        <v>0</v>
      </c>
      <c r="BF413" s="134">
        <f t="shared" si="596"/>
        <v>118605.43</v>
      </c>
      <c r="BG413" s="133">
        <f t="shared" si="597"/>
        <v>4.0464870538318112E-2</v>
      </c>
      <c r="BH413" s="137">
        <f t="shared" si="598"/>
        <v>1003.0905784844384</v>
      </c>
      <c r="BI413" s="140">
        <f>IF(ISNA(VLOOKUP($B413,'[1]1718  Prog Access'!$F$7:$BF$318,39,FALSE)),"",VLOOKUP($B413,'[1]1718  Prog Access'!$F$7:$BF$318,39,FALSE))</f>
        <v>6190.6399999999994</v>
      </c>
      <c r="BJ413" s="135">
        <f>IF(ISNA(VLOOKUP($B413,'[1]1718  Prog Access'!$F$7:$BF$318,40,FALSE)),"",VLOOKUP($B413,'[1]1718  Prog Access'!$F$7:$BF$318,40,FALSE))</f>
        <v>0</v>
      </c>
      <c r="BK413" s="135">
        <f>IF(ISNA(VLOOKUP($B413,'[1]1718  Prog Access'!$F$7:$BF$318,41,FALSE)),"",VLOOKUP($B413,'[1]1718  Prog Access'!$F$7:$BF$318,41,FALSE))</f>
        <v>6990.87</v>
      </c>
      <c r="BL413" s="135">
        <f>IF(ISNA(VLOOKUP($B413,'[1]1718  Prog Access'!$F$7:$BF$318,42,FALSE)),"",VLOOKUP($B413,'[1]1718  Prog Access'!$F$7:$BF$318,42,FALSE))</f>
        <v>0</v>
      </c>
      <c r="BM413" s="135">
        <f>IF(ISNA(VLOOKUP($B413,'[1]1718  Prog Access'!$F$7:$BF$318,43,FALSE)),"",VLOOKUP($B413,'[1]1718  Prog Access'!$F$7:$BF$318,43,FALSE))</f>
        <v>0</v>
      </c>
      <c r="BN413" s="135">
        <f>IF(ISNA(VLOOKUP($B413,'[1]1718  Prog Access'!$F$7:$BF$318,44,FALSE)),"",VLOOKUP($B413,'[1]1718  Prog Access'!$F$7:$BF$318,44,FALSE))</f>
        <v>0</v>
      </c>
      <c r="BO413" s="135">
        <f>IF(ISNA(VLOOKUP($B413,'[1]1718  Prog Access'!$F$7:$BF$318,45,FALSE)),"",VLOOKUP($B413,'[1]1718  Prog Access'!$F$7:$BF$318,45,FALSE))</f>
        <v>0</v>
      </c>
      <c r="BP413" s="137">
        <f t="shared" si="574"/>
        <v>13181.509999999998</v>
      </c>
      <c r="BQ413" s="133">
        <f t="shared" si="575"/>
        <v>4.49716421625507E-3</v>
      </c>
      <c r="BR413" s="134">
        <f t="shared" si="576"/>
        <v>111.48097090663057</v>
      </c>
      <c r="BS413" s="140">
        <f>IF(ISNA(VLOOKUP($B413,'[1]1718  Prog Access'!$F$7:$BF$318,46,FALSE)),"",VLOOKUP($B413,'[1]1718  Prog Access'!$F$7:$BF$318,46,FALSE))</f>
        <v>0</v>
      </c>
      <c r="BT413" s="135">
        <f>IF(ISNA(VLOOKUP($B413,'[1]1718  Prog Access'!$F$7:$BF$318,47,FALSE)),"",VLOOKUP($B413,'[1]1718  Prog Access'!$F$7:$BF$318,47,FALSE))</f>
        <v>0</v>
      </c>
      <c r="BU413" s="135">
        <f>IF(ISNA(VLOOKUP($B413,'[1]1718  Prog Access'!$F$7:$BF$318,48,FALSE)),"",VLOOKUP($B413,'[1]1718  Prog Access'!$F$7:$BF$318,48,FALSE))</f>
        <v>106993.29</v>
      </c>
      <c r="BV413" s="135">
        <f>IF(ISNA(VLOOKUP($B413,'[1]1718  Prog Access'!$F$7:$BF$318,49,FALSE)),"",VLOOKUP($B413,'[1]1718  Prog Access'!$F$7:$BF$318,49,FALSE))</f>
        <v>0</v>
      </c>
      <c r="BW413" s="137">
        <f t="shared" si="577"/>
        <v>106993.29</v>
      </c>
      <c r="BX413" s="133">
        <f t="shared" si="578"/>
        <v>3.650313167212265E-2</v>
      </c>
      <c r="BY413" s="134">
        <f t="shared" si="579"/>
        <v>904.88235791610282</v>
      </c>
      <c r="BZ413" s="135">
        <f>IF(ISNA(VLOOKUP($B413,'[1]1718  Prog Access'!$F$7:$BF$318,50,FALSE)),"",VLOOKUP($B413,'[1]1718  Prog Access'!$F$7:$BF$318,50,FALSE))</f>
        <v>677502.2899999998</v>
      </c>
      <c r="CA413" s="133">
        <f t="shared" si="580"/>
        <v>0.23114491852745739</v>
      </c>
      <c r="CB413" s="134">
        <f t="shared" si="581"/>
        <v>5729.8908152909326</v>
      </c>
      <c r="CC413" s="135">
        <f>IF(ISNA(VLOOKUP($B413,'[1]1718  Prog Access'!$F$7:$BF$318,51,FALSE)),"",VLOOKUP($B413,'[1]1718  Prog Access'!$F$7:$BF$318,51,FALSE))</f>
        <v>103963.78999999998</v>
      </c>
      <c r="CD413" s="133">
        <f t="shared" si="582"/>
        <v>3.5469550618575311E-2</v>
      </c>
      <c r="CE413" s="134">
        <f t="shared" si="583"/>
        <v>879.26074086603501</v>
      </c>
      <c r="CF413" s="141">
        <f>IF(ISNA(VLOOKUP($B413,'[1]1718  Prog Access'!$F$7:$BF$318,52,FALSE)),"",VLOOKUP($B413,'[1]1718  Prog Access'!$F$7:$BF$318,52,FALSE))</f>
        <v>299031.52</v>
      </c>
      <c r="CG413" s="88">
        <f t="shared" si="584"/>
        <v>0.10202122907590729</v>
      </c>
      <c r="CH413" s="89">
        <f t="shared" si="585"/>
        <v>2529.0216508795675</v>
      </c>
      <c r="CI413" s="90">
        <f t="shared" si="543"/>
        <v>2931071.5300000003</v>
      </c>
      <c r="CJ413" s="99">
        <f t="shared" si="544"/>
        <v>0</v>
      </c>
    </row>
    <row r="414" spans="1:88" s="100" customFormat="1" x14ac:dyDescent="0.3">
      <c r="A414" s="91"/>
      <c r="B414" s="92"/>
      <c r="C414" s="119" t="s">
        <v>56</v>
      </c>
      <c r="D414" s="93">
        <f>SUM(D401:D413)</f>
        <v>4849.7599999999993</v>
      </c>
      <c r="E414" s="94">
        <f>SUM(E401:E413)</f>
        <v>65928405.570000008</v>
      </c>
      <c r="F414" s="95">
        <f>SUM(F401:F413)</f>
        <v>34607772.129999995</v>
      </c>
      <c r="G414" s="95">
        <f t="shared" ref="G414:H414" si="599">SUM(G401:G413)</f>
        <v>43837.13</v>
      </c>
      <c r="H414" s="95">
        <f t="shared" si="599"/>
        <v>0</v>
      </c>
      <c r="I414" s="131">
        <f t="shared" si="586"/>
        <v>34651609.259999998</v>
      </c>
      <c r="J414" s="153">
        <f t="shared" si="587"/>
        <v>0.52559452879849156</v>
      </c>
      <c r="K414" s="132">
        <f t="shared" si="588"/>
        <v>7145.0152708587648</v>
      </c>
      <c r="L414" s="144">
        <f>SUM(L401:L413)</f>
        <v>0</v>
      </c>
      <c r="M414" s="144">
        <f t="shared" ref="M414:Q414" si="600">SUM(M401:M413)</f>
        <v>0</v>
      </c>
      <c r="N414" s="144">
        <f t="shared" si="600"/>
        <v>0</v>
      </c>
      <c r="O414" s="144">
        <f t="shared" si="600"/>
        <v>0</v>
      </c>
      <c r="P414" s="144">
        <f t="shared" si="600"/>
        <v>0</v>
      </c>
      <c r="Q414" s="144">
        <f t="shared" si="600"/>
        <v>0</v>
      </c>
      <c r="R414" s="129">
        <f t="shared" si="559"/>
        <v>0</v>
      </c>
      <c r="S414" s="145">
        <f t="shared" si="560"/>
        <v>0</v>
      </c>
      <c r="T414" s="146">
        <f t="shared" si="561"/>
        <v>0</v>
      </c>
      <c r="U414" s="144">
        <f>SUM(U401:U413)</f>
        <v>4617927.58</v>
      </c>
      <c r="V414" s="144">
        <f t="shared" ref="V414:Z414" si="601">SUM(V401:V413)</f>
        <v>292093.73000000004</v>
      </c>
      <c r="W414" s="144">
        <f t="shared" si="601"/>
        <v>907964.99000000011</v>
      </c>
      <c r="X414" s="144">
        <f t="shared" si="601"/>
        <v>0</v>
      </c>
      <c r="Y414" s="144">
        <f t="shared" si="601"/>
        <v>0</v>
      </c>
      <c r="Z414" s="144">
        <f t="shared" si="601"/>
        <v>0</v>
      </c>
      <c r="AA414" s="147">
        <f t="shared" si="562"/>
        <v>5817986.3000000007</v>
      </c>
      <c r="AB414" s="142">
        <f t="shared" si="563"/>
        <v>8.8247034790227219E-2</v>
      </c>
      <c r="AC414" s="143">
        <f t="shared" si="564"/>
        <v>1199.6441679588272</v>
      </c>
      <c r="AD414" s="144">
        <f>SUM(AD401:AD413)</f>
        <v>2356039.8300000005</v>
      </c>
      <c r="AE414" s="144">
        <f t="shared" ref="AE414:AG414" si="602">SUM(AE401:AE413)</f>
        <v>387128.98999999993</v>
      </c>
      <c r="AF414" s="144">
        <f t="shared" si="602"/>
        <v>55334.810000000005</v>
      </c>
      <c r="AG414" s="144">
        <f t="shared" si="602"/>
        <v>0</v>
      </c>
      <c r="AH414" s="143">
        <f t="shared" si="565"/>
        <v>2798503.6300000004</v>
      </c>
      <c r="AI414" s="142">
        <f t="shared" si="566"/>
        <v>4.2447615800880655E-2</v>
      </c>
      <c r="AJ414" s="143">
        <f t="shared" si="567"/>
        <v>577.03961226947331</v>
      </c>
      <c r="AK414" s="144">
        <f>SUM(AK401:AK413)</f>
        <v>0</v>
      </c>
      <c r="AL414" s="144">
        <f>SUM(AL401:AL413)</f>
        <v>0</v>
      </c>
      <c r="AM414" s="147">
        <f t="shared" si="568"/>
        <v>0</v>
      </c>
      <c r="AN414" s="142">
        <f t="shared" si="569"/>
        <v>0</v>
      </c>
      <c r="AO414" s="148">
        <f t="shared" si="570"/>
        <v>0</v>
      </c>
      <c r="AP414" s="144">
        <f>SUM(AP401:AP413)</f>
        <v>771528.12999999989</v>
      </c>
      <c r="AQ414" s="144">
        <f t="shared" ref="AQ414:BE414" si="603">SUM(AQ401:AQ413)</f>
        <v>443512.13999999996</v>
      </c>
      <c r="AR414" s="144">
        <f t="shared" si="603"/>
        <v>0</v>
      </c>
      <c r="AS414" s="144">
        <f t="shared" si="603"/>
        <v>0</v>
      </c>
      <c r="AT414" s="144">
        <f t="shared" si="603"/>
        <v>897553.37999999989</v>
      </c>
      <c r="AU414" s="144">
        <f t="shared" si="603"/>
        <v>0</v>
      </c>
      <c r="AV414" s="144">
        <f t="shared" si="603"/>
        <v>0</v>
      </c>
      <c r="AW414" s="144">
        <f t="shared" si="603"/>
        <v>404503.26000000007</v>
      </c>
      <c r="AX414" s="144">
        <f t="shared" si="603"/>
        <v>0</v>
      </c>
      <c r="AY414" s="144">
        <f t="shared" si="603"/>
        <v>0</v>
      </c>
      <c r="AZ414" s="144">
        <f t="shared" si="603"/>
        <v>0</v>
      </c>
      <c r="BA414" s="144">
        <f t="shared" si="603"/>
        <v>25358.879999999997</v>
      </c>
      <c r="BB414" s="144">
        <f t="shared" si="603"/>
        <v>220498.42</v>
      </c>
      <c r="BC414" s="144">
        <f t="shared" si="603"/>
        <v>0</v>
      </c>
      <c r="BD414" s="144">
        <f t="shared" si="603"/>
        <v>0</v>
      </c>
      <c r="BE414" s="144">
        <f t="shared" si="603"/>
        <v>0</v>
      </c>
      <c r="BF414" s="143">
        <f t="shared" si="596"/>
        <v>2762954.2099999995</v>
      </c>
      <c r="BG414" s="142">
        <f t="shared" si="597"/>
        <v>4.1908403306772084E-2</v>
      </c>
      <c r="BH414" s="146">
        <f t="shared" si="598"/>
        <v>569.70947222130576</v>
      </c>
      <c r="BI414" s="149">
        <f>SUM(BI401:BI413)</f>
        <v>32180.190000000002</v>
      </c>
      <c r="BJ414" s="149">
        <f t="shared" ref="BJ414:BO414" si="604">SUM(BJ401:BJ413)</f>
        <v>3687.77</v>
      </c>
      <c r="BK414" s="149">
        <f t="shared" si="604"/>
        <v>86715.579999999987</v>
      </c>
      <c r="BL414" s="149">
        <f t="shared" si="604"/>
        <v>0</v>
      </c>
      <c r="BM414" s="149">
        <f t="shared" si="604"/>
        <v>0</v>
      </c>
      <c r="BN414" s="149">
        <f t="shared" si="604"/>
        <v>0</v>
      </c>
      <c r="BO414" s="149">
        <f t="shared" si="604"/>
        <v>253525.87</v>
      </c>
      <c r="BP414" s="146">
        <f t="shared" si="574"/>
        <v>376109.41</v>
      </c>
      <c r="BQ414" s="142">
        <f t="shared" si="575"/>
        <v>5.7048158035713885E-3</v>
      </c>
      <c r="BR414" s="143">
        <f t="shared" si="576"/>
        <v>77.552169591897339</v>
      </c>
      <c r="BS414" s="149">
        <f>SUM(BS401:BS413)</f>
        <v>0</v>
      </c>
      <c r="BT414" s="149">
        <f t="shared" ref="BT414:BV414" si="605">SUM(BT401:BT413)</f>
        <v>0</v>
      </c>
      <c r="BU414" s="149">
        <f t="shared" si="605"/>
        <v>368296.58</v>
      </c>
      <c r="BV414" s="149">
        <f t="shared" si="605"/>
        <v>135103.76</v>
      </c>
      <c r="BW414" s="146">
        <f t="shared" si="577"/>
        <v>503400.34</v>
      </c>
      <c r="BX414" s="142">
        <f t="shared" si="578"/>
        <v>7.6355606608066798E-3</v>
      </c>
      <c r="BY414" s="143">
        <f t="shared" si="579"/>
        <v>103.79902098248162</v>
      </c>
      <c r="BZ414" s="144">
        <f>SUM(BZ401:BZ413)</f>
        <v>13377961.919999998</v>
      </c>
      <c r="CA414" s="142">
        <f t="shared" si="580"/>
        <v>0.20291650926998137</v>
      </c>
      <c r="CB414" s="143">
        <f t="shared" si="581"/>
        <v>2758.4791659793473</v>
      </c>
      <c r="CC414" s="144">
        <f>SUM(CC401:CC413)</f>
        <v>2206594.0499999998</v>
      </c>
      <c r="CD414" s="142">
        <f t="shared" si="582"/>
        <v>3.3469549747523183E-2</v>
      </c>
      <c r="CE414" s="143">
        <f t="shared" si="583"/>
        <v>454.9903603477286</v>
      </c>
      <c r="CF414" s="150">
        <f>SUM(CF401:CF413)</f>
        <v>3433286.4500000007</v>
      </c>
      <c r="CG414" s="96">
        <f t="shared" si="584"/>
        <v>5.2075981821745734E-2</v>
      </c>
      <c r="CH414" s="97">
        <f t="shared" si="585"/>
        <v>707.92914494737909</v>
      </c>
      <c r="CI414" s="98">
        <f t="shared" si="543"/>
        <v>65928405.569999993</v>
      </c>
      <c r="CJ414" s="99">
        <f t="shared" si="544"/>
        <v>0</v>
      </c>
    </row>
    <row r="415" spans="1:88" x14ac:dyDescent="0.3">
      <c r="A415" s="91"/>
      <c r="B415" s="84"/>
      <c r="C415" s="117"/>
      <c r="D415" s="85"/>
      <c r="E415" s="86"/>
      <c r="F415" s="87"/>
      <c r="G415" s="87"/>
      <c r="H415" s="87"/>
      <c r="I415" s="130"/>
      <c r="J415" s="151"/>
      <c r="K415" s="152"/>
      <c r="L415" s="135"/>
      <c r="M415" s="135"/>
      <c r="N415" s="135"/>
      <c r="O415" s="135"/>
      <c r="P415" s="135"/>
      <c r="Q415" s="135"/>
      <c r="R415" s="128"/>
      <c r="S415" s="136"/>
      <c r="T415" s="137"/>
      <c r="U415" s="135"/>
      <c r="V415" s="135"/>
      <c r="W415" s="135"/>
      <c r="X415" s="135"/>
      <c r="Y415" s="135"/>
      <c r="Z415" s="135"/>
      <c r="AA415" s="138"/>
      <c r="AB415" s="133"/>
      <c r="AC415" s="134"/>
      <c r="AD415" s="135"/>
      <c r="AE415" s="135"/>
      <c r="AF415" s="135"/>
      <c r="AG415" s="135"/>
      <c r="AH415" s="134"/>
      <c r="AI415" s="133"/>
      <c r="AJ415" s="134"/>
      <c r="AK415" s="135"/>
      <c r="AL415" s="135"/>
      <c r="AM415" s="138"/>
      <c r="AN415" s="133"/>
      <c r="AO415" s="139"/>
      <c r="AP415" s="135"/>
      <c r="AQ415" s="135"/>
      <c r="AR415" s="135"/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5"/>
      <c r="BC415" s="135"/>
      <c r="BD415" s="135"/>
      <c r="BE415" s="135"/>
      <c r="BF415" s="134"/>
      <c r="BG415" s="133"/>
      <c r="BH415" s="137"/>
      <c r="BI415" s="140"/>
      <c r="BJ415" s="135"/>
      <c r="BK415" s="135"/>
      <c r="BL415" s="135"/>
      <c r="BM415" s="135"/>
      <c r="BN415" s="135"/>
      <c r="BO415" s="135"/>
      <c r="BP415" s="137"/>
      <c r="BQ415" s="133"/>
      <c r="BR415" s="134"/>
      <c r="BS415" s="140"/>
      <c r="BT415" s="135"/>
      <c r="BU415" s="135"/>
      <c r="BV415" s="135"/>
      <c r="BW415" s="137"/>
      <c r="BX415" s="133"/>
      <c r="BY415" s="134"/>
      <c r="BZ415" s="135"/>
      <c r="CA415" s="133"/>
      <c r="CB415" s="134"/>
      <c r="CC415" s="135"/>
      <c r="CD415" s="133"/>
      <c r="CE415" s="134"/>
      <c r="CF415" s="141" t="str">
        <f>IF(ISNA(VLOOKUP($B415,'[1]1718  Prog Access'!$F$7:$BF$318,52,FALSE)),"",VLOOKUP($B415,'[1]1718  Prog Access'!$F$7:$BF$318,52,FALSE))</f>
        <v/>
      </c>
      <c r="CG415" s="88"/>
      <c r="CH415" s="89"/>
      <c r="CI415" s="90"/>
      <c r="CJ415" s="99"/>
    </row>
    <row r="416" spans="1:88" x14ac:dyDescent="0.3">
      <c r="A416" s="91" t="s">
        <v>672</v>
      </c>
      <c r="B416" s="84"/>
      <c r="C416" s="117"/>
      <c r="D416" s="85"/>
      <c r="E416" s="86"/>
      <c r="F416" s="87"/>
      <c r="G416" s="87"/>
      <c r="H416" s="87"/>
      <c r="I416" s="130"/>
      <c r="J416" s="151"/>
      <c r="K416" s="152"/>
      <c r="L416" s="135"/>
      <c r="M416" s="135"/>
      <c r="N416" s="135"/>
      <c r="O416" s="135"/>
      <c r="P416" s="135"/>
      <c r="Q416" s="135"/>
      <c r="R416" s="128"/>
      <c r="S416" s="136"/>
      <c r="T416" s="137"/>
      <c r="U416" s="135"/>
      <c r="V416" s="135"/>
      <c r="W416" s="135"/>
      <c r="X416" s="135"/>
      <c r="Y416" s="135"/>
      <c r="Z416" s="135"/>
      <c r="AA416" s="138"/>
      <c r="AB416" s="133"/>
      <c r="AC416" s="134"/>
      <c r="AD416" s="135"/>
      <c r="AE416" s="135"/>
      <c r="AF416" s="135"/>
      <c r="AG416" s="135"/>
      <c r="AH416" s="134"/>
      <c r="AI416" s="133"/>
      <c r="AJ416" s="134"/>
      <c r="AK416" s="135"/>
      <c r="AL416" s="135"/>
      <c r="AM416" s="138"/>
      <c r="AN416" s="133"/>
      <c r="AO416" s="139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4"/>
      <c r="BG416" s="133"/>
      <c r="BH416" s="137"/>
      <c r="BI416" s="140"/>
      <c r="BJ416" s="135"/>
      <c r="BK416" s="135"/>
      <c r="BL416" s="135"/>
      <c r="BM416" s="135"/>
      <c r="BN416" s="135"/>
      <c r="BO416" s="135"/>
      <c r="BP416" s="137"/>
      <c r="BQ416" s="133"/>
      <c r="BR416" s="134"/>
      <c r="BS416" s="140"/>
      <c r="BT416" s="135"/>
      <c r="BU416" s="135"/>
      <c r="BV416" s="135"/>
      <c r="BW416" s="137"/>
      <c r="BX416" s="133"/>
      <c r="BY416" s="134"/>
      <c r="BZ416" s="135"/>
      <c r="CA416" s="133"/>
      <c r="CB416" s="134"/>
      <c r="CC416" s="135"/>
      <c r="CD416" s="133"/>
      <c r="CE416" s="134"/>
      <c r="CF416" s="141" t="str">
        <f>IF(ISNA(VLOOKUP($B416,'[1]1718  Prog Access'!$F$7:$BF$318,52,FALSE)),"",VLOOKUP($B416,'[1]1718  Prog Access'!$F$7:$BF$318,52,FALSE))</f>
        <v/>
      </c>
      <c r="CG416" s="88"/>
      <c r="CH416" s="89"/>
      <c r="CI416" s="90"/>
      <c r="CJ416" s="99"/>
    </row>
    <row r="417" spans="1:88" x14ac:dyDescent="0.3">
      <c r="A417" s="21"/>
      <c r="B417" s="84" t="s">
        <v>673</v>
      </c>
      <c r="C417" s="117" t="s">
        <v>674</v>
      </c>
      <c r="D417" s="85">
        <f>IF(ISNA(VLOOKUP($B417,'[1]1718 enrollment_Rev_Exp by size'!$A$6:$C$339,3,FALSE)),"",VLOOKUP($B417,'[1]1718 enrollment_Rev_Exp by size'!$A$6:$C$339,3,FALSE))</f>
        <v>613.91</v>
      </c>
      <c r="E417" s="86">
        <f>IF(ISNA(VLOOKUP($B417,'[1]1718 Enroll_Rev_Exp Access'!$A$6:$D$316,4,FALSE)),"",VLOOKUP($B417,'[1]1718 Enroll_Rev_Exp Access'!$A$6:$D$316,4,FALSE))</f>
        <v>7765240.25</v>
      </c>
      <c r="F417" s="87">
        <f>IF(ISNA(VLOOKUP($B417,'[1]1718  Prog Access'!$F$7:$BF$318,2,FALSE)),"",VLOOKUP($B417,'[1]1718  Prog Access'!$F$7:$BF$318,2,FALSE))</f>
        <v>3509729.2399999998</v>
      </c>
      <c r="G417" s="87">
        <f>IF(ISNA(VLOOKUP($B417,'[1]1718  Prog Access'!$F$7:$BF$318,3,FALSE)),"",VLOOKUP($B417,'[1]1718  Prog Access'!$F$7:$BF$318,3,FALSE))</f>
        <v>0</v>
      </c>
      <c r="H417" s="87">
        <f>IF(ISNA(VLOOKUP($B417,'[1]1718  Prog Access'!$F$7:$BF$318,4,FALSE)),"",VLOOKUP($B417,'[1]1718  Prog Access'!$F$7:$BF$318,4,FALSE))</f>
        <v>0</v>
      </c>
      <c r="I417" s="130">
        <f t="shared" si="586"/>
        <v>3509729.2399999998</v>
      </c>
      <c r="J417" s="151">
        <f t="shared" si="587"/>
        <v>0.45197947867743044</v>
      </c>
      <c r="K417" s="152">
        <f t="shared" si="588"/>
        <v>5717.0093987718064</v>
      </c>
      <c r="L417" s="135">
        <f>IF(ISNA(VLOOKUP($B417,'[1]1718  Prog Access'!$F$7:$BF$318,5,FALSE)),"",VLOOKUP($B417,'[1]1718  Prog Access'!$F$7:$BF$318,5,FALSE))</f>
        <v>0</v>
      </c>
      <c r="M417" s="135">
        <f>IF(ISNA(VLOOKUP($B417,'[1]1718  Prog Access'!$F$7:$BF$318,6,FALSE)),"",VLOOKUP($B417,'[1]1718  Prog Access'!$F$7:$BF$318,6,FALSE))</f>
        <v>0</v>
      </c>
      <c r="N417" s="135">
        <f>IF(ISNA(VLOOKUP($B417,'[1]1718  Prog Access'!$F$7:$BF$318,7,FALSE)),"",VLOOKUP($B417,'[1]1718  Prog Access'!$F$7:$BF$318,7,FALSE))</f>
        <v>0</v>
      </c>
      <c r="O417" s="135">
        <f>IF(ISNA(VLOOKUP($B417,'[1]1718  Prog Access'!$F$7:$BF$318,8,FALSE)),"",VLOOKUP($B417,'[1]1718  Prog Access'!$F$7:$BF$318,8,FALSE))</f>
        <v>0</v>
      </c>
      <c r="P417" s="135">
        <f>IF(ISNA(VLOOKUP($B417,'[1]1718  Prog Access'!$F$7:$BF$318,9,FALSE)),"",VLOOKUP($B417,'[1]1718  Prog Access'!$F$7:$BF$318,9,FALSE))</f>
        <v>0</v>
      </c>
      <c r="Q417" s="135">
        <f>IF(ISNA(VLOOKUP($B417,'[1]1718  Prog Access'!$F$7:$BF$318,10,FALSE)),"",VLOOKUP($B417,'[1]1718  Prog Access'!$F$7:$BF$318,10,FALSE))</f>
        <v>0</v>
      </c>
      <c r="R417" s="128">
        <f t="shared" si="559"/>
        <v>0</v>
      </c>
      <c r="S417" s="136">
        <f t="shared" si="560"/>
        <v>0</v>
      </c>
      <c r="T417" s="137">
        <f t="shared" si="561"/>
        <v>0</v>
      </c>
      <c r="U417" s="135">
        <f>IF(ISNA(VLOOKUP($B417,'[1]1718  Prog Access'!$F$7:$BF$318,11,FALSE)),"",VLOOKUP($B417,'[1]1718  Prog Access'!$F$7:$BF$318,11,FALSE))</f>
        <v>478645.14999999997</v>
      </c>
      <c r="V417" s="135">
        <f>IF(ISNA(VLOOKUP($B417,'[1]1718  Prog Access'!$F$7:$BF$318,12,FALSE)),"",VLOOKUP($B417,'[1]1718  Prog Access'!$F$7:$BF$318,12,FALSE))</f>
        <v>51314.16</v>
      </c>
      <c r="W417" s="135">
        <f>IF(ISNA(VLOOKUP($B417,'[1]1718  Prog Access'!$F$7:$BF$318,13,FALSE)),"",VLOOKUP($B417,'[1]1718  Prog Access'!$F$7:$BF$318,13,FALSE))</f>
        <v>145633</v>
      </c>
      <c r="X417" s="135">
        <f>IF(ISNA(VLOOKUP($B417,'[1]1718  Prog Access'!$F$7:$BF$318,14,FALSE)),"",VLOOKUP($B417,'[1]1718  Prog Access'!$F$7:$BF$318,14,FALSE))</f>
        <v>0</v>
      </c>
      <c r="Y417" s="135">
        <f>IF(ISNA(VLOOKUP($B417,'[1]1718  Prog Access'!$F$7:$BF$318,15,FALSE)),"",VLOOKUP($B417,'[1]1718  Prog Access'!$F$7:$BF$318,15,FALSE))</f>
        <v>0</v>
      </c>
      <c r="Z417" s="135">
        <f>IF(ISNA(VLOOKUP($B417,'[1]1718  Prog Access'!$F$7:$BF$318,16,FALSE)),"",VLOOKUP($B417,'[1]1718  Prog Access'!$F$7:$BF$318,16,FALSE))</f>
        <v>0</v>
      </c>
      <c r="AA417" s="138">
        <f t="shared" si="562"/>
        <v>675592.30999999994</v>
      </c>
      <c r="AB417" s="133">
        <f t="shared" si="563"/>
        <v>8.7002113038292653E-2</v>
      </c>
      <c r="AC417" s="134">
        <f t="shared" si="564"/>
        <v>1100.4745158085061</v>
      </c>
      <c r="AD417" s="135">
        <f>IF(ISNA(VLOOKUP($B417,'[1]1718  Prog Access'!$F$7:$BF$318,17,FALSE)),"",VLOOKUP($B417,'[1]1718  Prog Access'!$F$7:$BF$318,17,FALSE))</f>
        <v>0</v>
      </c>
      <c r="AE417" s="135">
        <f>IF(ISNA(VLOOKUP($B417,'[1]1718  Prog Access'!$F$7:$BF$318,18,FALSE)),"",VLOOKUP($B417,'[1]1718  Prog Access'!$F$7:$BF$318,18,FALSE))</f>
        <v>0</v>
      </c>
      <c r="AF417" s="135">
        <f>IF(ISNA(VLOOKUP($B417,'[1]1718  Prog Access'!$F$7:$BF$318,19,FALSE)),"",VLOOKUP($B417,'[1]1718  Prog Access'!$F$7:$BF$318,19,FALSE))</f>
        <v>0</v>
      </c>
      <c r="AG417" s="135">
        <f>IF(ISNA(VLOOKUP($B417,'[1]1718  Prog Access'!$F$7:$BF$318,20,FALSE)),"",VLOOKUP($B417,'[1]1718  Prog Access'!$F$7:$BF$318,20,FALSE))</f>
        <v>0</v>
      </c>
      <c r="AH417" s="134">
        <f t="shared" si="565"/>
        <v>0</v>
      </c>
      <c r="AI417" s="133">
        <f t="shared" si="566"/>
        <v>0</v>
      </c>
      <c r="AJ417" s="134">
        <f t="shared" si="567"/>
        <v>0</v>
      </c>
      <c r="AK417" s="135">
        <f>IF(ISNA(VLOOKUP($B417,'[1]1718  Prog Access'!$F$7:$BF$318,21,FALSE)),"",VLOOKUP($B417,'[1]1718  Prog Access'!$F$7:$BF$318,21,FALSE))</f>
        <v>0</v>
      </c>
      <c r="AL417" s="135">
        <f>IF(ISNA(VLOOKUP($B417,'[1]1718  Prog Access'!$F$7:$BF$318,22,FALSE)),"",VLOOKUP($B417,'[1]1718  Prog Access'!$F$7:$BF$318,22,FALSE))</f>
        <v>0</v>
      </c>
      <c r="AM417" s="138">
        <f t="shared" si="568"/>
        <v>0</v>
      </c>
      <c r="AN417" s="133">
        <f t="shared" si="569"/>
        <v>0</v>
      </c>
      <c r="AO417" s="139">
        <f t="shared" si="570"/>
        <v>0</v>
      </c>
      <c r="AP417" s="135">
        <f>IF(ISNA(VLOOKUP($B417,'[1]1718  Prog Access'!$F$7:$BF$318,23,FALSE)),"",VLOOKUP($B417,'[1]1718  Prog Access'!$F$7:$BF$318,23,FALSE))</f>
        <v>291025.15000000002</v>
      </c>
      <c r="AQ417" s="135">
        <f>IF(ISNA(VLOOKUP($B417,'[1]1718  Prog Access'!$F$7:$BF$318,24,FALSE)),"",VLOOKUP($B417,'[1]1718  Prog Access'!$F$7:$BF$318,24,FALSE))</f>
        <v>57722.060000000005</v>
      </c>
      <c r="AR417" s="135">
        <f>IF(ISNA(VLOOKUP($B417,'[1]1718  Prog Access'!$F$7:$BF$318,25,FALSE)),"",VLOOKUP($B417,'[1]1718  Prog Access'!$F$7:$BF$318,25,FALSE))</f>
        <v>22316.34</v>
      </c>
      <c r="AS417" s="135">
        <f>IF(ISNA(VLOOKUP($B417,'[1]1718  Prog Access'!$F$7:$BF$318,26,FALSE)),"",VLOOKUP($B417,'[1]1718  Prog Access'!$F$7:$BF$318,26,FALSE))</f>
        <v>0</v>
      </c>
      <c r="AT417" s="135">
        <f>IF(ISNA(VLOOKUP($B417,'[1]1718  Prog Access'!$F$7:$BF$318,27,FALSE)),"",VLOOKUP($B417,'[1]1718  Prog Access'!$F$7:$BF$318,27,FALSE))</f>
        <v>283372.79999999993</v>
      </c>
      <c r="AU417" s="135">
        <f>IF(ISNA(VLOOKUP($B417,'[1]1718  Prog Access'!$F$7:$BF$318,28,FALSE)),"",VLOOKUP($B417,'[1]1718  Prog Access'!$F$7:$BF$318,28,FALSE))</f>
        <v>0</v>
      </c>
      <c r="AV417" s="135">
        <f>IF(ISNA(VLOOKUP($B417,'[1]1718  Prog Access'!$F$7:$BF$318,29,FALSE)),"",VLOOKUP($B417,'[1]1718  Prog Access'!$F$7:$BF$318,29,FALSE))</f>
        <v>0</v>
      </c>
      <c r="AW417" s="135">
        <f>IF(ISNA(VLOOKUP($B417,'[1]1718  Prog Access'!$F$7:$BF$318,30,FALSE)),"",VLOOKUP($B417,'[1]1718  Prog Access'!$F$7:$BF$318,30,FALSE))</f>
        <v>20180.050000000003</v>
      </c>
      <c r="AX417" s="135">
        <f>IF(ISNA(VLOOKUP($B417,'[1]1718  Prog Access'!$F$7:$BF$318,31,FALSE)),"",VLOOKUP($B417,'[1]1718  Prog Access'!$F$7:$BF$318,31,FALSE))</f>
        <v>0</v>
      </c>
      <c r="AY417" s="135">
        <f>IF(ISNA(VLOOKUP($B417,'[1]1718  Prog Access'!$F$7:$BF$318,32,FALSE)),"",VLOOKUP($B417,'[1]1718  Prog Access'!$F$7:$BF$318,32,FALSE))</f>
        <v>0</v>
      </c>
      <c r="AZ417" s="135">
        <f>IF(ISNA(VLOOKUP($B417,'[1]1718  Prog Access'!$F$7:$BF$318,33,FALSE)),"",VLOOKUP($B417,'[1]1718  Prog Access'!$F$7:$BF$318,33,FALSE))</f>
        <v>0</v>
      </c>
      <c r="BA417" s="135">
        <f>IF(ISNA(VLOOKUP($B417,'[1]1718  Prog Access'!$F$7:$BF$318,34,FALSE)),"",VLOOKUP($B417,'[1]1718  Prog Access'!$F$7:$BF$318,34,FALSE))</f>
        <v>43246.84</v>
      </c>
      <c r="BB417" s="135">
        <f>IF(ISNA(VLOOKUP($B417,'[1]1718  Prog Access'!$F$7:$BF$318,35,FALSE)),"",VLOOKUP($B417,'[1]1718  Prog Access'!$F$7:$BF$318,35,FALSE))</f>
        <v>202681.94999999998</v>
      </c>
      <c r="BC417" s="135">
        <f>IF(ISNA(VLOOKUP($B417,'[1]1718  Prog Access'!$F$7:$BF$318,36,FALSE)),"",VLOOKUP($B417,'[1]1718  Prog Access'!$F$7:$BF$318,36,FALSE))</f>
        <v>0</v>
      </c>
      <c r="BD417" s="135">
        <f>IF(ISNA(VLOOKUP($B417,'[1]1718  Prog Access'!$F$7:$BF$318,37,FALSE)),"",VLOOKUP($B417,'[1]1718  Prog Access'!$F$7:$BF$318,37,FALSE))</f>
        <v>0</v>
      </c>
      <c r="BE417" s="135">
        <f>IF(ISNA(VLOOKUP($B417,'[1]1718  Prog Access'!$F$7:$BF$318,38,FALSE)),"",VLOOKUP($B417,'[1]1718  Prog Access'!$F$7:$BF$318,38,FALSE))</f>
        <v>0</v>
      </c>
      <c r="BF417" s="134">
        <f t="shared" si="596"/>
        <v>920545.19</v>
      </c>
      <c r="BG417" s="133">
        <f t="shared" si="597"/>
        <v>0.11854690394157476</v>
      </c>
      <c r="BH417" s="137">
        <f t="shared" si="598"/>
        <v>1499.4790604486</v>
      </c>
      <c r="BI417" s="140">
        <f>IF(ISNA(VLOOKUP($B417,'[1]1718  Prog Access'!$F$7:$BF$318,39,FALSE)),"",VLOOKUP($B417,'[1]1718  Prog Access'!$F$7:$BF$318,39,FALSE))</f>
        <v>0</v>
      </c>
      <c r="BJ417" s="135">
        <f>IF(ISNA(VLOOKUP($B417,'[1]1718  Prog Access'!$F$7:$BF$318,40,FALSE)),"",VLOOKUP($B417,'[1]1718  Prog Access'!$F$7:$BF$318,40,FALSE))</f>
        <v>0</v>
      </c>
      <c r="BK417" s="135">
        <f>IF(ISNA(VLOOKUP($B417,'[1]1718  Prog Access'!$F$7:$BF$318,41,FALSE)),"",VLOOKUP($B417,'[1]1718  Prog Access'!$F$7:$BF$318,41,FALSE))</f>
        <v>5782.7199999999993</v>
      </c>
      <c r="BL417" s="135">
        <f>IF(ISNA(VLOOKUP($B417,'[1]1718  Prog Access'!$F$7:$BF$318,42,FALSE)),"",VLOOKUP($B417,'[1]1718  Prog Access'!$F$7:$BF$318,42,FALSE))</f>
        <v>0</v>
      </c>
      <c r="BM417" s="135">
        <f>IF(ISNA(VLOOKUP($B417,'[1]1718  Prog Access'!$F$7:$BF$318,43,FALSE)),"",VLOOKUP($B417,'[1]1718  Prog Access'!$F$7:$BF$318,43,FALSE))</f>
        <v>0</v>
      </c>
      <c r="BN417" s="135">
        <f>IF(ISNA(VLOOKUP($B417,'[1]1718  Prog Access'!$F$7:$BF$318,44,FALSE)),"",VLOOKUP($B417,'[1]1718  Prog Access'!$F$7:$BF$318,44,FALSE))</f>
        <v>0</v>
      </c>
      <c r="BO417" s="135">
        <f>IF(ISNA(VLOOKUP($B417,'[1]1718  Prog Access'!$F$7:$BF$318,45,FALSE)),"",VLOOKUP($B417,'[1]1718  Prog Access'!$F$7:$BF$318,45,FALSE))</f>
        <v>688318.42000000016</v>
      </c>
      <c r="BP417" s="137">
        <f t="shared" si="574"/>
        <v>694101.14000000013</v>
      </c>
      <c r="BQ417" s="133">
        <f t="shared" si="575"/>
        <v>8.9385661956820989E-2</v>
      </c>
      <c r="BR417" s="134">
        <f t="shared" si="576"/>
        <v>1130.6236093238426</v>
      </c>
      <c r="BS417" s="140">
        <f>IF(ISNA(VLOOKUP($B417,'[1]1718  Prog Access'!$F$7:$BF$318,46,FALSE)),"",VLOOKUP($B417,'[1]1718  Prog Access'!$F$7:$BF$318,46,FALSE))</f>
        <v>0</v>
      </c>
      <c r="BT417" s="135">
        <f>IF(ISNA(VLOOKUP($B417,'[1]1718  Prog Access'!$F$7:$BF$318,47,FALSE)),"",VLOOKUP($B417,'[1]1718  Prog Access'!$F$7:$BF$318,47,FALSE))</f>
        <v>0</v>
      </c>
      <c r="BU417" s="135">
        <f>IF(ISNA(VLOOKUP($B417,'[1]1718  Prog Access'!$F$7:$BF$318,48,FALSE)),"",VLOOKUP($B417,'[1]1718  Prog Access'!$F$7:$BF$318,48,FALSE))</f>
        <v>49291.43</v>
      </c>
      <c r="BV417" s="135">
        <f>IF(ISNA(VLOOKUP($B417,'[1]1718  Prog Access'!$F$7:$BF$318,49,FALSE)),"",VLOOKUP($B417,'[1]1718  Prog Access'!$F$7:$BF$318,49,FALSE))</f>
        <v>4638.57</v>
      </c>
      <c r="BW417" s="137">
        <f t="shared" si="577"/>
        <v>53930</v>
      </c>
      <c r="BX417" s="133">
        <f t="shared" si="578"/>
        <v>6.9450523440018489E-3</v>
      </c>
      <c r="BY417" s="134">
        <f t="shared" si="579"/>
        <v>87.846752781352322</v>
      </c>
      <c r="BZ417" s="135">
        <f>IF(ISNA(VLOOKUP($B417,'[1]1718  Prog Access'!$F$7:$BF$318,50,FALSE)),"",VLOOKUP($B417,'[1]1718  Prog Access'!$F$7:$BF$318,50,FALSE))</f>
        <v>1291761.9299999997</v>
      </c>
      <c r="CA417" s="133">
        <f t="shared" si="580"/>
        <v>0.16635183051805766</v>
      </c>
      <c r="CB417" s="134">
        <f t="shared" si="581"/>
        <v>2104.1552181915913</v>
      </c>
      <c r="CC417" s="135">
        <f>IF(ISNA(VLOOKUP($B417,'[1]1718  Prog Access'!$F$7:$BF$318,51,FALSE)),"",VLOOKUP($B417,'[1]1718  Prog Access'!$F$7:$BF$318,51,FALSE))</f>
        <v>497250.1</v>
      </c>
      <c r="CD417" s="133">
        <f t="shared" si="582"/>
        <v>6.4035378686448235E-2</v>
      </c>
      <c r="CE417" s="134">
        <f t="shared" si="583"/>
        <v>809.97230864458959</v>
      </c>
      <c r="CF417" s="141">
        <f>IF(ISNA(VLOOKUP($B417,'[1]1718  Prog Access'!$F$7:$BF$318,52,FALSE)),"",VLOOKUP($B417,'[1]1718  Prog Access'!$F$7:$BF$318,52,FALSE))</f>
        <v>122330.34000000001</v>
      </c>
      <c r="CG417" s="88">
        <f t="shared" si="584"/>
        <v>1.575358083737332E-2</v>
      </c>
      <c r="CH417" s="89">
        <f t="shared" si="585"/>
        <v>199.26428955384341</v>
      </c>
      <c r="CI417" s="90">
        <f t="shared" si="543"/>
        <v>7765240.25</v>
      </c>
      <c r="CJ417" s="99">
        <f t="shared" si="544"/>
        <v>0</v>
      </c>
    </row>
    <row r="418" spans="1:88" x14ac:dyDescent="0.3">
      <c r="A418" s="21"/>
      <c r="B418" s="84" t="s">
        <v>675</v>
      </c>
      <c r="C418" s="117" t="s">
        <v>676</v>
      </c>
      <c r="D418" s="85">
        <f>IF(ISNA(VLOOKUP($B418,'[1]1718 enrollment_Rev_Exp by size'!$A$6:$C$339,3,FALSE)),"",VLOOKUP($B418,'[1]1718 enrollment_Rev_Exp by size'!$A$6:$C$339,3,FALSE))</f>
        <v>1300.97</v>
      </c>
      <c r="E418" s="86">
        <f>IF(ISNA(VLOOKUP($B418,'[1]1718 Enroll_Rev_Exp Access'!$A$6:$D$316,4,FALSE)),"",VLOOKUP($B418,'[1]1718 Enroll_Rev_Exp Access'!$A$6:$D$316,4,FALSE))</f>
        <v>16340053.58</v>
      </c>
      <c r="F418" s="87">
        <f>IF(ISNA(VLOOKUP($B418,'[1]1718  Prog Access'!$F$7:$BF$318,2,FALSE)),"",VLOOKUP($B418,'[1]1718  Prog Access'!$F$7:$BF$318,2,FALSE))</f>
        <v>8622615.3800000008</v>
      </c>
      <c r="G418" s="87">
        <f>IF(ISNA(VLOOKUP($B418,'[1]1718  Prog Access'!$F$7:$BF$318,3,FALSE)),"",VLOOKUP($B418,'[1]1718  Prog Access'!$F$7:$BF$318,3,FALSE))</f>
        <v>198687.89000000004</v>
      </c>
      <c r="H418" s="87">
        <f>IF(ISNA(VLOOKUP($B418,'[1]1718  Prog Access'!$F$7:$BF$318,4,FALSE)),"",VLOOKUP($B418,'[1]1718  Prog Access'!$F$7:$BF$318,4,FALSE))</f>
        <v>0</v>
      </c>
      <c r="I418" s="130">
        <f t="shared" si="586"/>
        <v>8821303.2700000014</v>
      </c>
      <c r="J418" s="151">
        <f t="shared" si="587"/>
        <v>0.53985767101750237</v>
      </c>
      <c r="K418" s="152">
        <f t="shared" si="588"/>
        <v>6780.558560151273</v>
      </c>
      <c r="L418" s="135">
        <f>IF(ISNA(VLOOKUP($B418,'[1]1718  Prog Access'!$F$7:$BF$318,5,FALSE)),"",VLOOKUP($B418,'[1]1718  Prog Access'!$F$7:$BF$318,5,FALSE))</f>
        <v>0</v>
      </c>
      <c r="M418" s="135">
        <f>IF(ISNA(VLOOKUP($B418,'[1]1718  Prog Access'!$F$7:$BF$318,6,FALSE)),"",VLOOKUP($B418,'[1]1718  Prog Access'!$F$7:$BF$318,6,FALSE))</f>
        <v>0</v>
      </c>
      <c r="N418" s="135">
        <f>IF(ISNA(VLOOKUP($B418,'[1]1718  Prog Access'!$F$7:$BF$318,7,FALSE)),"",VLOOKUP($B418,'[1]1718  Prog Access'!$F$7:$BF$318,7,FALSE))</f>
        <v>0</v>
      </c>
      <c r="O418" s="135">
        <f>IF(ISNA(VLOOKUP($B418,'[1]1718  Prog Access'!$F$7:$BF$318,8,FALSE)),"",VLOOKUP($B418,'[1]1718  Prog Access'!$F$7:$BF$318,8,FALSE))</f>
        <v>0</v>
      </c>
      <c r="P418" s="135">
        <f>IF(ISNA(VLOOKUP($B418,'[1]1718  Prog Access'!$F$7:$BF$318,9,FALSE)),"",VLOOKUP($B418,'[1]1718  Prog Access'!$F$7:$BF$318,9,FALSE))</f>
        <v>0</v>
      </c>
      <c r="Q418" s="135">
        <f>IF(ISNA(VLOOKUP($B418,'[1]1718  Prog Access'!$F$7:$BF$318,10,FALSE)),"",VLOOKUP($B418,'[1]1718  Prog Access'!$F$7:$BF$318,10,FALSE))</f>
        <v>0</v>
      </c>
      <c r="R418" s="128">
        <f t="shared" si="559"/>
        <v>0</v>
      </c>
      <c r="S418" s="136">
        <f t="shared" si="560"/>
        <v>0</v>
      </c>
      <c r="T418" s="137">
        <f t="shared" si="561"/>
        <v>0</v>
      </c>
      <c r="U418" s="135">
        <f>IF(ISNA(VLOOKUP($B418,'[1]1718  Prog Access'!$F$7:$BF$318,11,FALSE)),"",VLOOKUP($B418,'[1]1718  Prog Access'!$F$7:$BF$318,11,FALSE))</f>
        <v>1151442.28</v>
      </c>
      <c r="V418" s="135">
        <f>IF(ISNA(VLOOKUP($B418,'[1]1718  Prog Access'!$F$7:$BF$318,12,FALSE)),"",VLOOKUP($B418,'[1]1718  Prog Access'!$F$7:$BF$318,12,FALSE))</f>
        <v>70995.63</v>
      </c>
      <c r="W418" s="135">
        <f>IF(ISNA(VLOOKUP($B418,'[1]1718  Prog Access'!$F$7:$BF$318,13,FALSE)),"",VLOOKUP($B418,'[1]1718  Prog Access'!$F$7:$BF$318,13,FALSE))</f>
        <v>360846.77</v>
      </c>
      <c r="X418" s="135">
        <f>IF(ISNA(VLOOKUP($B418,'[1]1718  Prog Access'!$F$7:$BF$318,14,FALSE)),"",VLOOKUP($B418,'[1]1718  Prog Access'!$F$7:$BF$318,14,FALSE))</f>
        <v>0</v>
      </c>
      <c r="Y418" s="135">
        <f>IF(ISNA(VLOOKUP($B418,'[1]1718  Prog Access'!$F$7:$BF$318,15,FALSE)),"",VLOOKUP($B418,'[1]1718  Prog Access'!$F$7:$BF$318,15,FALSE))</f>
        <v>0</v>
      </c>
      <c r="Z418" s="135">
        <f>IF(ISNA(VLOOKUP($B418,'[1]1718  Prog Access'!$F$7:$BF$318,16,FALSE)),"",VLOOKUP($B418,'[1]1718  Prog Access'!$F$7:$BF$318,16,FALSE))</f>
        <v>0</v>
      </c>
      <c r="AA418" s="138">
        <f t="shared" si="562"/>
        <v>1583284.6800000002</v>
      </c>
      <c r="AB418" s="133">
        <f t="shared" si="563"/>
        <v>9.6895929517508972E-2</v>
      </c>
      <c r="AC418" s="134">
        <f t="shared" si="564"/>
        <v>1217.0032206738051</v>
      </c>
      <c r="AD418" s="135">
        <f>IF(ISNA(VLOOKUP($B418,'[1]1718  Prog Access'!$F$7:$BF$318,17,FALSE)),"",VLOOKUP($B418,'[1]1718  Prog Access'!$F$7:$BF$318,17,FALSE))</f>
        <v>654856.13</v>
      </c>
      <c r="AE418" s="135">
        <f>IF(ISNA(VLOOKUP($B418,'[1]1718  Prog Access'!$F$7:$BF$318,18,FALSE)),"",VLOOKUP($B418,'[1]1718  Prog Access'!$F$7:$BF$318,18,FALSE))</f>
        <v>116003.01000000001</v>
      </c>
      <c r="AF418" s="135">
        <f>IF(ISNA(VLOOKUP($B418,'[1]1718  Prog Access'!$F$7:$BF$318,19,FALSE)),"",VLOOKUP($B418,'[1]1718  Prog Access'!$F$7:$BF$318,19,FALSE))</f>
        <v>10046.57</v>
      </c>
      <c r="AG418" s="135">
        <f>IF(ISNA(VLOOKUP($B418,'[1]1718  Prog Access'!$F$7:$BF$318,20,FALSE)),"",VLOOKUP($B418,'[1]1718  Prog Access'!$F$7:$BF$318,20,FALSE))</f>
        <v>0</v>
      </c>
      <c r="AH418" s="134">
        <f t="shared" si="565"/>
        <v>780905.71</v>
      </c>
      <c r="AI418" s="133">
        <f t="shared" si="566"/>
        <v>4.7790890413959092E-2</v>
      </c>
      <c r="AJ418" s="134">
        <f t="shared" si="567"/>
        <v>600.24882203279083</v>
      </c>
      <c r="AK418" s="135">
        <f>IF(ISNA(VLOOKUP($B418,'[1]1718  Prog Access'!$F$7:$BF$318,21,FALSE)),"",VLOOKUP($B418,'[1]1718  Prog Access'!$F$7:$BF$318,21,FALSE))</f>
        <v>0</v>
      </c>
      <c r="AL418" s="135">
        <f>IF(ISNA(VLOOKUP($B418,'[1]1718  Prog Access'!$F$7:$BF$318,22,FALSE)),"",VLOOKUP($B418,'[1]1718  Prog Access'!$F$7:$BF$318,22,FALSE))</f>
        <v>0</v>
      </c>
      <c r="AM418" s="138">
        <f t="shared" si="568"/>
        <v>0</v>
      </c>
      <c r="AN418" s="133">
        <f t="shared" si="569"/>
        <v>0</v>
      </c>
      <c r="AO418" s="139">
        <f t="shared" si="570"/>
        <v>0</v>
      </c>
      <c r="AP418" s="135">
        <f>IF(ISNA(VLOOKUP($B418,'[1]1718  Prog Access'!$F$7:$BF$318,23,FALSE)),"",VLOOKUP($B418,'[1]1718  Prog Access'!$F$7:$BF$318,23,FALSE))</f>
        <v>423701.33000000007</v>
      </c>
      <c r="AQ418" s="135">
        <f>IF(ISNA(VLOOKUP($B418,'[1]1718  Prog Access'!$F$7:$BF$318,24,FALSE)),"",VLOOKUP($B418,'[1]1718  Prog Access'!$F$7:$BF$318,24,FALSE))</f>
        <v>70645.509999999995</v>
      </c>
      <c r="AR418" s="135">
        <f>IF(ISNA(VLOOKUP($B418,'[1]1718  Prog Access'!$F$7:$BF$318,25,FALSE)),"",VLOOKUP($B418,'[1]1718  Prog Access'!$F$7:$BF$318,25,FALSE))</f>
        <v>0</v>
      </c>
      <c r="AS418" s="135">
        <f>IF(ISNA(VLOOKUP($B418,'[1]1718  Prog Access'!$F$7:$BF$318,26,FALSE)),"",VLOOKUP($B418,'[1]1718  Prog Access'!$F$7:$BF$318,26,FALSE))</f>
        <v>0</v>
      </c>
      <c r="AT418" s="135">
        <f>IF(ISNA(VLOOKUP($B418,'[1]1718  Prog Access'!$F$7:$BF$318,27,FALSE)),"",VLOOKUP($B418,'[1]1718  Prog Access'!$F$7:$BF$318,27,FALSE))</f>
        <v>299933.57</v>
      </c>
      <c r="AU418" s="135">
        <f>IF(ISNA(VLOOKUP($B418,'[1]1718  Prog Access'!$F$7:$BF$318,28,FALSE)),"",VLOOKUP($B418,'[1]1718  Prog Access'!$F$7:$BF$318,28,FALSE))</f>
        <v>0</v>
      </c>
      <c r="AV418" s="135">
        <f>IF(ISNA(VLOOKUP($B418,'[1]1718  Prog Access'!$F$7:$BF$318,29,FALSE)),"",VLOOKUP($B418,'[1]1718  Prog Access'!$F$7:$BF$318,29,FALSE))</f>
        <v>0</v>
      </c>
      <c r="AW418" s="135">
        <f>IF(ISNA(VLOOKUP($B418,'[1]1718  Prog Access'!$F$7:$BF$318,30,FALSE)),"",VLOOKUP($B418,'[1]1718  Prog Access'!$F$7:$BF$318,30,FALSE))</f>
        <v>69607.94</v>
      </c>
      <c r="AX418" s="135">
        <f>IF(ISNA(VLOOKUP($B418,'[1]1718  Prog Access'!$F$7:$BF$318,31,FALSE)),"",VLOOKUP($B418,'[1]1718  Prog Access'!$F$7:$BF$318,31,FALSE))</f>
        <v>0</v>
      </c>
      <c r="AY418" s="135">
        <f>IF(ISNA(VLOOKUP($B418,'[1]1718  Prog Access'!$F$7:$BF$318,32,FALSE)),"",VLOOKUP($B418,'[1]1718  Prog Access'!$F$7:$BF$318,32,FALSE))</f>
        <v>0</v>
      </c>
      <c r="AZ418" s="135">
        <f>IF(ISNA(VLOOKUP($B418,'[1]1718  Prog Access'!$F$7:$BF$318,33,FALSE)),"",VLOOKUP($B418,'[1]1718  Prog Access'!$F$7:$BF$318,33,FALSE))</f>
        <v>0</v>
      </c>
      <c r="BA418" s="135">
        <f>IF(ISNA(VLOOKUP($B418,'[1]1718  Prog Access'!$F$7:$BF$318,34,FALSE)),"",VLOOKUP($B418,'[1]1718  Prog Access'!$F$7:$BF$318,34,FALSE))</f>
        <v>1219.76</v>
      </c>
      <c r="BB418" s="135">
        <f>IF(ISNA(VLOOKUP($B418,'[1]1718  Prog Access'!$F$7:$BF$318,35,FALSE)),"",VLOOKUP($B418,'[1]1718  Prog Access'!$F$7:$BF$318,35,FALSE))</f>
        <v>104047.81999999999</v>
      </c>
      <c r="BC418" s="135">
        <f>IF(ISNA(VLOOKUP($B418,'[1]1718  Prog Access'!$F$7:$BF$318,36,FALSE)),"",VLOOKUP($B418,'[1]1718  Prog Access'!$F$7:$BF$318,36,FALSE))</f>
        <v>0</v>
      </c>
      <c r="BD418" s="135">
        <f>IF(ISNA(VLOOKUP($B418,'[1]1718  Prog Access'!$F$7:$BF$318,37,FALSE)),"",VLOOKUP($B418,'[1]1718  Prog Access'!$F$7:$BF$318,37,FALSE))</f>
        <v>0</v>
      </c>
      <c r="BE418" s="135">
        <f>IF(ISNA(VLOOKUP($B418,'[1]1718  Prog Access'!$F$7:$BF$318,38,FALSE)),"",VLOOKUP($B418,'[1]1718  Prog Access'!$F$7:$BF$318,38,FALSE))</f>
        <v>0</v>
      </c>
      <c r="BF418" s="134">
        <f t="shared" si="596"/>
        <v>969155.93</v>
      </c>
      <c r="BG418" s="133">
        <f t="shared" si="597"/>
        <v>5.9311673933935778E-2</v>
      </c>
      <c r="BH418" s="137">
        <f t="shared" si="598"/>
        <v>744.94871518943557</v>
      </c>
      <c r="BI418" s="140">
        <f>IF(ISNA(VLOOKUP($B418,'[1]1718  Prog Access'!$F$7:$BF$318,39,FALSE)),"",VLOOKUP($B418,'[1]1718  Prog Access'!$F$7:$BF$318,39,FALSE))</f>
        <v>0</v>
      </c>
      <c r="BJ418" s="135">
        <f>IF(ISNA(VLOOKUP($B418,'[1]1718  Prog Access'!$F$7:$BF$318,40,FALSE)),"",VLOOKUP($B418,'[1]1718  Prog Access'!$F$7:$BF$318,40,FALSE))</f>
        <v>0</v>
      </c>
      <c r="BK418" s="135">
        <f>IF(ISNA(VLOOKUP($B418,'[1]1718  Prog Access'!$F$7:$BF$318,41,FALSE)),"",VLOOKUP($B418,'[1]1718  Prog Access'!$F$7:$BF$318,41,FALSE))</f>
        <v>24594.739999999998</v>
      </c>
      <c r="BL418" s="135">
        <f>IF(ISNA(VLOOKUP($B418,'[1]1718  Prog Access'!$F$7:$BF$318,42,FALSE)),"",VLOOKUP($B418,'[1]1718  Prog Access'!$F$7:$BF$318,42,FALSE))</f>
        <v>0</v>
      </c>
      <c r="BM418" s="135">
        <f>IF(ISNA(VLOOKUP($B418,'[1]1718  Prog Access'!$F$7:$BF$318,43,FALSE)),"",VLOOKUP($B418,'[1]1718  Prog Access'!$F$7:$BF$318,43,FALSE))</f>
        <v>0</v>
      </c>
      <c r="BN418" s="135">
        <f>IF(ISNA(VLOOKUP($B418,'[1]1718  Prog Access'!$F$7:$BF$318,44,FALSE)),"",VLOOKUP($B418,'[1]1718  Prog Access'!$F$7:$BF$318,44,FALSE))</f>
        <v>0</v>
      </c>
      <c r="BO418" s="135">
        <f>IF(ISNA(VLOOKUP($B418,'[1]1718  Prog Access'!$F$7:$BF$318,45,FALSE)),"",VLOOKUP($B418,'[1]1718  Prog Access'!$F$7:$BF$318,45,FALSE))</f>
        <v>0</v>
      </c>
      <c r="BP418" s="137">
        <f t="shared" si="574"/>
        <v>24594.739999999998</v>
      </c>
      <c r="BQ418" s="133">
        <f t="shared" si="575"/>
        <v>1.5051811109177524E-3</v>
      </c>
      <c r="BR418" s="134">
        <f t="shared" si="576"/>
        <v>18.904924786889779</v>
      </c>
      <c r="BS418" s="140">
        <f>IF(ISNA(VLOOKUP($B418,'[1]1718  Prog Access'!$F$7:$BF$318,46,FALSE)),"",VLOOKUP($B418,'[1]1718  Prog Access'!$F$7:$BF$318,46,FALSE))</f>
        <v>0</v>
      </c>
      <c r="BT418" s="135">
        <f>IF(ISNA(VLOOKUP($B418,'[1]1718  Prog Access'!$F$7:$BF$318,47,FALSE)),"",VLOOKUP($B418,'[1]1718  Prog Access'!$F$7:$BF$318,47,FALSE))</f>
        <v>0</v>
      </c>
      <c r="BU418" s="135">
        <f>IF(ISNA(VLOOKUP($B418,'[1]1718  Prog Access'!$F$7:$BF$318,48,FALSE)),"",VLOOKUP($B418,'[1]1718  Prog Access'!$F$7:$BF$318,48,FALSE))</f>
        <v>0</v>
      </c>
      <c r="BV418" s="135">
        <f>IF(ISNA(VLOOKUP($B418,'[1]1718  Prog Access'!$F$7:$BF$318,49,FALSE)),"",VLOOKUP($B418,'[1]1718  Prog Access'!$F$7:$BF$318,49,FALSE))</f>
        <v>0</v>
      </c>
      <c r="BW418" s="137">
        <f t="shared" si="577"/>
        <v>0</v>
      </c>
      <c r="BX418" s="133">
        <f t="shared" si="578"/>
        <v>0</v>
      </c>
      <c r="BY418" s="134">
        <f t="shared" si="579"/>
        <v>0</v>
      </c>
      <c r="BZ418" s="135">
        <f>IF(ISNA(VLOOKUP($B418,'[1]1718  Prog Access'!$F$7:$BF$318,50,FALSE)),"",VLOOKUP($B418,'[1]1718  Prog Access'!$F$7:$BF$318,50,FALSE))</f>
        <v>2687822.84</v>
      </c>
      <c r="CA418" s="133">
        <f t="shared" si="580"/>
        <v>0.16449290247676163</v>
      </c>
      <c r="CB418" s="134">
        <f t="shared" si="581"/>
        <v>2066.0144661291188</v>
      </c>
      <c r="CC418" s="135">
        <f>IF(ISNA(VLOOKUP($B418,'[1]1718  Prog Access'!$F$7:$BF$318,51,FALSE)),"",VLOOKUP($B418,'[1]1718  Prog Access'!$F$7:$BF$318,51,FALSE))</f>
        <v>566407.89</v>
      </c>
      <c r="CD418" s="133">
        <f t="shared" si="582"/>
        <v>3.4663771891989111E-2</v>
      </c>
      <c r="CE418" s="134">
        <f t="shared" si="583"/>
        <v>435.37352129564863</v>
      </c>
      <c r="CF418" s="141">
        <f>IF(ISNA(VLOOKUP($B418,'[1]1718  Prog Access'!$F$7:$BF$318,52,FALSE)),"",VLOOKUP($B418,'[1]1718  Prog Access'!$F$7:$BF$318,52,FALSE))</f>
        <v>906578.5199999999</v>
      </c>
      <c r="CG418" s="88">
        <f t="shared" si="584"/>
        <v>5.5481979637425391E-2</v>
      </c>
      <c r="CH418" s="89">
        <f t="shared" si="585"/>
        <v>696.84813639053925</v>
      </c>
      <c r="CI418" s="90">
        <f t="shared" si="543"/>
        <v>16340053.580000002</v>
      </c>
      <c r="CJ418" s="99">
        <f t="shared" si="544"/>
        <v>0</v>
      </c>
    </row>
    <row r="419" spans="1:88" x14ac:dyDescent="0.3">
      <c r="A419" s="21"/>
      <c r="B419" s="84" t="s">
        <v>677</v>
      </c>
      <c r="C419" s="117" t="s">
        <v>678</v>
      </c>
      <c r="D419" s="85">
        <f>IF(ISNA(VLOOKUP($B419,'[1]1718 enrollment_Rev_Exp by size'!$A$6:$C$339,3,FALSE)),"",VLOOKUP($B419,'[1]1718 enrollment_Rev_Exp by size'!$A$6:$C$339,3,FALSE))</f>
        <v>16589.509999999998</v>
      </c>
      <c r="E419" s="86">
        <f>IF(ISNA(VLOOKUP($B419,'[1]1718 Enroll_Rev_Exp Access'!$A$6:$D$316,4,FALSE)),"",VLOOKUP($B419,'[1]1718 Enroll_Rev_Exp Access'!$A$6:$D$316,4,FALSE))</f>
        <v>218975841.5</v>
      </c>
      <c r="F419" s="87">
        <f>IF(ISNA(VLOOKUP($B419,'[1]1718  Prog Access'!$F$7:$BF$318,2,FALSE)),"",VLOOKUP($B419,'[1]1718  Prog Access'!$F$7:$BF$318,2,FALSE))</f>
        <v>99280567.699999988</v>
      </c>
      <c r="G419" s="87">
        <f>IF(ISNA(VLOOKUP($B419,'[1]1718  Prog Access'!$F$7:$BF$318,3,FALSE)),"",VLOOKUP($B419,'[1]1718  Prog Access'!$F$7:$BF$318,3,FALSE))</f>
        <v>689628.39999999991</v>
      </c>
      <c r="H419" s="87">
        <f>IF(ISNA(VLOOKUP($B419,'[1]1718  Prog Access'!$F$7:$BF$318,4,FALSE)),"",VLOOKUP($B419,'[1]1718  Prog Access'!$F$7:$BF$318,4,FALSE))</f>
        <v>399761.27999999991</v>
      </c>
      <c r="I419" s="130">
        <f t="shared" si="586"/>
        <v>100369957.38</v>
      </c>
      <c r="J419" s="151">
        <f t="shared" si="587"/>
        <v>0.45836087073559661</v>
      </c>
      <c r="K419" s="152">
        <f t="shared" si="588"/>
        <v>6050.2062676956702</v>
      </c>
      <c r="L419" s="135">
        <f>IF(ISNA(VLOOKUP($B419,'[1]1718  Prog Access'!$F$7:$BF$318,5,FALSE)),"",VLOOKUP($B419,'[1]1718  Prog Access'!$F$7:$BF$318,5,FALSE))</f>
        <v>0</v>
      </c>
      <c r="M419" s="135">
        <f>IF(ISNA(VLOOKUP($B419,'[1]1718  Prog Access'!$F$7:$BF$318,6,FALSE)),"",VLOOKUP($B419,'[1]1718  Prog Access'!$F$7:$BF$318,6,FALSE))</f>
        <v>0</v>
      </c>
      <c r="N419" s="135">
        <f>IF(ISNA(VLOOKUP($B419,'[1]1718  Prog Access'!$F$7:$BF$318,7,FALSE)),"",VLOOKUP($B419,'[1]1718  Prog Access'!$F$7:$BF$318,7,FALSE))</f>
        <v>0</v>
      </c>
      <c r="O419" s="135">
        <f>IF(ISNA(VLOOKUP($B419,'[1]1718  Prog Access'!$F$7:$BF$318,8,FALSE)),"",VLOOKUP($B419,'[1]1718  Prog Access'!$F$7:$BF$318,8,FALSE))</f>
        <v>0</v>
      </c>
      <c r="P419" s="135">
        <f>IF(ISNA(VLOOKUP($B419,'[1]1718  Prog Access'!$F$7:$BF$318,9,FALSE)),"",VLOOKUP($B419,'[1]1718  Prog Access'!$F$7:$BF$318,9,FALSE))</f>
        <v>0</v>
      </c>
      <c r="Q419" s="135">
        <f>IF(ISNA(VLOOKUP($B419,'[1]1718  Prog Access'!$F$7:$BF$318,10,FALSE)),"",VLOOKUP($B419,'[1]1718  Prog Access'!$F$7:$BF$318,10,FALSE))</f>
        <v>0</v>
      </c>
      <c r="R419" s="128">
        <f t="shared" si="559"/>
        <v>0</v>
      </c>
      <c r="S419" s="136">
        <f t="shared" si="560"/>
        <v>0</v>
      </c>
      <c r="T419" s="137">
        <f t="shared" si="561"/>
        <v>0</v>
      </c>
      <c r="U419" s="135">
        <f>IF(ISNA(VLOOKUP($B419,'[1]1718  Prog Access'!$F$7:$BF$318,11,FALSE)),"",VLOOKUP($B419,'[1]1718  Prog Access'!$F$7:$BF$318,11,FALSE))</f>
        <v>24829113.760000002</v>
      </c>
      <c r="V419" s="135">
        <f>IF(ISNA(VLOOKUP($B419,'[1]1718  Prog Access'!$F$7:$BF$318,12,FALSE)),"",VLOOKUP($B419,'[1]1718  Prog Access'!$F$7:$BF$318,12,FALSE))</f>
        <v>1173916.21</v>
      </c>
      <c r="W419" s="135">
        <f>IF(ISNA(VLOOKUP($B419,'[1]1718  Prog Access'!$F$7:$BF$318,13,FALSE)),"",VLOOKUP($B419,'[1]1718  Prog Access'!$F$7:$BF$318,13,FALSE))</f>
        <v>3391450.54</v>
      </c>
      <c r="X419" s="135">
        <f>IF(ISNA(VLOOKUP($B419,'[1]1718  Prog Access'!$F$7:$BF$318,14,FALSE)),"",VLOOKUP($B419,'[1]1718  Prog Access'!$F$7:$BF$318,14,FALSE))</f>
        <v>0</v>
      </c>
      <c r="Y419" s="135">
        <f>IF(ISNA(VLOOKUP($B419,'[1]1718  Prog Access'!$F$7:$BF$318,15,FALSE)),"",VLOOKUP($B419,'[1]1718  Prog Access'!$F$7:$BF$318,15,FALSE))</f>
        <v>0</v>
      </c>
      <c r="Z419" s="135">
        <f>IF(ISNA(VLOOKUP($B419,'[1]1718  Prog Access'!$F$7:$BF$318,16,FALSE)),"",VLOOKUP($B419,'[1]1718  Prog Access'!$F$7:$BF$318,16,FALSE))</f>
        <v>0</v>
      </c>
      <c r="AA419" s="138">
        <f t="shared" si="562"/>
        <v>29394480.510000002</v>
      </c>
      <c r="AB419" s="133">
        <f t="shared" si="563"/>
        <v>0.134236180158714</v>
      </c>
      <c r="AC419" s="134">
        <f t="shared" si="564"/>
        <v>1771.8715326733584</v>
      </c>
      <c r="AD419" s="135">
        <f>IF(ISNA(VLOOKUP($B419,'[1]1718  Prog Access'!$F$7:$BF$318,17,FALSE)),"",VLOOKUP($B419,'[1]1718  Prog Access'!$F$7:$BF$318,17,FALSE))</f>
        <v>7905701.8500000006</v>
      </c>
      <c r="AE419" s="135">
        <f>IF(ISNA(VLOOKUP($B419,'[1]1718  Prog Access'!$F$7:$BF$318,18,FALSE)),"",VLOOKUP($B419,'[1]1718  Prog Access'!$F$7:$BF$318,18,FALSE))</f>
        <v>1367285.22</v>
      </c>
      <c r="AF419" s="135">
        <f>IF(ISNA(VLOOKUP($B419,'[1]1718  Prog Access'!$F$7:$BF$318,19,FALSE)),"",VLOOKUP($B419,'[1]1718  Prog Access'!$F$7:$BF$318,19,FALSE))</f>
        <v>146645.07</v>
      </c>
      <c r="AG419" s="135">
        <f>IF(ISNA(VLOOKUP($B419,'[1]1718  Prog Access'!$F$7:$BF$318,20,FALSE)),"",VLOOKUP($B419,'[1]1718  Prog Access'!$F$7:$BF$318,20,FALSE))</f>
        <v>0</v>
      </c>
      <c r="AH419" s="134">
        <f t="shared" si="565"/>
        <v>9419632.1400000006</v>
      </c>
      <c r="AI419" s="133">
        <f t="shared" si="566"/>
        <v>4.301676420318723E-2</v>
      </c>
      <c r="AJ419" s="134">
        <f t="shared" si="567"/>
        <v>567.80653195905131</v>
      </c>
      <c r="AK419" s="135">
        <f>IF(ISNA(VLOOKUP($B419,'[1]1718  Prog Access'!$F$7:$BF$318,21,FALSE)),"",VLOOKUP($B419,'[1]1718  Prog Access'!$F$7:$BF$318,21,FALSE))</f>
        <v>4263041.32</v>
      </c>
      <c r="AL419" s="135">
        <f>IF(ISNA(VLOOKUP($B419,'[1]1718  Prog Access'!$F$7:$BF$318,22,FALSE)),"",VLOOKUP($B419,'[1]1718  Prog Access'!$F$7:$BF$318,22,FALSE))</f>
        <v>63251.619999999995</v>
      </c>
      <c r="AM419" s="138">
        <f t="shared" si="568"/>
        <v>4326292.9400000004</v>
      </c>
      <c r="AN419" s="133">
        <f t="shared" si="569"/>
        <v>1.9756941726377611E-2</v>
      </c>
      <c r="AO419" s="139">
        <f t="shared" si="570"/>
        <v>260.78485380219189</v>
      </c>
      <c r="AP419" s="135">
        <f>IF(ISNA(VLOOKUP($B419,'[1]1718  Prog Access'!$F$7:$BF$318,23,FALSE)),"",VLOOKUP($B419,'[1]1718  Prog Access'!$F$7:$BF$318,23,FALSE))</f>
        <v>7928060.2800000003</v>
      </c>
      <c r="AQ419" s="135">
        <f>IF(ISNA(VLOOKUP($B419,'[1]1718  Prog Access'!$F$7:$BF$318,24,FALSE)),"",VLOOKUP($B419,'[1]1718  Prog Access'!$F$7:$BF$318,24,FALSE))</f>
        <v>1167553.0799999998</v>
      </c>
      <c r="AR419" s="135">
        <f>IF(ISNA(VLOOKUP($B419,'[1]1718  Prog Access'!$F$7:$BF$318,25,FALSE)),"",VLOOKUP($B419,'[1]1718  Prog Access'!$F$7:$BF$318,25,FALSE))</f>
        <v>1573081.0300000003</v>
      </c>
      <c r="AS419" s="135">
        <f>IF(ISNA(VLOOKUP($B419,'[1]1718  Prog Access'!$F$7:$BF$318,26,FALSE)),"",VLOOKUP($B419,'[1]1718  Prog Access'!$F$7:$BF$318,26,FALSE))</f>
        <v>0</v>
      </c>
      <c r="AT419" s="135">
        <f>IF(ISNA(VLOOKUP($B419,'[1]1718  Prog Access'!$F$7:$BF$318,27,FALSE)),"",VLOOKUP($B419,'[1]1718  Prog Access'!$F$7:$BF$318,27,FALSE))</f>
        <v>9127216.3300000019</v>
      </c>
      <c r="AU419" s="135">
        <f>IF(ISNA(VLOOKUP($B419,'[1]1718  Prog Access'!$F$7:$BF$318,28,FALSE)),"",VLOOKUP($B419,'[1]1718  Prog Access'!$F$7:$BF$318,28,FALSE))</f>
        <v>588583.97</v>
      </c>
      <c r="AV419" s="135">
        <f>IF(ISNA(VLOOKUP($B419,'[1]1718  Prog Access'!$F$7:$BF$318,29,FALSE)),"",VLOOKUP($B419,'[1]1718  Prog Access'!$F$7:$BF$318,29,FALSE))</f>
        <v>0</v>
      </c>
      <c r="AW419" s="135">
        <f>IF(ISNA(VLOOKUP($B419,'[1]1718  Prog Access'!$F$7:$BF$318,30,FALSE)),"",VLOOKUP($B419,'[1]1718  Prog Access'!$F$7:$BF$318,30,FALSE))</f>
        <v>2322631.3199999998</v>
      </c>
      <c r="AX419" s="135">
        <f>IF(ISNA(VLOOKUP($B419,'[1]1718  Prog Access'!$F$7:$BF$318,31,FALSE)),"",VLOOKUP($B419,'[1]1718  Prog Access'!$F$7:$BF$318,31,FALSE))</f>
        <v>0</v>
      </c>
      <c r="AY419" s="135">
        <f>IF(ISNA(VLOOKUP($B419,'[1]1718  Prog Access'!$F$7:$BF$318,32,FALSE)),"",VLOOKUP($B419,'[1]1718  Prog Access'!$F$7:$BF$318,32,FALSE))</f>
        <v>0</v>
      </c>
      <c r="AZ419" s="135">
        <f>IF(ISNA(VLOOKUP($B419,'[1]1718  Prog Access'!$F$7:$BF$318,33,FALSE)),"",VLOOKUP($B419,'[1]1718  Prog Access'!$F$7:$BF$318,33,FALSE))</f>
        <v>0</v>
      </c>
      <c r="BA419" s="135">
        <f>IF(ISNA(VLOOKUP($B419,'[1]1718  Prog Access'!$F$7:$BF$318,34,FALSE)),"",VLOOKUP($B419,'[1]1718  Prog Access'!$F$7:$BF$318,34,FALSE))</f>
        <v>818953.73999999987</v>
      </c>
      <c r="BB419" s="135">
        <f>IF(ISNA(VLOOKUP($B419,'[1]1718  Prog Access'!$F$7:$BF$318,35,FALSE)),"",VLOOKUP($B419,'[1]1718  Prog Access'!$F$7:$BF$318,35,FALSE))</f>
        <v>5402770.2300000004</v>
      </c>
      <c r="BC419" s="135">
        <f>IF(ISNA(VLOOKUP($B419,'[1]1718  Prog Access'!$F$7:$BF$318,36,FALSE)),"",VLOOKUP($B419,'[1]1718  Prog Access'!$F$7:$BF$318,36,FALSE))</f>
        <v>0</v>
      </c>
      <c r="BD419" s="135">
        <f>IF(ISNA(VLOOKUP($B419,'[1]1718  Prog Access'!$F$7:$BF$318,37,FALSE)),"",VLOOKUP($B419,'[1]1718  Prog Access'!$F$7:$BF$318,37,FALSE))</f>
        <v>54918.729999999996</v>
      </c>
      <c r="BE419" s="135">
        <f>IF(ISNA(VLOOKUP($B419,'[1]1718  Prog Access'!$F$7:$BF$318,38,FALSE)),"",VLOOKUP($B419,'[1]1718  Prog Access'!$F$7:$BF$318,38,FALSE))</f>
        <v>0</v>
      </c>
      <c r="BF419" s="134">
        <f t="shared" si="596"/>
        <v>28983768.710000001</v>
      </c>
      <c r="BG419" s="133">
        <f t="shared" si="597"/>
        <v>0.13236057690866324</v>
      </c>
      <c r="BH419" s="137">
        <f t="shared" si="598"/>
        <v>1747.1142131383026</v>
      </c>
      <c r="BI419" s="140">
        <f>IF(ISNA(VLOOKUP($B419,'[1]1718  Prog Access'!$F$7:$BF$318,39,FALSE)),"",VLOOKUP($B419,'[1]1718  Prog Access'!$F$7:$BF$318,39,FALSE))</f>
        <v>0</v>
      </c>
      <c r="BJ419" s="135">
        <f>IF(ISNA(VLOOKUP($B419,'[1]1718  Prog Access'!$F$7:$BF$318,40,FALSE)),"",VLOOKUP($B419,'[1]1718  Prog Access'!$F$7:$BF$318,40,FALSE))</f>
        <v>0</v>
      </c>
      <c r="BK419" s="135">
        <f>IF(ISNA(VLOOKUP($B419,'[1]1718  Prog Access'!$F$7:$BF$318,41,FALSE)),"",VLOOKUP($B419,'[1]1718  Prog Access'!$F$7:$BF$318,41,FALSE))</f>
        <v>241169.36</v>
      </c>
      <c r="BL419" s="135">
        <f>IF(ISNA(VLOOKUP($B419,'[1]1718  Prog Access'!$F$7:$BF$318,42,FALSE)),"",VLOOKUP($B419,'[1]1718  Prog Access'!$F$7:$BF$318,42,FALSE))</f>
        <v>0</v>
      </c>
      <c r="BM419" s="135">
        <f>IF(ISNA(VLOOKUP($B419,'[1]1718  Prog Access'!$F$7:$BF$318,43,FALSE)),"",VLOOKUP($B419,'[1]1718  Prog Access'!$F$7:$BF$318,43,FALSE))</f>
        <v>0</v>
      </c>
      <c r="BN419" s="135">
        <f>IF(ISNA(VLOOKUP($B419,'[1]1718  Prog Access'!$F$7:$BF$318,44,FALSE)),"",VLOOKUP($B419,'[1]1718  Prog Access'!$F$7:$BF$318,44,FALSE))</f>
        <v>0</v>
      </c>
      <c r="BO419" s="135">
        <f>IF(ISNA(VLOOKUP($B419,'[1]1718  Prog Access'!$F$7:$BF$318,45,FALSE)),"",VLOOKUP($B419,'[1]1718  Prog Access'!$F$7:$BF$318,45,FALSE))</f>
        <v>1087991.8399999996</v>
      </c>
      <c r="BP419" s="137">
        <f t="shared" si="574"/>
        <v>1329161.1999999997</v>
      </c>
      <c r="BQ419" s="133">
        <f t="shared" si="575"/>
        <v>6.0698988111891772E-3</v>
      </c>
      <c r="BR419" s="134">
        <f t="shared" si="576"/>
        <v>80.120582223344741</v>
      </c>
      <c r="BS419" s="140">
        <f>IF(ISNA(VLOOKUP($B419,'[1]1718  Prog Access'!$F$7:$BF$318,46,FALSE)),"",VLOOKUP($B419,'[1]1718  Prog Access'!$F$7:$BF$318,46,FALSE))</f>
        <v>0</v>
      </c>
      <c r="BT419" s="135">
        <f>IF(ISNA(VLOOKUP($B419,'[1]1718  Prog Access'!$F$7:$BF$318,47,FALSE)),"",VLOOKUP($B419,'[1]1718  Prog Access'!$F$7:$BF$318,47,FALSE))</f>
        <v>0</v>
      </c>
      <c r="BU419" s="135">
        <f>IF(ISNA(VLOOKUP($B419,'[1]1718  Prog Access'!$F$7:$BF$318,48,FALSE)),"",VLOOKUP($B419,'[1]1718  Prog Access'!$F$7:$BF$318,48,FALSE))</f>
        <v>444258.84</v>
      </c>
      <c r="BV419" s="135">
        <f>IF(ISNA(VLOOKUP($B419,'[1]1718  Prog Access'!$F$7:$BF$318,49,FALSE)),"",VLOOKUP($B419,'[1]1718  Prog Access'!$F$7:$BF$318,49,FALSE))</f>
        <v>24530.78</v>
      </c>
      <c r="BW419" s="137">
        <f t="shared" si="577"/>
        <v>468789.62</v>
      </c>
      <c r="BX419" s="133">
        <f t="shared" si="578"/>
        <v>2.1408280328494593E-3</v>
      </c>
      <c r="BY419" s="134">
        <f t="shared" si="579"/>
        <v>28.258195691132531</v>
      </c>
      <c r="BZ419" s="135">
        <f>IF(ISNA(VLOOKUP($B419,'[1]1718  Prog Access'!$F$7:$BF$318,50,FALSE)),"",VLOOKUP($B419,'[1]1718  Prog Access'!$F$7:$BF$318,50,FALSE))</f>
        <v>32093756.580000006</v>
      </c>
      <c r="CA419" s="133">
        <f t="shared" si="580"/>
        <v>0.14656300147155735</v>
      </c>
      <c r="CB419" s="134">
        <f t="shared" si="581"/>
        <v>1934.5813456816993</v>
      </c>
      <c r="CC419" s="135">
        <f>IF(ISNA(VLOOKUP($B419,'[1]1718  Prog Access'!$F$7:$BF$318,51,FALSE)),"",VLOOKUP($B419,'[1]1718  Prog Access'!$F$7:$BF$318,51,FALSE))</f>
        <v>9297089.379999999</v>
      </c>
      <c r="CD419" s="133">
        <f t="shared" si="582"/>
        <v>4.2457146488463202E-2</v>
      </c>
      <c r="CE419" s="134">
        <f t="shared" si="583"/>
        <v>560.41977008362517</v>
      </c>
      <c r="CF419" s="141">
        <f>IF(ISNA(VLOOKUP($B419,'[1]1718  Prog Access'!$F$7:$BF$318,52,FALSE)),"",VLOOKUP($B419,'[1]1718  Prog Access'!$F$7:$BF$318,52,FALSE))</f>
        <v>3292913.0399999996</v>
      </c>
      <c r="CG419" s="88">
        <f t="shared" si="584"/>
        <v>1.5037791463402138E-2</v>
      </c>
      <c r="CH419" s="89">
        <f t="shared" si="585"/>
        <v>198.4936890842466</v>
      </c>
      <c r="CI419" s="90">
        <f t="shared" si="543"/>
        <v>218975841.5</v>
      </c>
      <c r="CJ419" s="99">
        <f t="shared" si="544"/>
        <v>0</v>
      </c>
    </row>
    <row r="420" spans="1:88" x14ac:dyDescent="0.3">
      <c r="A420" s="21"/>
      <c r="B420" s="84" t="s">
        <v>679</v>
      </c>
      <c r="C420" s="117" t="s">
        <v>680</v>
      </c>
      <c r="D420" s="85">
        <f>IF(ISNA(VLOOKUP($B420,'[1]1718 enrollment_Rev_Exp by size'!$A$6:$C$339,3,FALSE)),"",VLOOKUP($B420,'[1]1718 enrollment_Rev_Exp by size'!$A$6:$C$339,3,FALSE))</f>
        <v>3233.8199999999997</v>
      </c>
      <c r="E420" s="86">
        <f>IF(ISNA(VLOOKUP($B420,'[1]1718 Enroll_Rev_Exp Access'!$A$6:$D$316,4,FALSE)),"",VLOOKUP($B420,'[1]1718 Enroll_Rev_Exp Access'!$A$6:$D$316,4,FALSE))</f>
        <v>38413564.130000003</v>
      </c>
      <c r="F420" s="87">
        <f>IF(ISNA(VLOOKUP($B420,'[1]1718  Prog Access'!$F$7:$BF$318,2,FALSE)),"",VLOOKUP($B420,'[1]1718  Prog Access'!$F$7:$BF$318,2,FALSE))</f>
        <v>22017421.469999999</v>
      </c>
      <c r="G420" s="87">
        <f>IF(ISNA(VLOOKUP($B420,'[1]1718  Prog Access'!$F$7:$BF$318,3,FALSE)),"",VLOOKUP($B420,'[1]1718  Prog Access'!$F$7:$BF$318,3,FALSE))</f>
        <v>95297.65</v>
      </c>
      <c r="H420" s="87">
        <f>IF(ISNA(VLOOKUP($B420,'[1]1718  Prog Access'!$F$7:$BF$318,4,FALSE)),"",VLOOKUP($B420,'[1]1718  Prog Access'!$F$7:$BF$318,4,FALSE))</f>
        <v>0</v>
      </c>
      <c r="I420" s="130">
        <f t="shared" si="586"/>
        <v>22112719.119999997</v>
      </c>
      <c r="J420" s="151">
        <f t="shared" si="587"/>
        <v>0.575648722549297</v>
      </c>
      <c r="K420" s="152">
        <f t="shared" si="588"/>
        <v>6837.9560767142266</v>
      </c>
      <c r="L420" s="135">
        <f>IF(ISNA(VLOOKUP($B420,'[1]1718  Prog Access'!$F$7:$BF$318,5,FALSE)),"",VLOOKUP($B420,'[1]1718  Prog Access'!$F$7:$BF$318,5,FALSE))</f>
        <v>0</v>
      </c>
      <c r="M420" s="135">
        <f>IF(ISNA(VLOOKUP($B420,'[1]1718  Prog Access'!$F$7:$BF$318,6,FALSE)),"",VLOOKUP($B420,'[1]1718  Prog Access'!$F$7:$BF$318,6,FALSE))</f>
        <v>0</v>
      </c>
      <c r="N420" s="135">
        <f>IF(ISNA(VLOOKUP($B420,'[1]1718  Prog Access'!$F$7:$BF$318,7,FALSE)),"",VLOOKUP($B420,'[1]1718  Prog Access'!$F$7:$BF$318,7,FALSE))</f>
        <v>0</v>
      </c>
      <c r="O420" s="135">
        <f>IF(ISNA(VLOOKUP($B420,'[1]1718  Prog Access'!$F$7:$BF$318,8,FALSE)),"",VLOOKUP($B420,'[1]1718  Prog Access'!$F$7:$BF$318,8,FALSE))</f>
        <v>0</v>
      </c>
      <c r="P420" s="135">
        <f>IF(ISNA(VLOOKUP($B420,'[1]1718  Prog Access'!$F$7:$BF$318,9,FALSE)),"",VLOOKUP($B420,'[1]1718  Prog Access'!$F$7:$BF$318,9,FALSE))</f>
        <v>0</v>
      </c>
      <c r="Q420" s="135">
        <f>IF(ISNA(VLOOKUP($B420,'[1]1718  Prog Access'!$F$7:$BF$318,10,FALSE)),"",VLOOKUP($B420,'[1]1718  Prog Access'!$F$7:$BF$318,10,FALSE))</f>
        <v>0</v>
      </c>
      <c r="R420" s="128">
        <f t="shared" si="559"/>
        <v>0</v>
      </c>
      <c r="S420" s="136">
        <f t="shared" si="560"/>
        <v>0</v>
      </c>
      <c r="T420" s="137">
        <f t="shared" si="561"/>
        <v>0</v>
      </c>
      <c r="U420" s="135">
        <f>IF(ISNA(VLOOKUP($B420,'[1]1718  Prog Access'!$F$7:$BF$318,11,FALSE)),"",VLOOKUP($B420,'[1]1718  Prog Access'!$F$7:$BF$318,11,FALSE))</f>
        <v>3321445.91</v>
      </c>
      <c r="V420" s="135">
        <f>IF(ISNA(VLOOKUP($B420,'[1]1718  Prog Access'!$F$7:$BF$318,12,FALSE)),"",VLOOKUP($B420,'[1]1718  Prog Access'!$F$7:$BF$318,12,FALSE))</f>
        <v>168731.29</v>
      </c>
      <c r="W420" s="135">
        <f>IF(ISNA(VLOOKUP($B420,'[1]1718  Prog Access'!$F$7:$BF$318,13,FALSE)),"",VLOOKUP($B420,'[1]1718  Prog Access'!$F$7:$BF$318,13,FALSE))</f>
        <v>624234.61</v>
      </c>
      <c r="X420" s="135">
        <f>IF(ISNA(VLOOKUP($B420,'[1]1718  Prog Access'!$F$7:$BF$318,14,FALSE)),"",VLOOKUP($B420,'[1]1718  Prog Access'!$F$7:$BF$318,14,FALSE))</f>
        <v>0</v>
      </c>
      <c r="Y420" s="135">
        <f>IF(ISNA(VLOOKUP($B420,'[1]1718  Prog Access'!$F$7:$BF$318,15,FALSE)),"",VLOOKUP($B420,'[1]1718  Prog Access'!$F$7:$BF$318,15,FALSE))</f>
        <v>0</v>
      </c>
      <c r="Z420" s="135">
        <f>IF(ISNA(VLOOKUP($B420,'[1]1718  Prog Access'!$F$7:$BF$318,16,FALSE)),"",VLOOKUP($B420,'[1]1718  Prog Access'!$F$7:$BF$318,16,FALSE))</f>
        <v>0</v>
      </c>
      <c r="AA420" s="138">
        <f t="shared" si="562"/>
        <v>4114411.81</v>
      </c>
      <c r="AB420" s="133">
        <f t="shared" si="563"/>
        <v>0.10710830674487584</v>
      </c>
      <c r="AC420" s="134">
        <f t="shared" si="564"/>
        <v>1272.3069960603868</v>
      </c>
      <c r="AD420" s="135">
        <f>IF(ISNA(VLOOKUP($B420,'[1]1718  Prog Access'!$F$7:$BF$318,17,FALSE)),"",VLOOKUP($B420,'[1]1718  Prog Access'!$F$7:$BF$318,17,FALSE))</f>
        <v>980476.23</v>
      </c>
      <c r="AE420" s="135">
        <f>IF(ISNA(VLOOKUP($B420,'[1]1718  Prog Access'!$F$7:$BF$318,18,FALSE)),"",VLOOKUP($B420,'[1]1718  Prog Access'!$F$7:$BF$318,18,FALSE))</f>
        <v>155185.91999999998</v>
      </c>
      <c r="AF420" s="135">
        <f>IF(ISNA(VLOOKUP($B420,'[1]1718  Prog Access'!$F$7:$BF$318,19,FALSE)),"",VLOOKUP($B420,'[1]1718  Prog Access'!$F$7:$BF$318,19,FALSE))</f>
        <v>13673.220000000001</v>
      </c>
      <c r="AG420" s="135">
        <f>IF(ISNA(VLOOKUP($B420,'[1]1718  Prog Access'!$F$7:$BF$318,20,FALSE)),"",VLOOKUP($B420,'[1]1718  Prog Access'!$F$7:$BF$318,20,FALSE))</f>
        <v>0</v>
      </c>
      <c r="AH420" s="134">
        <f t="shared" si="565"/>
        <v>1149335.3699999999</v>
      </c>
      <c r="AI420" s="133">
        <f t="shared" si="566"/>
        <v>2.9920039861711208E-2</v>
      </c>
      <c r="AJ420" s="134">
        <f t="shared" si="567"/>
        <v>355.41105256322243</v>
      </c>
      <c r="AK420" s="135">
        <f>IF(ISNA(VLOOKUP($B420,'[1]1718  Prog Access'!$F$7:$BF$318,21,FALSE)),"",VLOOKUP($B420,'[1]1718  Prog Access'!$F$7:$BF$318,21,FALSE))</f>
        <v>0</v>
      </c>
      <c r="AL420" s="135">
        <f>IF(ISNA(VLOOKUP($B420,'[1]1718  Prog Access'!$F$7:$BF$318,22,FALSE)),"",VLOOKUP($B420,'[1]1718  Prog Access'!$F$7:$BF$318,22,FALSE))</f>
        <v>0</v>
      </c>
      <c r="AM420" s="138">
        <f t="shared" si="568"/>
        <v>0</v>
      </c>
      <c r="AN420" s="133">
        <f t="shared" si="569"/>
        <v>0</v>
      </c>
      <c r="AO420" s="139">
        <f t="shared" si="570"/>
        <v>0</v>
      </c>
      <c r="AP420" s="135">
        <f>IF(ISNA(VLOOKUP($B420,'[1]1718  Prog Access'!$F$7:$BF$318,23,FALSE)),"",VLOOKUP($B420,'[1]1718  Prog Access'!$F$7:$BF$318,23,FALSE))</f>
        <v>424661.05999999994</v>
      </c>
      <c r="AQ420" s="135">
        <f>IF(ISNA(VLOOKUP($B420,'[1]1718  Prog Access'!$F$7:$BF$318,24,FALSE)),"",VLOOKUP($B420,'[1]1718  Prog Access'!$F$7:$BF$318,24,FALSE))</f>
        <v>82230.100000000006</v>
      </c>
      <c r="AR420" s="135">
        <f>IF(ISNA(VLOOKUP($B420,'[1]1718  Prog Access'!$F$7:$BF$318,25,FALSE)),"",VLOOKUP($B420,'[1]1718  Prog Access'!$F$7:$BF$318,25,FALSE))</f>
        <v>0</v>
      </c>
      <c r="AS420" s="135">
        <f>IF(ISNA(VLOOKUP($B420,'[1]1718  Prog Access'!$F$7:$BF$318,26,FALSE)),"",VLOOKUP($B420,'[1]1718  Prog Access'!$F$7:$BF$318,26,FALSE))</f>
        <v>0</v>
      </c>
      <c r="AT420" s="135">
        <f>IF(ISNA(VLOOKUP($B420,'[1]1718  Prog Access'!$F$7:$BF$318,27,FALSE)),"",VLOOKUP($B420,'[1]1718  Prog Access'!$F$7:$BF$318,27,FALSE))</f>
        <v>1433970.79</v>
      </c>
      <c r="AU420" s="135">
        <f>IF(ISNA(VLOOKUP($B420,'[1]1718  Prog Access'!$F$7:$BF$318,28,FALSE)),"",VLOOKUP($B420,'[1]1718  Prog Access'!$F$7:$BF$318,28,FALSE))</f>
        <v>0</v>
      </c>
      <c r="AV420" s="135">
        <f>IF(ISNA(VLOOKUP($B420,'[1]1718  Prog Access'!$F$7:$BF$318,29,FALSE)),"",VLOOKUP($B420,'[1]1718  Prog Access'!$F$7:$BF$318,29,FALSE))</f>
        <v>0</v>
      </c>
      <c r="AW420" s="135">
        <f>IF(ISNA(VLOOKUP($B420,'[1]1718  Prog Access'!$F$7:$BF$318,30,FALSE)),"",VLOOKUP($B420,'[1]1718  Prog Access'!$F$7:$BF$318,30,FALSE))</f>
        <v>32066.379999999997</v>
      </c>
      <c r="AX420" s="135">
        <f>IF(ISNA(VLOOKUP($B420,'[1]1718  Prog Access'!$F$7:$BF$318,31,FALSE)),"",VLOOKUP($B420,'[1]1718  Prog Access'!$F$7:$BF$318,31,FALSE))</f>
        <v>0</v>
      </c>
      <c r="AY420" s="135">
        <f>IF(ISNA(VLOOKUP($B420,'[1]1718  Prog Access'!$F$7:$BF$318,32,FALSE)),"",VLOOKUP($B420,'[1]1718  Prog Access'!$F$7:$BF$318,32,FALSE))</f>
        <v>0</v>
      </c>
      <c r="AZ420" s="135">
        <f>IF(ISNA(VLOOKUP($B420,'[1]1718  Prog Access'!$F$7:$BF$318,33,FALSE)),"",VLOOKUP($B420,'[1]1718  Prog Access'!$F$7:$BF$318,33,FALSE))</f>
        <v>0</v>
      </c>
      <c r="BA420" s="135">
        <f>IF(ISNA(VLOOKUP($B420,'[1]1718  Prog Access'!$F$7:$BF$318,34,FALSE)),"",VLOOKUP($B420,'[1]1718  Prog Access'!$F$7:$BF$318,34,FALSE))</f>
        <v>61692.520000000004</v>
      </c>
      <c r="BB420" s="135">
        <f>IF(ISNA(VLOOKUP($B420,'[1]1718  Prog Access'!$F$7:$BF$318,35,FALSE)),"",VLOOKUP($B420,'[1]1718  Prog Access'!$F$7:$BF$318,35,FALSE))</f>
        <v>390064.5400000001</v>
      </c>
      <c r="BC420" s="135">
        <f>IF(ISNA(VLOOKUP($B420,'[1]1718  Prog Access'!$F$7:$BF$318,36,FALSE)),"",VLOOKUP($B420,'[1]1718  Prog Access'!$F$7:$BF$318,36,FALSE))</f>
        <v>0</v>
      </c>
      <c r="BD420" s="135">
        <f>IF(ISNA(VLOOKUP($B420,'[1]1718  Prog Access'!$F$7:$BF$318,37,FALSE)),"",VLOOKUP($B420,'[1]1718  Prog Access'!$F$7:$BF$318,37,FALSE))</f>
        <v>0</v>
      </c>
      <c r="BE420" s="135">
        <f>IF(ISNA(VLOOKUP($B420,'[1]1718  Prog Access'!$F$7:$BF$318,38,FALSE)),"",VLOOKUP($B420,'[1]1718  Prog Access'!$F$7:$BF$318,38,FALSE))</f>
        <v>0</v>
      </c>
      <c r="BF420" s="134">
        <f t="shared" si="596"/>
        <v>2424685.39</v>
      </c>
      <c r="BG420" s="133">
        <f t="shared" si="597"/>
        <v>6.3120552464080867E-2</v>
      </c>
      <c r="BH420" s="137">
        <f t="shared" si="598"/>
        <v>749.78984297208888</v>
      </c>
      <c r="BI420" s="140">
        <f>IF(ISNA(VLOOKUP($B420,'[1]1718  Prog Access'!$F$7:$BF$318,39,FALSE)),"",VLOOKUP($B420,'[1]1718  Prog Access'!$F$7:$BF$318,39,FALSE))</f>
        <v>0</v>
      </c>
      <c r="BJ420" s="135">
        <f>IF(ISNA(VLOOKUP($B420,'[1]1718  Prog Access'!$F$7:$BF$318,40,FALSE)),"",VLOOKUP($B420,'[1]1718  Prog Access'!$F$7:$BF$318,40,FALSE))</f>
        <v>0</v>
      </c>
      <c r="BK420" s="135">
        <f>IF(ISNA(VLOOKUP($B420,'[1]1718  Prog Access'!$F$7:$BF$318,41,FALSE)),"",VLOOKUP($B420,'[1]1718  Prog Access'!$F$7:$BF$318,41,FALSE))</f>
        <v>40839.189999999995</v>
      </c>
      <c r="BL420" s="135">
        <f>IF(ISNA(VLOOKUP($B420,'[1]1718  Prog Access'!$F$7:$BF$318,42,FALSE)),"",VLOOKUP($B420,'[1]1718  Prog Access'!$F$7:$BF$318,42,FALSE))</f>
        <v>0</v>
      </c>
      <c r="BM420" s="135">
        <f>IF(ISNA(VLOOKUP($B420,'[1]1718  Prog Access'!$F$7:$BF$318,43,FALSE)),"",VLOOKUP($B420,'[1]1718  Prog Access'!$F$7:$BF$318,43,FALSE))</f>
        <v>344229.08000000007</v>
      </c>
      <c r="BN420" s="135">
        <f>IF(ISNA(VLOOKUP($B420,'[1]1718  Prog Access'!$F$7:$BF$318,44,FALSE)),"",VLOOKUP($B420,'[1]1718  Prog Access'!$F$7:$BF$318,44,FALSE))</f>
        <v>0</v>
      </c>
      <c r="BO420" s="135">
        <f>IF(ISNA(VLOOKUP($B420,'[1]1718  Prog Access'!$F$7:$BF$318,45,FALSE)),"",VLOOKUP($B420,'[1]1718  Prog Access'!$F$7:$BF$318,45,FALSE))</f>
        <v>31756.959999999995</v>
      </c>
      <c r="BP420" s="137">
        <f t="shared" si="574"/>
        <v>416825.2300000001</v>
      </c>
      <c r="BQ420" s="133">
        <f t="shared" si="575"/>
        <v>1.085099077475267E-2</v>
      </c>
      <c r="BR420" s="134">
        <f t="shared" si="576"/>
        <v>128.89561880376772</v>
      </c>
      <c r="BS420" s="140">
        <f>IF(ISNA(VLOOKUP($B420,'[1]1718  Prog Access'!$F$7:$BF$318,46,FALSE)),"",VLOOKUP($B420,'[1]1718  Prog Access'!$F$7:$BF$318,46,FALSE))</f>
        <v>0</v>
      </c>
      <c r="BT420" s="135">
        <f>IF(ISNA(VLOOKUP($B420,'[1]1718  Prog Access'!$F$7:$BF$318,47,FALSE)),"",VLOOKUP($B420,'[1]1718  Prog Access'!$F$7:$BF$318,47,FALSE))</f>
        <v>0</v>
      </c>
      <c r="BU420" s="135">
        <f>IF(ISNA(VLOOKUP($B420,'[1]1718  Prog Access'!$F$7:$BF$318,48,FALSE)),"",VLOOKUP($B420,'[1]1718  Prog Access'!$F$7:$BF$318,48,FALSE))</f>
        <v>0</v>
      </c>
      <c r="BV420" s="135">
        <f>IF(ISNA(VLOOKUP($B420,'[1]1718  Prog Access'!$F$7:$BF$318,49,FALSE)),"",VLOOKUP($B420,'[1]1718  Prog Access'!$F$7:$BF$318,49,FALSE))</f>
        <v>0</v>
      </c>
      <c r="BW420" s="137">
        <f t="shared" si="577"/>
        <v>0</v>
      </c>
      <c r="BX420" s="133">
        <f t="shared" si="578"/>
        <v>0</v>
      </c>
      <c r="BY420" s="134">
        <f t="shared" si="579"/>
        <v>0</v>
      </c>
      <c r="BZ420" s="135">
        <f>IF(ISNA(VLOOKUP($B420,'[1]1718  Prog Access'!$F$7:$BF$318,50,FALSE)),"",VLOOKUP($B420,'[1]1718  Prog Access'!$F$7:$BF$318,50,FALSE))</f>
        <v>5491010.3300000001</v>
      </c>
      <c r="CA420" s="133">
        <f t="shared" si="580"/>
        <v>0.14294456800252134</v>
      </c>
      <c r="CB420" s="134">
        <f t="shared" si="581"/>
        <v>1697.9950430141444</v>
      </c>
      <c r="CC420" s="135">
        <f>IF(ISNA(VLOOKUP($B420,'[1]1718  Prog Access'!$F$7:$BF$318,51,FALSE)),"",VLOOKUP($B420,'[1]1718  Prog Access'!$F$7:$BF$318,51,FALSE))</f>
        <v>1226528.7700000003</v>
      </c>
      <c r="CD420" s="133">
        <f t="shared" si="582"/>
        <v>3.1929574820215988E-2</v>
      </c>
      <c r="CE420" s="134">
        <f t="shared" si="583"/>
        <v>379.28170708326388</v>
      </c>
      <c r="CF420" s="141">
        <f>IF(ISNA(VLOOKUP($B420,'[1]1718  Prog Access'!$F$7:$BF$318,52,FALSE)),"",VLOOKUP($B420,'[1]1718  Prog Access'!$F$7:$BF$318,52,FALSE))</f>
        <v>1478048.11</v>
      </c>
      <c r="CG420" s="88">
        <f t="shared" si="584"/>
        <v>3.8477244782544995E-2</v>
      </c>
      <c r="CH420" s="89">
        <f t="shared" si="585"/>
        <v>457.05948692258698</v>
      </c>
      <c r="CI420" s="90">
        <f t="shared" si="543"/>
        <v>38413564.129999995</v>
      </c>
      <c r="CJ420" s="99">
        <f t="shared" si="544"/>
        <v>0</v>
      </c>
    </row>
    <row r="421" spans="1:88" x14ac:dyDescent="0.3">
      <c r="A421" s="21"/>
      <c r="B421" s="84" t="s">
        <v>681</v>
      </c>
      <c r="C421" s="117" t="s">
        <v>682</v>
      </c>
      <c r="D421" s="85">
        <f>IF(ISNA(VLOOKUP($B421,'[1]1718 enrollment_Rev_Exp by size'!$A$6:$C$339,3,FALSE)),"",VLOOKUP($B421,'[1]1718 enrollment_Rev_Exp by size'!$A$6:$C$339,3,FALSE))</f>
        <v>3697.1300000000006</v>
      </c>
      <c r="E421" s="86">
        <f>IF(ISNA(VLOOKUP($B421,'[1]1718 Enroll_Rev_Exp Access'!$A$6:$D$316,4,FALSE)),"",VLOOKUP($B421,'[1]1718 Enroll_Rev_Exp Access'!$A$6:$D$316,4,FALSE))</f>
        <v>42253491.299999997</v>
      </c>
      <c r="F421" s="87">
        <f>IF(ISNA(VLOOKUP($B421,'[1]1718  Prog Access'!$F$7:$BF$318,2,FALSE)),"",VLOOKUP($B421,'[1]1718  Prog Access'!$F$7:$BF$318,2,FALSE))</f>
        <v>21664275.800000004</v>
      </c>
      <c r="G421" s="87">
        <f>IF(ISNA(VLOOKUP($B421,'[1]1718  Prog Access'!$F$7:$BF$318,3,FALSE)),"",VLOOKUP($B421,'[1]1718  Prog Access'!$F$7:$BF$318,3,FALSE))</f>
        <v>0</v>
      </c>
      <c r="H421" s="87">
        <f>IF(ISNA(VLOOKUP($B421,'[1]1718  Prog Access'!$F$7:$BF$318,4,FALSE)),"",VLOOKUP($B421,'[1]1718  Prog Access'!$F$7:$BF$318,4,FALSE))</f>
        <v>14629.8</v>
      </c>
      <c r="I421" s="130">
        <f t="shared" si="586"/>
        <v>21678905.600000005</v>
      </c>
      <c r="J421" s="151">
        <f t="shared" si="587"/>
        <v>0.51306779470788977</v>
      </c>
      <c r="K421" s="152">
        <f t="shared" si="588"/>
        <v>5863.712014454456</v>
      </c>
      <c r="L421" s="135">
        <f>IF(ISNA(VLOOKUP($B421,'[1]1718  Prog Access'!$F$7:$BF$318,5,FALSE)),"",VLOOKUP($B421,'[1]1718  Prog Access'!$F$7:$BF$318,5,FALSE))</f>
        <v>0</v>
      </c>
      <c r="M421" s="135">
        <f>IF(ISNA(VLOOKUP($B421,'[1]1718  Prog Access'!$F$7:$BF$318,6,FALSE)),"",VLOOKUP($B421,'[1]1718  Prog Access'!$F$7:$BF$318,6,FALSE))</f>
        <v>0</v>
      </c>
      <c r="N421" s="135">
        <f>IF(ISNA(VLOOKUP($B421,'[1]1718  Prog Access'!$F$7:$BF$318,7,FALSE)),"",VLOOKUP($B421,'[1]1718  Prog Access'!$F$7:$BF$318,7,FALSE))</f>
        <v>0</v>
      </c>
      <c r="O421" s="135">
        <f>IF(ISNA(VLOOKUP($B421,'[1]1718  Prog Access'!$F$7:$BF$318,8,FALSE)),"",VLOOKUP($B421,'[1]1718  Prog Access'!$F$7:$BF$318,8,FALSE))</f>
        <v>0</v>
      </c>
      <c r="P421" s="135">
        <f>IF(ISNA(VLOOKUP($B421,'[1]1718  Prog Access'!$F$7:$BF$318,9,FALSE)),"",VLOOKUP($B421,'[1]1718  Prog Access'!$F$7:$BF$318,9,FALSE))</f>
        <v>0</v>
      </c>
      <c r="Q421" s="135">
        <f>IF(ISNA(VLOOKUP($B421,'[1]1718  Prog Access'!$F$7:$BF$318,10,FALSE)),"",VLOOKUP($B421,'[1]1718  Prog Access'!$F$7:$BF$318,10,FALSE))</f>
        <v>0</v>
      </c>
      <c r="R421" s="128">
        <f t="shared" si="559"/>
        <v>0</v>
      </c>
      <c r="S421" s="136">
        <f t="shared" si="560"/>
        <v>0</v>
      </c>
      <c r="T421" s="137">
        <f t="shared" si="561"/>
        <v>0</v>
      </c>
      <c r="U421" s="135">
        <f>IF(ISNA(VLOOKUP($B421,'[1]1718  Prog Access'!$F$7:$BF$318,11,FALSE)),"",VLOOKUP($B421,'[1]1718  Prog Access'!$F$7:$BF$318,11,FALSE))</f>
        <v>3857296.9099999997</v>
      </c>
      <c r="V421" s="135">
        <f>IF(ISNA(VLOOKUP($B421,'[1]1718  Prog Access'!$F$7:$BF$318,12,FALSE)),"",VLOOKUP($B421,'[1]1718  Prog Access'!$F$7:$BF$318,12,FALSE))</f>
        <v>136339.21</v>
      </c>
      <c r="W421" s="135">
        <f>IF(ISNA(VLOOKUP($B421,'[1]1718  Prog Access'!$F$7:$BF$318,13,FALSE)),"",VLOOKUP($B421,'[1]1718  Prog Access'!$F$7:$BF$318,13,FALSE))</f>
        <v>696518.79</v>
      </c>
      <c r="X421" s="135">
        <f>IF(ISNA(VLOOKUP($B421,'[1]1718  Prog Access'!$F$7:$BF$318,14,FALSE)),"",VLOOKUP($B421,'[1]1718  Prog Access'!$F$7:$BF$318,14,FALSE))</f>
        <v>0</v>
      </c>
      <c r="Y421" s="135">
        <f>IF(ISNA(VLOOKUP($B421,'[1]1718  Prog Access'!$F$7:$BF$318,15,FALSE)),"",VLOOKUP($B421,'[1]1718  Prog Access'!$F$7:$BF$318,15,FALSE))</f>
        <v>140671.9</v>
      </c>
      <c r="Z421" s="135">
        <f>IF(ISNA(VLOOKUP($B421,'[1]1718  Prog Access'!$F$7:$BF$318,16,FALSE)),"",VLOOKUP($B421,'[1]1718  Prog Access'!$F$7:$BF$318,16,FALSE))</f>
        <v>0</v>
      </c>
      <c r="AA421" s="138">
        <f t="shared" si="562"/>
        <v>4830826.8100000005</v>
      </c>
      <c r="AB421" s="133">
        <f t="shared" si="563"/>
        <v>0.11432964854196559</v>
      </c>
      <c r="AC421" s="134">
        <f t="shared" si="564"/>
        <v>1306.6423982927297</v>
      </c>
      <c r="AD421" s="135">
        <f>IF(ISNA(VLOOKUP($B421,'[1]1718  Prog Access'!$F$7:$BF$318,17,FALSE)),"",VLOOKUP($B421,'[1]1718  Prog Access'!$F$7:$BF$318,17,FALSE))</f>
        <v>1546687.3800000001</v>
      </c>
      <c r="AE421" s="135">
        <f>IF(ISNA(VLOOKUP($B421,'[1]1718  Prog Access'!$F$7:$BF$318,18,FALSE)),"",VLOOKUP($B421,'[1]1718  Prog Access'!$F$7:$BF$318,18,FALSE))</f>
        <v>0</v>
      </c>
      <c r="AF421" s="135">
        <f>IF(ISNA(VLOOKUP($B421,'[1]1718  Prog Access'!$F$7:$BF$318,19,FALSE)),"",VLOOKUP($B421,'[1]1718  Prog Access'!$F$7:$BF$318,19,FALSE))</f>
        <v>19264.38</v>
      </c>
      <c r="AG421" s="135">
        <f>IF(ISNA(VLOOKUP($B421,'[1]1718  Prog Access'!$F$7:$BF$318,20,FALSE)),"",VLOOKUP($B421,'[1]1718  Prog Access'!$F$7:$BF$318,20,FALSE))</f>
        <v>0</v>
      </c>
      <c r="AH421" s="134">
        <f t="shared" si="565"/>
        <v>1565951.76</v>
      </c>
      <c r="AI421" s="133">
        <f t="shared" si="566"/>
        <v>3.706088448127836E-2</v>
      </c>
      <c r="AJ421" s="134">
        <f t="shared" si="567"/>
        <v>423.55874962470881</v>
      </c>
      <c r="AK421" s="135">
        <f>IF(ISNA(VLOOKUP($B421,'[1]1718  Prog Access'!$F$7:$BF$318,21,FALSE)),"",VLOOKUP($B421,'[1]1718  Prog Access'!$F$7:$BF$318,21,FALSE))</f>
        <v>0</v>
      </c>
      <c r="AL421" s="135">
        <f>IF(ISNA(VLOOKUP($B421,'[1]1718  Prog Access'!$F$7:$BF$318,22,FALSE)),"",VLOOKUP($B421,'[1]1718  Prog Access'!$F$7:$BF$318,22,FALSE))</f>
        <v>0</v>
      </c>
      <c r="AM421" s="138">
        <f t="shared" si="568"/>
        <v>0</v>
      </c>
      <c r="AN421" s="133">
        <f t="shared" si="569"/>
        <v>0</v>
      </c>
      <c r="AO421" s="139">
        <f t="shared" si="570"/>
        <v>0</v>
      </c>
      <c r="AP421" s="135">
        <f>IF(ISNA(VLOOKUP($B421,'[1]1718  Prog Access'!$F$7:$BF$318,23,FALSE)),"",VLOOKUP($B421,'[1]1718  Prog Access'!$F$7:$BF$318,23,FALSE))</f>
        <v>717348.24</v>
      </c>
      <c r="AQ421" s="135">
        <f>IF(ISNA(VLOOKUP($B421,'[1]1718  Prog Access'!$F$7:$BF$318,24,FALSE)),"",VLOOKUP($B421,'[1]1718  Prog Access'!$F$7:$BF$318,24,FALSE))</f>
        <v>124103.48999999999</v>
      </c>
      <c r="AR421" s="135">
        <f>IF(ISNA(VLOOKUP($B421,'[1]1718  Prog Access'!$F$7:$BF$318,25,FALSE)),"",VLOOKUP($B421,'[1]1718  Prog Access'!$F$7:$BF$318,25,FALSE))</f>
        <v>7672.0700000000006</v>
      </c>
      <c r="AS421" s="135">
        <f>IF(ISNA(VLOOKUP($B421,'[1]1718  Prog Access'!$F$7:$BF$318,26,FALSE)),"",VLOOKUP($B421,'[1]1718  Prog Access'!$F$7:$BF$318,26,FALSE))</f>
        <v>0</v>
      </c>
      <c r="AT421" s="135">
        <f>IF(ISNA(VLOOKUP($B421,'[1]1718  Prog Access'!$F$7:$BF$318,27,FALSE)),"",VLOOKUP($B421,'[1]1718  Prog Access'!$F$7:$BF$318,27,FALSE))</f>
        <v>1243014.3800000001</v>
      </c>
      <c r="AU421" s="135">
        <f>IF(ISNA(VLOOKUP($B421,'[1]1718  Prog Access'!$F$7:$BF$318,28,FALSE)),"",VLOOKUP($B421,'[1]1718  Prog Access'!$F$7:$BF$318,28,FALSE))</f>
        <v>0</v>
      </c>
      <c r="AV421" s="135">
        <f>IF(ISNA(VLOOKUP($B421,'[1]1718  Prog Access'!$F$7:$BF$318,29,FALSE)),"",VLOOKUP($B421,'[1]1718  Prog Access'!$F$7:$BF$318,29,FALSE))</f>
        <v>0</v>
      </c>
      <c r="AW421" s="135">
        <f>IF(ISNA(VLOOKUP($B421,'[1]1718  Prog Access'!$F$7:$BF$318,30,FALSE)),"",VLOOKUP($B421,'[1]1718  Prog Access'!$F$7:$BF$318,30,FALSE))</f>
        <v>67728.510000000009</v>
      </c>
      <c r="AX421" s="135">
        <f>IF(ISNA(VLOOKUP($B421,'[1]1718  Prog Access'!$F$7:$BF$318,31,FALSE)),"",VLOOKUP($B421,'[1]1718  Prog Access'!$F$7:$BF$318,31,FALSE))</f>
        <v>0</v>
      </c>
      <c r="AY421" s="135">
        <f>IF(ISNA(VLOOKUP($B421,'[1]1718  Prog Access'!$F$7:$BF$318,32,FALSE)),"",VLOOKUP($B421,'[1]1718  Prog Access'!$F$7:$BF$318,32,FALSE))</f>
        <v>0</v>
      </c>
      <c r="AZ421" s="135">
        <f>IF(ISNA(VLOOKUP($B421,'[1]1718  Prog Access'!$F$7:$BF$318,33,FALSE)),"",VLOOKUP($B421,'[1]1718  Prog Access'!$F$7:$BF$318,33,FALSE))</f>
        <v>0</v>
      </c>
      <c r="BA421" s="135">
        <f>IF(ISNA(VLOOKUP($B421,'[1]1718  Prog Access'!$F$7:$BF$318,34,FALSE)),"",VLOOKUP($B421,'[1]1718  Prog Access'!$F$7:$BF$318,34,FALSE))</f>
        <v>28427.17</v>
      </c>
      <c r="BB421" s="135">
        <f>IF(ISNA(VLOOKUP($B421,'[1]1718  Prog Access'!$F$7:$BF$318,35,FALSE)),"",VLOOKUP($B421,'[1]1718  Prog Access'!$F$7:$BF$318,35,FALSE))</f>
        <v>345594.17000000004</v>
      </c>
      <c r="BC421" s="135">
        <f>IF(ISNA(VLOOKUP($B421,'[1]1718  Prog Access'!$F$7:$BF$318,36,FALSE)),"",VLOOKUP($B421,'[1]1718  Prog Access'!$F$7:$BF$318,36,FALSE))</f>
        <v>0</v>
      </c>
      <c r="BD421" s="135">
        <f>IF(ISNA(VLOOKUP($B421,'[1]1718  Prog Access'!$F$7:$BF$318,37,FALSE)),"",VLOOKUP($B421,'[1]1718  Prog Access'!$F$7:$BF$318,37,FALSE))</f>
        <v>0</v>
      </c>
      <c r="BE421" s="135">
        <f>IF(ISNA(VLOOKUP($B421,'[1]1718  Prog Access'!$F$7:$BF$318,38,FALSE)),"",VLOOKUP($B421,'[1]1718  Prog Access'!$F$7:$BF$318,38,FALSE))</f>
        <v>501609.32</v>
      </c>
      <c r="BF421" s="134">
        <f t="shared" si="596"/>
        <v>3035497.35</v>
      </c>
      <c r="BG421" s="133">
        <f t="shared" si="597"/>
        <v>7.184015466196518E-2</v>
      </c>
      <c r="BH421" s="137">
        <f t="shared" si="598"/>
        <v>821.04155114913453</v>
      </c>
      <c r="BI421" s="140">
        <f>IF(ISNA(VLOOKUP($B421,'[1]1718  Prog Access'!$F$7:$BF$318,39,FALSE)),"",VLOOKUP($B421,'[1]1718  Prog Access'!$F$7:$BF$318,39,FALSE))</f>
        <v>0</v>
      </c>
      <c r="BJ421" s="135">
        <f>IF(ISNA(VLOOKUP($B421,'[1]1718  Prog Access'!$F$7:$BF$318,40,FALSE)),"",VLOOKUP($B421,'[1]1718  Prog Access'!$F$7:$BF$318,40,FALSE))</f>
        <v>0</v>
      </c>
      <c r="BK421" s="135">
        <f>IF(ISNA(VLOOKUP($B421,'[1]1718  Prog Access'!$F$7:$BF$318,41,FALSE)),"",VLOOKUP($B421,'[1]1718  Prog Access'!$F$7:$BF$318,41,FALSE))</f>
        <v>71205.41</v>
      </c>
      <c r="BL421" s="135">
        <f>IF(ISNA(VLOOKUP($B421,'[1]1718  Prog Access'!$F$7:$BF$318,42,FALSE)),"",VLOOKUP($B421,'[1]1718  Prog Access'!$F$7:$BF$318,42,FALSE))</f>
        <v>0</v>
      </c>
      <c r="BM421" s="135">
        <f>IF(ISNA(VLOOKUP($B421,'[1]1718  Prog Access'!$F$7:$BF$318,43,FALSE)),"",VLOOKUP($B421,'[1]1718  Prog Access'!$F$7:$BF$318,43,FALSE))</f>
        <v>0</v>
      </c>
      <c r="BN421" s="135">
        <f>IF(ISNA(VLOOKUP($B421,'[1]1718  Prog Access'!$F$7:$BF$318,44,FALSE)),"",VLOOKUP($B421,'[1]1718  Prog Access'!$F$7:$BF$318,44,FALSE))</f>
        <v>0</v>
      </c>
      <c r="BO421" s="135">
        <f>IF(ISNA(VLOOKUP($B421,'[1]1718  Prog Access'!$F$7:$BF$318,45,FALSE)),"",VLOOKUP($B421,'[1]1718  Prog Access'!$F$7:$BF$318,45,FALSE))</f>
        <v>2717348.1199999996</v>
      </c>
      <c r="BP421" s="137">
        <f t="shared" si="574"/>
        <v>2788553.53</v>
      </c>
      <c r="BQ421" s="133">
        <f t="shared" si="575"/>
        <v>6.5995813463111397E-2</v>
      </c>
      <c r="BR421" s="134">
        <f t="shared" si="576"/>
        <v>754.24816817369128</v>
      </c>
      <c r="BS421" s="140">
        <f>IF(ISNA(VLOOKUP($B421,'[1]1718  Prog Access'!$F$7:$BF$318,46,FALSE)),"",VLOOKUP($B421,'[1]1718  Prog Access'!$F$7:$BF$318,46,FALSE))</f>
        <v>0</v>
      </c>
      <c r="BT421" s="135">
        <f>IF(ISNA(VLOOKUP($B421,'[1]1718  Prog Access'!$F$7:$BF$318,47,FALSE)),"",VLOOKUP($B421,'[1]1718  Prog Access'!$F$7:$BF$318,47,FALSE))</f>
        <v>33361.320000000007</v>
      </c>
      <c r="BU421" s="135">
        <f>IF(ISNA(VLOOKUP($B421,'[1]1718  Prog Access'!$F$7:$BF$318,48,FALSE)),"",VLOOKUP($B421,'[1]1718  Prog Access'!$F$7:$BF$318,48,FALSE))</f>
        <v>0</v>
      </c>
      <c r="BV421" s="135">
        <f>IF(ISNA(VLOOKUP($B421,'[1]1718  Prog Access'!$F$7:$BF$318,49,FALSE)),"",VLOOKUP($B421,'[1]1718  Prog Access'!$F$7:$BF$318,49,FALSE))</f>
        <v>18080.2</v>
      </c>
      <c r="BW421" s="137">
        <f t="shared" si="577"/>
        <v>51441.520000000004</v>
      </c>
      <c r="BX421" s="133">
        <f t="shared" si="578"/>
        <v>1.2174501660647391E-3</v>
      </c>
      <c r="BY421" s="134">
        <f t="shared" si="579"/>
        <v>13.913906192100358</v>
      </c>
      <c r="BZ421" s="135">
        <f>IF(ISNA(VLOOKUP($B421,'[1]1718  Prog Access'!$F$7:$BF$318,50,FALSE)),"",VLOOKUP($B421,'[1]1718  Prog Access'!$F$7:$BF$318,50,FALSE))</f>
        <v>5785961.3100000005</v>
      </c>
      <c r="CA421" s="133">
        <f t="shared" si="580"/>
        <v>0.13693451433207368</v>
      </c>
      <c r="CB421" s="134">
        <f t="shared" si="581"/>
        <v>1564.9872495692605</v>
      </c>
      <c r="CC421" s="135">
        <f>IF(ISNA(VLOOKUP($B421,'[1]1718  Prog Access'!$F$7:$BF$318,51,FALSE)),"",VLOOKUP($B421,'[1]1718  Prog Access'!$F$7:$BF$318,51,FALSE))</f>
        <v>1292844.5400000003</v>
      </c>
      <c r="CD421" s="133">
        <f t="shared" si="582"/>
        <v>3.0597342378663992E-2</v>
      </c>
      <c r="CE421" s="134">
        <f t="shared" si="583"/>
        <v>349.68868825277985</v>
      </c>
      <c r="CF421" s="141">
        <f>IF(ISNA(VLOOKUP($B421,'[1]1718  Prog Access'!$F$7:$BF$318,52,FALSE)),"",VLOOKUP($B421,'[1]1718  Prog Access'!$F$7:$BF$318,52,FALSE))</f>
        <v>1223508.8799999999</v>
      </c>
      <c r="CG421" s="88">
        <f t="shared" si="584"/>
        <v>2.8956397266987496E-2</v>
      </c>
      <c r="CH421" s="89">
        <f t="shared" si="585"/>
        <v>330.9347737298931</v>
      </c>
      <c r="CI421" s="90">
        <f t="shared" si="543"/>
        <v>42253491.300000004</v>
      </c>
      <c r="CJ421" s="99">
        <f t="shared" si="544"/>
        <v>0</v>
      </c>
    </row>
    <row r="422" spans="1:88" x14ac:dyDescent="0.3">
      <c r="A422" s="21"/>
      <c r="B422" s="84" t="s">
        <v>683</v>
      </c>
      <c r="C422" s="117" t="s">
        <v>684</v>
      </c>
      <c r="D422" s="85">
        <f>IF(ISNA(VLOOKUP($B422,'[1]1718 enrollment_Rev_Exp by size'!$A$6:$C$339,3,FALSE)),"",VLOOKUP($B422,'[1]1718 enrollment_Rev_Exp by size'!$A$6:$C$339,3,FALSE))</f>
        <v>884.71</v>
      </c>
      <c r="E422" s="86">
        <f>IF(ISNA(VLOOKUP($B422,'[1]1718 Enroll_Rev_Exp Access'!$A$6:$D$316,4,FALSE)),"",VLOOKUP($B422,'[1]1718 Enroll_Rev_Exp Access'!$A$6:$D$316,4,FALSE))</f>
        <v>11894886.470000001</v>
      </c>
      <c r="F422" s="87">
        <f>IF(ISNA(VLOOKUP($B422,'[1]1718  Prog Access'!$F$7:$BF$318,2,FALSE)),"",VLOOKUP($B422,'[1]1718  Prog Access'!$F$7:$BF$318,2,FALSE))</f>
        <v>5494335.839999998</v>
      </c>
      <c r="G422" s="87">
        <f>IF(ISNA(VLOOKUP($B422,'[1]1718  Prog Access'!$F$7:$BF$318,3,FALSE)),"",VLOOKUP($B422,'[1]1718  Prog Access'!$F$7:$BF$318,3,FALSE))</f>
        <v>0</v>
      </c>
      <c r="H422" s="87">
        <f>IF(ISNA(VLOOKUP($B422,'[1]1718  Prog Access'!$F$7:$BF$318,4,FALSE)),"",VLOOKUP($B422,'[1]1718  Prog Access'!$F$7:$BF$318,4,FALSE))</f>
        <v>0</v>
      </c>
      <c r="I422" s="130">
        <f t="shared" si="586"/>
        <v>5494335.839999998</v>
      </c>
      <c r="J422" s="151">
        <f t="shared" si="587"/>
        <v>0.4619073796002357</v>
      </c>
      <c r="K422" s="152">
        <f t="shared" si="588"/>
        <v>6210.3241062042907</v>
      </c>
      <c r="L422" s="135">
        <f>IF(ISNA(VLOOKUP($B422,'[1]1718  Prog Access'!$F$7:$BF$318,5,FALSE)),"",VLOOKUP($B422,'[1]1718  Prog Access'!$F$7:$BF$318,5,FALSE))</f>
        <v>0</v>
      </c>
      <c r="M422" s="135">
        <f>IF(ISNA(VLOOKUP($B422,'[1]1718  Prog Access'!$F$7:$BF$318,6,FALSE)),"",VLOOKUP($B422,'[1]1718  Prog Access'!$F$7:$BF$318,6,FALSE))</f>
        <v>0</v>
      </c>
      <c r="N422" s="135">
        <f>IF(ISNA(VLOOKUP($B422,'[1]1718  Prog Access'!$F$7:$BF$318,7,FALSE)),"",VLOOKUP($B422,'[1]1718  Prog Access'!$F$7:$BF$318,7,FALSE))</f>
        <v>0</v>
      </c>
      <c r="O422" s="135">
        <f>IF(ISNA(VLOOKUP($B422,'[1]1718  Prog Access'!$F$7:$BF$318,8,FALSE)),"",VLOOKUP($B422,'[1]1718  Prog Access'!$F$7:$BF$318,8,FALSE))</f>
        <v>0</v>
      </c>
      <c r="P422" s="135">
        <f>IF(ISNA(VLOOKUP($B422,'[1]1718  Prog Access'!$F$7:$BF$318,9,FALSE)),"",VLOOKUP($B422,'[1]1718  Prog Access'!$F$7:$BF$318,9,FALSE))</f>
        <v>0</v>
      </c>
      <c r="Q422" s="135">
        <f>IF(ISNA(VLOOKUP($B422,'[1]1718  Prog Access'!$F$7:$BF$318,10,FALSE)),"",VLOOKUP($B422,'[1]1718  Prog Access'!$F$7:$BF$318,10,FALSE))</f>
        <v>0</v>
      </c>
      <c r="R422" s="128">
        <f t="shared" si="559"/>
        <v>0</v>
      </c>
      <c r="S422" s="136">
        <f t="shared" si="560"/>
        <v>0</v>
      </c>
      <c r="T422" s="137">
        <f t="shared" si="561"/>
        <v>0</v>
      </c>
      <c r="U422" s="135">
        <f>IF(ISNA(VLOOKUP($B422,'[1]1718  Prog Access'!$F$7:$BF$318,11,FALSE)),"",VLOOKUP($B422,'[1]1718  Prog Access'!$F$7:$BF$318,11,FALSE))</f>
        <v>901051.03999999992</v>
      </c>
      <c r="V422" s="135">
        <f>IF(ISNA(VLOOKUP($B422,'[1]1718  Prog Access'!$F$7:$BF$318,12,FALSE)),"",VLOOKUP($B422,'[1]1718  Prog Access'!$F$7:$BF$318,12,FALSE))</f>
        <v>44376.79</v>
      </c>
      <c r="W422" s="135">
        <f>IF(ISNA(VLOOKUP($B422,'[1]1718  Prog Access'!$F$7:$BF$318,13,FALSE)),"",VLOOKUP($B422,'[1]1718  Prog Access'!$F$7:$BF$318,13,FALSE))</f>
        <v>188184.03</v>
      </c>
      <c r="X422" s="135">
        <f>IF(ISNA(VLOOKUP($B422,'[1]1718  Prog Access'!$F$7:$BF$318,14,FALSE)),"",VLOOKUP($B422,'[1]1718  Prog Access'!$F$7:$BF$318,14,FALSE))</f>
        <v>0</v>
      </c>
      <c r="Y422" s="135">
        <f>IF(ISNA(VLOOKUP($B422,'[1]1718  Prog Access'!$F$7:$BF$318,15,FALSE)),"",VLOOKUP($B422,'[1]1718  Prog Access'!$F$7:$BF$318,15,FALSE))</f>
        <v>0</v>
      </c>
      <c r="Z422" s="135">
        <f>IF(ISNA(VLOOKUP($B422,'[1]1718  Prog Access'!$F$7:$BF$318,16,FALSE)),"",VLOOKUP($B422,'[1]1718  Prog Access'!$F$7:$BF$318,16,FALSE))</f>
        <v>0</v>
      </c>
      <c r="AA422" s="138">
        <f t="shared" si="562"/>
        <v>1133611.8599999999</v>
      </c>
      <c r="AB422" s="133">
        <f t="shared" si="563"/>
        <v>9.530245310529642E-2</v>
      </c>
      <c r="AC422" s="134">
        <f t="shared" si="564"/>
        <v>1281.3372291485343</v>
      </c>
      <c r="AD422" s="135">
        <f>IF(ISNA(VLOOKUP($B422,'[1]1718  Prog Access'!$F$7:$BF$318,17,FALSE)),"",VLOOKUP($B422,'[1]1718  Prog Access'!$F$7:$BF$318,17,FALSE))</f>
        <v>349527.97000000003</v>
      </c>
      <c r="AE422" s="135">
        <f>IF(ISNA(VLOOKUP($B422,'[1]1718  Prog Access'!$F$7:$BF$318,18,FALSE)),"",VLOOKUP($B422,'[1]1718  Prog Access'!$F$7:$BF$318,18,FALSE))</f>
        <v>56760.26</v>
      </c>
      <c r="AF422" s="135">
        <f>IF(ISNA(VLOOKUP($B422,'[1]1718  Prog Access'!$F$7:$BF$318,19,FALSE)),"",VLOOKUP($B422,'[1]1718  Prog Access'!$F$7:$BF$318,19,FALSE))</f>
        <v>8863</v>
      </c>
      <c r="AG422" s="135">
        <f>IF(ISNA(VLOOKUP($B422,'[1]1718  Prog Access'!$F$7:$BF$318,20,FALSE)),"",VLOOKUP($B422,'[1]1718  Prog Access'!$F$7:$BF$318,20,FALSE))</f>
        <v>0</v>
      </c>
      <c r="AH422" s="134">
        <f t="shared" si="565"/>
        <v>415151.23000000004</v>
      </c>
      <c r="AI422" s="133">
        <f t="shared" si="566"/>
        <v>3.4901655517860529E-2</v>
      </c>
      <c r="AJ422" s="134">
        <f t="shared" si="567"/>
        <v>469.25120095850622</v>
      </c>
      <c r="AK422" s="135">
        <f>IF(ISNA(VLOOKUP($B422,'[1]1718  Prog Access'!$F$7:$BF$318,21,FALSE)),"",VLOOKUP($B422,'[1]1718  Prog Access'!$F$7:$BF$318,21,FALSE))</f>
        <v>0</v>
      </c>
      <c r="AL422" s="135">
        <f>IF(ISNA(VLOOKUP($B422,'[1]1718  Prog Access'!$F$7:$BF$318,22,FALSE)),"",VLOOKUP($B422,'[1]1718  Prog Access'!$F$7:$BF$318,22,FALSE))</f>
        <v>0</v>
      </c>
      <c r="AM422" s="138">
        <f t="shared" si="568"/>
        <v>0</v>
      </c>
      <c r="AN422" s="133">
        <f t="shared" si="569"/>
        <v>0</v>
      </c>
      <c r="AO422" s="139">
        <f t="shared" si="570"/>
        <v>0</v>
      </c>
      <c r="AP422" s="135">
        <f>IF(ISNA(VLOOKUP($B422,'[1]1718  Prog Access'!$F$7:$BF$318,23,FALSE)),"",VLOOKUP($B422,'[1]1718  Prog Access'!$F$7:$BF$318,23,FALSE))</f>
        <v>334595.13000000006</v>
      </c>
      <c r="AQ422" s="135">
        <f>IF(ISNA(VLOOKUP($B422,'[1]1718  Prog Access'!$F$7:$BF$318,24,FALSE)),"",VLOOKUP($B422,'[1]1718  Prog Access'!$F$7:$BF$318,24,FALSE))</f>
        <v>53384.170000000006</v>
      </c>
      <c r="AR422" s="135">
        <f>IF(ISNA(VLOOKUP($B422,'[1]1718  Prog Access'!$F$7:$BF$318,25,FALSE)),"",VLOOKUP($B422,'[1]1718  Prog Access'!$F$7:$BF$318,25,FALSE))</f>
        <v>130747.36</v>
      </c>
      <c r="AS422" s="135">
        <f>IF(ISNA(VLOOKUP($B422,'[1]1718  Prog Access'!$F$7:$BF$318,26,FALSE)),"",VLOOKUP($B422,'[1]1718  Prog Access'!$F$7:$BF$318,26,FALSE))</f>
        <v>0</v>
      </c>
      <c r="AT422" s="135">
        <f>IF(ISNA(VLOOKUP($B422,'[1]1718  Prog Access'!$F$7:$BF$318,27,FALSE)),"",VLOOKUP($B422,'[1]1718  Prog Access'!$F$7:$BF$318,27,FALSE))</f>
        <v>518621.93</v>
      </c>
      <c r="AU422" s="135">
        <f>IF(ISNA(VLOOKUP($B422,'[1]1718  Prog Access'!$F$7:$BF$318,28,FALSE)),"",VLOOKUP($B422,'[1]1718  Prog Access'!$F$7:$BF$318,28,FALSE))</f>
        <v>0</v>
      </c>
      <c r="AV422" s="135">
        <f>IF(ISNA(VLOOKUP($B422,'[1]1718  Prog Access'!$F$7:$BF$318,29,FALSE)),"",VLOOKUP($B422,'[1]1718  Prog Access'!$F$7:$BF$318,29,FALSE))</f>
        <v>0</v>
      </c>
      <c r="AW422" s="135">
        <f>IF(ISNA(VLOOKUP($B422,'[1]1718  Prog Access'!$F$7:$BF$318,30,FALSE)),"",VLOOKUP($B422,'[1]1718  Prog Access'!$F$7:$BF$318,30,FALSE))</f>
        <v>82141.609999999986</v>
      </c>
      <c r="AX422" s="135">
        <f>IF(ISNA(VLOOKUP($B422,'[1]1718  Prog Access'!$F$7:$BF$318,31,FALSE)),"",VLOOKUP($B422,'[1]1718  Prog Access'!$F$7:$BF$318,31,FALSE))</f>
        <v>0</v>
      </c>
      <c r="AY422" s="135">
        <f>IF(ISNA(VLOOKUP($B422,'[1]1718  Prog Access'!$F$7:$BF$318,32,FALSE)),"",VLOOKUP($B422,'[1]1718  Prog Access'!$F$7:$BF$318,32,FALSE))</f>
        <v>0</v>
      </c>
      <c r="AZ422" s="135">
        <f>IF(ISNA(VLOOKUP($B422,'[1]1718  Prog Access'!$F$7:$BF$318,33,FALSE)),"",VLOOKUP($B422,'[1]1718  Prog Access'!$F$7:$BF$318,33,FALSE))</f>
        <v>0</v>
      </c>
      <c r="BA422" s="135">
        <f>IF(ISNA(VLOOKUP($B422,'[1]1718  Prog Access'!$F$7:$BF$318,34,FALSE)),"",VLOOKUP($B422,'[1]1718  Prog Access'!$F$7:$BF$318,34,FALSE))</f>
        <v>31256.550000000003</v>
      </c>
      <c r="BB422" s="135">
        <f>IF(ISNA(VLOOKUP($B422,'[1]1718  Prog Access'!$F$7:$BF$318,35,FALSE)),"",VLOOKUP($B422,'[1]1718  Prog Access'!$F$7:$BF$318,35,FALSE))</f>
        <v>370552.25999999995</v>
      </c>
      <c r="BC422" s="135">
        <f>IF(ISNA(VLOOKUP($B422,'[1]1718  Prog Access'!$F$7:$BF$318,36,FALSE)),"",VLOOKUP($B422,'[1]1718  Prog Access'!$F$7:$BF$318,36,FALSE))</f>
        <v>0</v>
      </c>
      <c r="BD422" s="135">
        <f>IF(ISNA(VLOOKUP($B422,'[1]1718  Prog Access'!$F$7:$BF$318,37,FALSE)),"",VLOOKUP($B422,'[1]1718  Prog Access'!$F$7:$BF$318,37,FALSE))</f>
        <v>0</v>
      </c>
      <c r="BE422" s="135">
        <f>IF(ISNA(VLOOKUP($B422,'[1]1718  Prog Access'!$F$7:$BF$318,38,FALSE)),"",VLOOKUP($B422,'[1]1718  Prog Access'!$F$7:$BF$318,38,FALSE))</f>
        <v>0</v>
      </c>
      <c r="BF422" s="134">
        <f t="shared" si="596"/>
        <v>1521299.0100000002</v>
      </c>
      <c r="BG422" s="133">
        <f t="shared" si="597"/>
        <v>0.12789521058791578</v>
      </c>
      <c r="BH422" s="137">
        <f t="shared" si="598"/>
        <v>1719.5453990573185</v>
      </c>
      <c r="BI422" s="140">
        <f>IF(ISNA(VLOOKUP($B422,'[1]1718  Prog Access'!$F$7:$BF$318,39,FALSE)),"",VLOOKUP($B422,'[1]1718  Prog Access'!$F$7:$BF$318,39,FALSE))</f>
        <v>0</v>
      </c>
      <c r="BJ422" s="135">
        <f>IF(ISNA(VLOOKUP($B422,'[1]1718  Prog Access'!$F$7:$BF$318,40,FALSE)),"",VLOOKUP($B422,'[1]1718  Prog Access'!$F$7:$BF$318,40,FALSE))</f>
        <v>0</v>
      </c>
      <c r="BK422" s="135">
        <f>IF(ISNA(VLOOKUP($B422,'[1]1718  Prog Access'!$F$7:$BF$318,41,FALSE)),"",VLOOKUP($B422,'[1]1718  Prog Access'!$F$7:$BF$318,41,FALSE))</f>
        <v>0</v>
      </c>
      <c r="BL422" s="135">
        <f>IF(ISNA(VLOOKUP($B422,'[1]1718  Prog Access'!$F$7:$BF$318,42,FALSE)),"",VLOOKUP($B422,'[1]1718  Prog Access'!$F$7:$BF$318,42,FALSE))</f>
        <v>0</v>
      </c>
      <c r="BM422" s="135">
        <f>IF(ISNA(VLOOKUP($B422,'[1]1718  Prog Access'!$F$7:$BF$318,43,FALSE)),"",VLOOKUP($B422,'[1]1718  Prog Access'!$F$7:$BF$318,43,FALSE))</f>
        <v>0</v>
      </c>
      <c r="BN422" s="135">
        <f>IF(ISNA(VLOOKUP($B422,'[1]1718  Prog Access'!$F$7:$BF$318,44,FALSE)),"",VLOOKUP($B422,'[1]1718  Prog Access'!$F$7:$BF$318,44,FALSE))</f>
        <v>0</v>
      </c>
      <c r="BO422" s="135">
        <f>IF(ISNA(VLOOKUP($B422,'[1]1718  Prog Access'!$F$7:$BF$318,45,FALSE)),"",VLOOKUP($B422,'[1]1718  Prog Access'!$F$7:$BF$318,45,FALSE))</f>
        <v>2956.5299999999997</v>
      </c>
      <c r="BP422" s="137">
        <f t="shared" si="574"/>
        <v>2956.5299999999997</v>
      </c>
      <c r="BQ422" s="133">
        <f t="shared" si="575"/>
        <v>2.4855470520518549E-4</v>
      </c>
      <c r="BR422" s="134">
        <f t="shared" si="576"/>
        <v>3.3418069197816229</v>
      </c>
      <c r="BS422" s="140">
        <f>IF(ISNA(VLOOKUP($B422,'[1]1718  Prog Access'!$F$7:$BF$318,46,FALSE)),"",VLOOKUP($B422,'[1]1718  Prog Access'!$F$7:$BF$318,46,FALSE))</f>
        <v>0</v>
      </c>
      <c r="BT422" s="135">
        <f>IF(ISNA(VLOOKUP($B422,'[1]1718  Prog Access'!$F$7:$BF$318,47,FALSE)),"",VLOOKUP($B422,'[1]1718  Prog Access'!$F$7:$BF$318,47,FALSE))</f>
        <v>0</v>
      </c>
      <c r="BU422" s="135">
        <f>IF(ISNA(VLOOKUP($B422,'[1]1718  Prog Access'!$F$7:$BF$318,48,FALSE)),"",VLOOKUP($B422,'[1]1718  Prog Access'!$F$7:$BF$318,48,FALSE))</f>
        <v>0</v>
      </c>
      <c r="BV422" s="135">
        <f>IF(ISNA(VLOOKUP($B422,'[1]1718  Prog Access'!$F$7:$BF$318,49,FALSE)),"",VLOOKUP($B422,'[1]1718  Prog Access'!$F$7:$BF$318,49,FALSE))</f>
        <v>16732.989999999998</v>
      </c>
      <c r="BW422" s="137">
        <f t="shared" si="577"/>
        <v>16732.989999999998</v>
      </c>
      <c r="BX422" s="133">
        <f t="shared" si="578"/>
        <v>1.4067381006285466E-3</v>
      </c>
      <c r="BY422" s="134">
        <f t="shared" si="579"/>
        <v>18.913530987555241</v>
      </c>
      <c r="BZ422" s="135">
        <f>IF(ISNA(VLOOKUP($B422,'[1]1718  Prog Access'!$F$7:$BF$318,50,FALSE)),"",VLOOKUP($B422,'[1]1718  Prog Access'!$F$7:$BF$318,50,FALSE))</f>
        <v>2571401.6399999992</v>
      </c>
      <c r="CA422" s="133">
        <f t="shared" si="580"/>
        <v>0.21617706452981381</v>
      </c>
      <c r="CB422" s="134">
        <f t="shared" si="581"/>
        <v>2906.490985746741</v>
      </c>
      <c r="CC422" s="135">
        <f>IF(ISNA(VLOOKUP($B422,'[1]1718  Prog Access'!$F$7:$BF$318,51,FALSE)),"",VLOOKUP($B422,'[1]1718  Prog Access'!$F$7:$BF$318,51,FALSE))</f>
        <v>560327.85999999987</v>
      </c>
      <c r="CD422" s="133">
        <f t="shared" si="582"/>
        <v>4.71066168990514E-2</v>
      </c>
      <c r="CE422" s="134">
        <f t="shared" si="583"/>
        <v>633.34636208475081</v>
      </c>
      <c r="CF422" s="141">
        <f>IF(ISNA(VLOOKUP($B422,'[1]1718  Prog Access'!$F$7:$BF$318,52,FALSE)),"",VLOOKUP($B422,'[1]1718  Prog Access'!$F$7:$BF$318,52,FALSE))</f>
        <v>179069.50999999998</v>
      </c>
      <c r="CG422" s="88">
        <f t="shared" si="584"/>
        <v>1.5054326953992354E-2</v>
      </c>
      <c r="CH422" s="89">
        <f t="shared" si="585"/>
        <v>202.40475410021361</v>
      </c>
      <c r="CI422" s="90">
        <f t="shared" si="543"/>
        <v>11894886.469999997</v>
      </c>
      <c r="CJ422" s="99">
        <f t="shared" si="544"/>
        <v>0</v>
      </c>
    </row>
    <row r="423" spans="1:88" x14ac:dyDescent="0.3">
      <c r="A423" s="21"/>
      <c r="B423" s="84" t="s">
        <v>685</v>
      </c>
      <c r="C423" s="117" t="s">
        <v>686</v>
      </c>
      <c r="D423" s="85">
        <f>IF(ISNA(VLOOKUP($B423,'[1]1718 enrollment_Rev_Exp by size'!$A$6:$C$339,3,FALSE)),"",VLOOKUP($B423,'[1]1718 enrollment_Rev_Exp by size'!$A$6:$C$339,3,FALSE))</f>
        <v>3737.0200000000009</v>
      </c>
      <c r="E423" s="86">
        <f>IF(ISNA(VLOOKUP($B423,'[1]1718 Enroll_Rev_Exp Access'!$A$6:$D$316,4,FALSE)),"",VLOOKUP($B423,'[1]1718 Enroll_Rev_Exp Access'!$A$6:$D$316,4,FALSE))</f>
        <v>43262006.299999997</v>
      </c>
      <c r="F423" s="87">
        <f>IF(ISNA(VLOOKUP($B423,'[1]1718  Prog Access'!$F$7:$BF$318,2,FALSE)),"",VLOOKUP($B423,'[1]1718  Prog Access'!$F$7:$BF$318,2,FALSE))</f>
        <v>20708980.750000011</v>
      </c>
      <c r="G423" s="87">
        <f>IF(ISNA(VLOOKUP($B423,'[1]1718  Prog Access'!$F$7:$BF$318,3,FALSE)),"",VLOOKUP($B423,'[1]1718  Prog Access'!$F$7:$BF$318,3,FALSE))</f>
        <v>228699.80999999997</v>
      </c>
      <c r="H423" s="87">
        <f>IF(ISNA(VLOOKUP($B423,'[1]1718  Prog Access'!$F$7:$BF$318,4,FALSE)),"",VLOOKUP($B423,'[1]1718  Prog Access'!$F$7:$BF$318,4,FALSE))</f>
        <v>87985.53</v>
      </c>
      <c r="I423" s="130">
        <f t="shared" si="586"/>
        <v>21025666.090000011</v>
      </c>
      <c r="J423" s="151">
        <f t="shared" si="587"/>
        <v>0.4860076517070826</v>
      </c>
      <c r="K423" s="152">
        <f t="shared" si="588"/>
        <v>5626.318855665746</v>
      </c>
      <c r="L423" s="135">
        <f>IF(ISNA(VLOOKUP($B423,'[1]1718  Prog Access'!$F$7:$BF$318,5,FALSE)),"",VLOOKUP($B423,'[1]1718  Prog Access'!$F$7:$BF$318,5,FALSE))</f>
        <v>0</v>
      </c>
      <c r="M423" s="135">
        <f>IF(ISNA(VLOOKUP($B423,'[1]1718  Prog Access'!$F$7:$BF$318,6,FALSE)),"",VLOOKUP($B423,'[1]1718  Prog Access'!$F$7:$BF$318,6,FALSE))</f>
        <v>0</v>
      </c>
      <c r="N423" s="135">
        <f>IF(ISNA(VLOOKUP($B423,'[1]1718  Prog Access'!$F$7:$BF$318,7,FALSE)),"",VLOOKUP($B423,'[1]1718  Prog Access'!$F$7:$BF$318,7,FALSE))</f>
        <v>0</v>
      </c>
      <c r="O423" s="135">
        <f>IF(ISNA(VLOOKUP($B423,'[1]1718  Prog Access'!$F$7:$BF$318,8,FALSE)),"",VLOOKUP($B423,'[1]1718  Prog Access'!$F$7:$BF$318,8,FALSE))</f>
        <v>0</v>
      </c>
      <c r="P423" s="135">
        <f>IF(ISNA(VLOOKUP($B423,'[1]1718  Prog Access'!$F$7:$BF$318,9,FALSE)),"",VLOOKUP($B423,'[1]1718  Prog Access'!$F$7:$BF$318,9,FALSE))</f>
        <v>0</v>
      </c>
      <c r="Q423" s="135">
        <f>IF(ISNA(VLOOKUP($B423,'[1]1718  Prog Access'!$F$7:$BF$318,10,FALSE)),"",VLOOKUP($B423,'[1]1718  Prog Access'!$F$7:$BF$318,10,FALSE))</f>
        <v>0</v>
      </c>
      <c r="R423" s="128">
        <f t="shared" si="559"/>
        <v>0</v>
      </c>
      <c r="S423" s="136">
        <f t="shared" si="560"/>
        <v>0</v>
      </c>
      <c r="T423" s="137">
        <f t="shared" si="561"/>
        <v>0</v>
      </c>
      <c r="U423" s="135">
        <f>IF(ISNA(VLOOKUP($B423,'[1]1718  Prog Access'!$F$7:$BF$318,11,FALSE)),"",VLOOKUP($B423,'[1]1718  Prog Access'!$F$7:$BF$318,11,FALSE))</f>
        <v>3489331.15</v>
      </c>
      <c r="V423" s="135">
        <f>IF(ISNA(VLOOKUP($B423,'[1]1718  Prog Access'!$F$7:$BF$318,12,FALSE)),"",VLOOKUP($B423,'[1]1718  Prog Access'!$F$7:$BF$318,12,FALSE))</f>
        <v>212523.44</v>
      </c>
      <c r="W423" s="135">
        <f>IF(ISNA(VLOOKUP($B423,'[1]1718  Prog Access'!$F$7:$BF$318,13,FALSE)),"",VLOOKUP($B423,'[1]1718  Prog Access'!$F$7:$BF$318,13,FALSE))</f>
        <v>682572.95000000007</v>
      </c>
      <c r="X423" s="135">
        <f>IF(ISNA(VLOOKUP($B423,'[1]1718  Prog Access'!$F$7:$BF$318,14,FALSE)),"",VLOOKUP($B423,'[1]1718  Prog Access'!$F$7:$BF$318,14,FALSE))</f>
        <v>0</v>
      </c>
      <c r="Y423" s="135">
        <f>IF(ISNA(VLOOKUP($B423,'[1]1718  Prog Access'!$F$7:$BF$318,15,FALSE)),"",VLOOKUP($B423,'[1]1718  Prog Access'!$F$7:$BF$318,15,FALSE))</f>
        <v>0</v>
      </c>
      <c r="Z423" s="135">
        <f>IF(ISNA(VLOOKUP($B423,'[1]1718  Prog Access'!$F$7:$BF$318,16,FALSE)),"",VLOOKUP($B423,'[1]1718  Prog Access'!$F$7:$BF$318,16,FALSE))</f>
        <v>0</v>
      </c>
      <c r="AA423" s="138">
        <f t="shared" si="562"/>
        <v>4384427.54</v>
      </c>
      <c r="AB423" s="133">
        <f t="shared" si="563"/>
        <v>0.10134591330777001</v>
      </c>
      <c r="AC423" s="134">
        <f t="shared" si="564"/>
        <v>1173.2416577915021</v>
      </c>
      <c r="AD423" s="135">
        <f>IF(ISNA(VLOOKUP($B423,'[1]1718  Prog Access'!$F$7:$BF$318,17,FALSE)),"",VLOOKUP($B423,'[1]1718  Prog Access'!$F$7:$BF$318,17,FALSE))</f>
        <v>1566161.83</v>
      </c>
      <c r="AE423" s="135">
        <f>IF(ISNA(VLOOKUP($B423,'[1]1718  Prog Access'!$F$7:$BF$318,18,FALSE)),"",VLOOKUP($B423,'[1]1718  Prog Access'!$F$7:$BF$318,18,FALSE))</f>
        <v>136492.97999999998</v>
      </c>
      <c r="AF423" s="135">
        <f>IF(ISNA(VLOOKUP($B423,'[1]1718  Prog Access'!$F$7:$BF$318,19,FALSE)),"",VLOOKUP($B423,'[1]1718  Prog Access'!$F$7:$BF$318,19,FALSE))</f>
        <v>22877.040000000001</v>
      </c>
      <c r="AG423" s="135">
        <f>IF(ISNA(VLOOKUP($B423,'[1]1718  Prog Access'!$F$7:$BF$318,20,FALSE)),"",VLOOKUP($B423,'[1]1718  Prog Access'!$F$7:$BF$318,20,FALSE))</f>
        <v>0</v>
      </c>
      <c r="AH423" s="134">
        <f t="shared" si="565"/>
        <v>1725531.85</v>
      </c>
      <c r="AI423" s="133">
        <f t="shared" si="566"/>
        <v>3.9885617833678701E-2</v>
      </c>
      <c r="AJ423" s="134">
        <f t="shared" si="567"/>
        <v>461.74006293784879</v>
      </c>
      <c r="AK423" s="135">
        <f>IF(ISNA(VLOOKUP($B423,'[1]1718  Prog Access'!$F$7:$BF$318,21,FALSE)),"",VLOOKUP($B423,'[1]1718  Prog Access'!$F$7:$BF$318,21,FALSE))</f>
        <v>0</v>
      </c>
      <c r="AL423" s="135">
        <f>IF(ISNA(VLOOKUP($B423,'[1]1718  Prog Access'!$F$7:$BF$318,22,FALSE)),"",VLOOKUP($B423,'[1]1718  Prog Access'!$F$7:$BF$318,22,FALSE))</f>
        <v>0</v>
      </c>
      <c r="AM423" s="138">
        <f t="shared" si="568"/>
        <v>0</v>
      </c>
      <c r="AN423" s="133">
        <f t="shared" si="569"/>
        <v>0</v>
      </c>
      <c r="AO423" s="139">
        <f t="shared" si="570"/>
        <v>0</v>
      </c>
      <c r="AP423" s="135">
        <f>IF(ISNA(VLOOKUP($B423,'[1]1718  Prog Access'!$F$7:$BF$318,23,FALSE)),"",VLOOKUP($B423,'[1]1718  Prog Access'!$F$7:$BF$318,23,FALSE))</f>
        <v>1149519.6299999999</v>
      </c>
      <c r="AQ423" s="135">
        <f>IF(ISNA(VLOOKUP($B423,'[1]1718  Prog Access'!$F$7:$BF$318,24,FALSE)),"",VLOOKUP($B423,'[1]1718  Prog Access'!$F$7:$BF$318,24,FALSE))</f>
        <v>194342.85</v>
      </c>
      <c r="AR423" s="135">
        <f>IF(ISNA(VLOOKUP($B423,'[1]1718  Prog Access'!$F$7:$BF$318,25,FALSE)),"",VLOOKUP($B423,'[1]1718  Prog Access'!$F$7:$BF$318,25,FALSE))</f>
        <v>330080.99999999994</v>
      </c>
      <c r="AS423" s="135">
        <f>IF(ISNA(VLOOKUP($B423,'[1]1718  Prog Access'!$F$7:$BF$318,26,FALSE)),"",VLOOKUP($B423,'[1]1718  Prog Access'!$F$7:$BF$318,26,FALSE))</f>
        <v>0</v>
      </c>
      <c r="AT423" s="135">
        <f>IF(ISNA(VLOOKUP($B423,'[1]1718  Prog Access'!$F$7:$BF$318,27,FALSE)),"",VLOOKUP($B423,'[1]1718  Prog Access'!$F$7:$BF$318,27,FALSE))</f>
        <v>2152978.3899999992</v>
      </c>
      <c r="AU423" s="135">
        <f>IF(ISNA(VLOOKUP($B423,'[1]1718  Prog Access'!$F$7:$BF$318,28,FALSE)),"",VLOOKUP($B423,'[1]1718  Prog Access'!$F$7:$BF$318,28,FALSE))</f>
        <v>0</v>
      </c>
      <c r="AV423" s="135">
        <f>IF(ISNA(VLOOKUP($B423,'[1]1718  Prog Access'!$F$7:$BF$318,29,FALSE)),"",VLOOKUP($B423,'[1]1718  Prog Access'!$F$7:$BF$318,29,FALSE))</f>
        <v>0</v>
      </c>
      <c r="AW423" s="135">
        <f>IF(ISNA(VLOOKUP($B423,'[1]1718  Prog Access'!$F$7:$BF$318,30,FALSE)),"",VLOOKUP($B423,'[1]1718  Prog Access'!$F$7:$BF$318,30,FALSE))</f>
        <v>431047.6</v>
      </c>
      <c r="AX423" s="135">
        <f>IF(ISNA(VLOOKUP($B423,'[1]1718  Prog Access'!$F$7:$BF$318,31,FALSE)),"",VLOOKUP($B423,'[1]1718  Prog Access'!$F$7:$BF$318,31,FALSE))</f>
        <v>0</v>
      </c>
      <c r="AY423" s="135">
        <f>IF(ISNA(VLOOKUP($B423,'[1]1718  Prog Access'!$F$7:$BF$318,32,FALSE)),"",VLOOKUP($B423,'[1]1718  Prog Access'!$F$7:$BF$318,32,FALSE))</f>
        <v>0</v>
      </c>
      <c r="AZ423" s="135">
        <f>IF(ISNA(VLOOKUP($B423,'[1]1718  Prog Access'!$F$7:$BF$318,33,FALSE)),"",VLOOKUP($B423,'[1]1718  Prog Access'!$F$7:$BF$318,33,FALSE))</f>
        <v>0</v>
      </c>
      <c r="BA423" s="135">
        <f>IF(ISNA(VLOOKUP($B423,'[1]1718  Prog Access'!$F$7:$BF$318,34,FALSE)),"",VLOOKUP($B423,'[1]1718  Prog Access'!$F$7:$BF$318,34,FALSE))</f>
        <v>170418.84000000003</v>
      </c>
      <c r="BB423" s="135">
        <f>IF(ISNA(VLOOKUP($B423,'[1]1718  Prog Access'!$F$7:$BF$318,35,FALSE)),"",VLOOKUP($B423,'[1]1718  Prog Access'!$F$7:$BF$318,35,FALSE))</f>
        <v>1237151.5899999999</v>
      </c>
      <c r="BC423" s="135">
        <f>IF(ISNA(VLOOKUP($B423,'[1]1718  Prog Access'!$F$7:$BF$318,36,FALSE)),"",VLOOKUP($B423,'[1]1718  Prog Access'!$F$7:$BF$318,36,FALSE))</f>
        <v>0</v>
      </c>
      <c r="BD423" s="135">
        <f>IF(ISNA(VLOOKUP($B423,'[1]1718  Prog Access'!$F$7:$BF$318,37,FALSE)),"",VLOOKUP($B423,'[1]1718  Prog Access'!$F$7:$BF$318,37,FALSE))</f>
        <v>0</v>
      </c>
      <c r="BE423" s="135">
        <f>IF(ISNA(VLOOKUP($B423,'[1]1718  Prog Access'!$F$7:$BF$318,38,FALSE)),"",VLOOKUP($B423,'[1]1718  Prog Access'!$F$7:$BF$318,38,FALSE))</f>
        <v>41709.32</v>
      </c>
      <c r="BF423" s="134">
        <f t="shared" si="596"/>
        <v>5707249.2199999988</v>
      </c>
      <c r="BG423" s="133">
        <f t="shared" si="597"/>
        <v>0.1319228974362199</v>
      </c>
      <c r="BH423" s="137">
        <f t="shared" si="598"/>
        <v>1527.2193405440692</v>
      </c>
      <c r="BI423" s="140">
        <f>IF(ISNA(VLOOKUP($B423,'[1]1718  Prog Access'!$F$7:$BF$318,39,FALSE)),"",VLOOKUP($B423,'[1]1718  Prog Access'!$F$7:$BF$318,39,FALSE))</f>
        <v>0</v>
      </c>
      <c r="BJ423" s="135">
        <f>IF(ISNA(VLOOKUP($B423,'[1]1718  Prog Access'!$F$7:$BF$318,40,FALSE)),"",VLOOKUP($B423,'[1]1718  Prog Access'!$F$7:$BF$318,40,FALSE))</f>
        <v>0</v>
      </c>
      <c r="BK423" s="135">
        <f>IF(ISNA(VLOOKUP($B423,'[1]1718  Prog Access'!$F$7:$BF$318,41,FALSE)),"",VLOOKUP($B423,'[1]1718  Prog Access'!$F$7:$BF$318,41,FALSE))</f>
        <v>70162.12999999999</v>
      </c>
      <c r="BL423" s="135">
        <f>IF(ISNA(VLOOKUP($B423,'[1]1718  Prog Access'!$F$7:$BF$318,42,FALSE)),"",VLOOKUP($B423,'[1]1718  Prog Access'!$F$7:$BF$318,42,FALSE))</f>
        <v>0</v>
      </c>
      <c r="BM423" s="135">
        <f>IF(ISNA(VLOOKUP($B423,'[1]1718  Prog Access'!$F$7:$BF$318,43,FALSE)),"",VLOOKUP($B423,'[1]1718  Prog Access'!$F$7:$BF$318,43,FALSE))</f>
        <v>0</v>
      </c>
      <c r="BN423" s="135">
        <f>IF(ISNA(VLOOKUP($B423,'[1]1718  Prog Access'!$F$7:$BF$318,44,FALSE)),"",VLOOKUP($B423,'[1]1718  Prog Access'!$F$7:$BF$318,44,FALSE))</f>
        <v>0</v>
      </c>
      <c r="BO423" s="135">
        <f>IF(ISNA(VLOOKUP($B423,'[1]1718  Prog Access'!$F$7:$BF$318,45,FALSE)),"",VLOOKUP($B423,'[1]1718  Prog Access'!$F$7:$BF$318,45,FALSE))</f>
        <v>364268.21000000008</v>
      </c>
      <c r="BP423" s="137">
        <f t="shared" si="574"/>
        <v>434430.34000000008</v>
      </c>
      <c r="BQ423" s="133">
        <f t="shared" si="575"/>
        <v>1.0041844499477134E-2</v>
      </c>
      <c r="BR423" s="134">
        <f t="shared" si="576"/>
        <v>116.25047230145945</v>
      </c>
      <c r="BS423" s="140">
        <f>IF(ISNA(VLOOKUP($B423,'[1]1718  Prog Access'!$F$7:$BF$318,46,FALSE)),"",VLOOKUP($B423,'[1]1718  Prog Access'!$F$7:$BF$318,46,FALSE))</f>
        <v>0</v>
      </c>
      <c r="BT423" s="135">
        <f>IF(ISNA(VLOOKUP($B423,'[1]1718  Prog Access'!$F$7:$BF$318,47,FALSE)),"",VLOOKUP($B423,'[1]1718  Prog Access'!$F$7:$BF$318,47,FALSE))</f>
        <v>0</v>
      </c>
      <c r="BU423" s="135">
        <f>IF(ISNA(VLOOKUP($B423,'[1]1718  Prog Access'!$F$7:$BF$318,48,FALSE)),"",VLOOKUP($B423,'[1]1718  Prog Access'!$F$7:$BF$318,48,FALSE))</f>
        <v>0</v>
      </c>
      <c r="BV423" s="135">
        <f>IF(ISNA(VLOOKUP($B423,'[1]1718  Prog Access'!$F$7:$BF$318,49,FALSE)),"",VLOOKUP($B423,'[1]1718  Prog Access'!$F$7:$BF$318,49,FALSE))</f>
        <v>78492.97</v>
      </c>
      <c r="BW423" s="137">
        <f t="shared" si="577"/>
        <v>78492.97</v>
      </c>
      <c r="BX423" s="133">
        <f t="shared" si="578"/>
        <v>1.8143626871045045E-3</v>
      </c>
      <c r="BY423" s="134">
        <f t="shared" si="579"/>
        <v>21.004161069515277</v>
      </c>
      <c r="BZ423" s="135">
        <f>IF(ISNA(VLOOKUP($B423,'[1]1718  Prog Access'!$F$7:$BF$318,50,FALSE)),"",VLOOKUP($B423,'[1]1718  Prog Access'!$F$7:$BF$318,50,FALSE))</f>
        <v>6856875.0800000001</v>
      </c>
      <c r="CA423" s="133">
        <f t="shared" si="580"/>
        <v>0.15849646529222572</v>
      </c>
      <c r="CB423" s="134">
        <f t="shared" si="581"/>
        <v>1834.851052442855</v>
      </c>
      <c r="CC423" s="135">
        <f>IF(ISNA(VLOOKUP($B423,'[1]1718  Prog Access'!$F$7:$BF$318,51,FALSE)),"",VLOOKUP($B423,'[1]1718  Prog Access'!$F$7:$BF$318,51,FALSE))</f>
        <v>2064084.8099999996</v>
      </c>
      <c r="CD423" s="133">
        <f t="shared" si="582"/>
        <v>4.771125952149842E-2</v>
      </c>
      <c r="CE423" s="134">
        <f t="shared" si="583"/>
        <v>552.33442957222576</v>
      </c>
      <c r="CF423" s="141">
        <f>IF(ISNA(VLOOKUP($B423,'[1]1718  Prog Access'!$F$7:$BF$318,52,FALSE)),"",VLOOKUP($B423,'[1]1718  Prog Access'!$F$7:$BF$318,52,FALSE))</f>
        <v>985248.39999999991</v>
      </c>
      <c r="CG423" s="88">
        <f t="shared" si="584"/>
        <v>2.2773987714943308E-2</v>
      </c>
      <c r="CH423" s="89">
        <f t="shared" si="585"/>
        <v>263.64547152543997</v>
      </c>
      <c r="CI423" s="90">
        <f t="shared" si="543"/>
        <v>43262006.300000012</v>
      </c>
      <c r="CJ423" s="99">
        <f t="shared" si="544"/>
        <v>0</v>
      </c>
    </row>
    <row r="424" spans="1:88" x14ac:dyDescent="0.3">
      <c r="A424" s="21"/>
      <c r="B424" s="84" t="s">
        <v>687</v>
      </c>
      <c r="C424" s="117" t="s">
        <v>688</v>
      </c>
      <c r="D424" s="85">
        <f>IF(ISNA(VLOOKUP($B424,'[1]1718 enrollment_Rev_Exp by size'!$A$6:$C$339,3,FALSE)),"",VLOOKUP($B424,'[1]1718 enrollment_Rev_Exp by size'!$A$6:$C$339,3,FALSE))</f>
        <v>6835.329999999999</v>
      </c>
      <c r="E424" s="86">
        <f>IF(ISNA(VLOOKUP($B424,'[1]1718 Enroll_Rev_Exp Access'!$A$6:$D$316,4,FALSE)),"",VLOOKUP($B424,'[1]1718 Enroll_Rev_Exp Access'!$A$6:$D$316,4,FALSE))</f>
        <v>86255324.840000004</v>
      </c>
      <c r="F424" s="87">
        <f>IF(ISNA(VLOOKUP($B424,'[1]1718  Prog Access'!$F$7:$BF$318,2,FALSE)),"",VLOOKUP($B424,'[1]1718  Prog Access'!$F$7:$BF$318,2,FALSE))</f>
        <v>39723338.24000001</v>
      </c>
      <c r="G424" s="87">
        <f>IF(ISNA(VLOOKUP($B424,'[1]1718  Prog Access'!$F$7:$BF$318,3,FALSE)),"",VLOOKUP($B424,'[1]1718  Prog Access'!$F$7:$BF$318,3,FALSE))</f>
        <v>0</v>
      </c>
      <c r="H424" s="87">
        <f>IF(ISNA(VLOOKUP($B424,'[1]1718  Prog Access'!$F$7:$BF$318,4,FALSE)),"",VLOOKUP($B424,'[1]1718  Prog Access'!$F$7:$BF$318,4,FALSE))</f>
        <v>39754.449999999997</v>
      </c>
      <c r="I424" s="130">
        <f t="shared" si="586"/>
        <v>39763092.690000013</v>
      </c>
      <c r="J424" s="151">
        <f t="shared" si="587"/>
        <v>0.46099290407588023</v>
      </c>
      <c r="K424" s="152">
        <f t="shared" si="588"/>
        <v>5817.2893905634428</v>
      </c>
      <c r="L424" s="135">
        <f>IF(ISNA(VLOOKUP($B424,'[1]1718  Prog Access'!$F$7:$BF$318,5,FALSE)),"",VLOOKUP($B424,'[1]1718  Prog Access'!$F$7:$BF$318,5,FALSE))</f>
        <v>0</v>
      </c>
      <c r="M424" s="135">
        <f>IF(ISNA(VLOOKUP($B424,'[1]1718  Prog Access'!$F$7:$BF$318,6,FALSE)),"",VLOOKUP($B424,'[1]1718  Prog Access'!$F$7:$BF$318,6,FALSE))</f>
        <v>0</v>
      </c>
      <c r="N424" s="135">
        <f>IF(ISNA(VLOOKUP($B424,'[1]1718  Prog Access'!$F$7:$BF$318,7,FALSE)),"",VLOOKUP($B424,'[1]1718  Prog Access'!$F$7:$BF$318,7,FALSE))</f>
        <v>0</v>
      </c>
      <c r="O424" s="135">
        <f>IF(ISNA(VLOOKUP($B424,'[1]1718  Prog Access'!$F$7:$BF$318,8,FALSE)),"",VLOOKUP($B424,'[1]1718  Prog Access'!$F$7:$BF$318,8,FALSE))</f>
        <v>0</v>
      </c>
      <c r="P424" s="135">
        <f>IF(ISNA(VLOOKUP($B424,'[1]1718  Prog Access'!$F$7:$BF$318,9,FALSE)),"",VLOOKUP($B424,'[1]1718  Prog Access'!$F$7:$BF$318,9,FALSE))</f>
        <v>0</v>
      </c>
      <c r="Q424" s="135">
        <f>IF(ISNA(VLOOKUP($B424,'[1]1718  Prog Access'!$F$7:$BF$318,10,FALSE)),"",VLOOKUP($B424,'[1]1718  Prog Access'!$F$7:$BF$318,10,FALSE))</f>
        <v>0</v>
      </c>
      <c r="R424" s="128">
        <f t="shared" si="559"/>
        <v>0</v>
      </c>
      <c r="S424" s="136">
        <f t="shared" si="560"/>
        <v>0</v>
      </c>
      <c r="T424" s="137">
        <f t="shared" si="561"/>
        <v>0</v>
      </c>
      <c r="U424" s="135">
        <f>IF(ISNA(VLOOKUP($B424,'[1]1718  Prog Access'!$F$7:$BF$318,11,FALSE)),"",VLOOKUP($B424,'[1]1718  Prog Access'!$F$7:$BF$318,11,FALSE))</f>
        <v>7535401.9000000004</v>
      </c>
      <c r="V424" s="135">
        <f>IF(ISNA(VLOOKUP($B424,'[1]1718  Prog Access'!$F$7:$BF$318,12,FALSE)),"",VLOOKUP($B424,'[1]1718  Prog Access'!$F$7:$BF$318,12,FALSE))</f>
        <v>241165.15</v>
      </c>
      <c r="W424" s="135">
        <f>IF(ISNA(VLOOKUP($B424,'[1]1718  Prog Access'!$F$7:$BF$318,13,FALSE)),"",VLOOKUP($B424,'[1]1718  Prog Access'!$F$7:$BF$318,13,FALSE))</f>
        <v>1319895.4100000001</v>
      </c>
      <c r="X424" s="135">
        <f>IF(ISNA(VLOOKUP($B424,'[1]1718  Prog Access'!$F$7:$BF$318,14,FALSE)),"",VLOOKUP($B424,'[1]1718  Prog Access'!$F$7:$BF$318,14,FALSE))</f>
        <v>0</v>
      </c>
      <c r="Y424" s="135">
        <f>IF(ISNA(VLOOKUP($B424,'[1]1718  Prog Access'!$F$7:$BF$318,15,FALSE)),"",VLOOKUP($B424,'[1]1718  Prog Access'!$F$7:$BF$318,15,FALSE))</f>
        <v>0</v>
      </c>
      <c r="Z424" s="135">
        <f>IF(ISNA(VLOOKUP($B424,'[1]1718  Prog Access'!$F$7:$BF$318,16,FALSE)),"",VLOOKUP($B424,'[1]1718  Prog Access'!$F$7:$BF$318,16,FALSE))</f>
        <v>0</v>
      </c>
      <c r="AA424" s="138">
        <f t="shared" si="562"/>
        <v>9096462.4600000009</v>
      </c>
      <c r="AB424" s="133">
        <f t="shared" si="563"/>
        <v>0.10545972062447803</v>
      </c>
      <c r="AC424" s="134">
        <f t="shared" si="564"/>
        <v>1330.8007747979984</v>
      </c>
      <c r="AD424" s="135">
        <f>IF(ISNA(VLOOKUP($B424,'[1]1718  Prog Access'!$F$7:$BF$318,17,FALSE)),"",VLOOKUP($B424,'[1]1718  Prog Access'!$F$7:$BF$318,17,FALSE))</f>
        <v>1898409.6899999997</v>
      </c>
      <c r="AE424" s="135">
        <f>IF(ISNA(VLOOKUP($B424,'[1]1718  Prog Access'!$F$7:$BF$318,18,FALSE)),"",VLOOKUP($B424,'[1]1718  Prog Access'!$F$7:$BF$318,18,FALSE))</f>
        <v>0</v>
      </c>
      <c r="AF424" s="135">
        <f>IF(ISNA(VLOOKUP($B424,'[1]1718  Prog Access'!$F$7:$BF$318,19,FALSE)),"",VLOOKUP($B424,'[1]1718  Prog Access'!$F$7:$BF$318,19,FALSE))</f>
        <v>48549.36</v>
      </c>
      <c r="AG424" s="135">
        <f>IF(ISNA(VLOOKUP($B424,'[1]1718  Prog Access'!$F$7:$BF$318,20,FALSE)),"",VLOOKUP($B424,'[1]1718  Prog Access'!$F$7:$BF$318,20,FALSE))</f>
        <v>0</v>
      </c>
      <c r="AH424" s="134">
        <f t="shared" si="565"/>
        <v>1946959.0499999998</v>
      </c>
      <c r="AI424" s="133">
        <f t="shared" si="566"/>
        <v>2.2572044724328926E-2</v>
      </c>
      <c r="AJ424" s="134">
        <f t="shared" si="567"/>
        <v>284.83760842563566</v>
      </c>
      <c r="AK424" s="135">
        <f>IF(ISNA(VLOOKUP($B424,'[1]1718  Prog Access'!$F$7:$BF$318,21,FALSE)),"",VLOOKUP($B424,'[1]1718  Prog Access'!$F$7:$BF$318,21,FALSE))</f>
        <v>0</v>
      </c>
      <c r="AL424" s="135">
        <f>IF(ISNA(VLOOKUP($B424,'[1]1718  Prog Access'!$F$7:$BF$318,22,FALSE)),"",VLOOKUP($B424,'[1]1718  Prog Access'!$F$7:$BF$318,22,FALSE))</f>
        <v>0</v>
      </c>
      <c r="AM424" s="138">
        <f t="shared" si="568"/>
        <v>0</v>
      </c>
      <c r="AN424" s="133">
        <f t="shared" si="569"/>
        <v>0</v>
      </c>
      <c r="AO424" s="139">
        <f t="shared" si="570"/>
        <v>0</v>
      </c>
      <c r="AP424" s="135">
        <f>IF(ISNA(VLOOKUP($B424,'[1]1718  Prog Access'!$F$7:$BF$318,23,FALSE)),"",VLOOKUP($B424,'[1]1718  Prog Access'!$F$7:$BF$318,23,FALSE))</f>
        <v>2521558.23</v>
      </c>
      <c r="AQ424" s="135">
        <f>IF(ISNA(VLOOKUP($B424,'[1]1718  Prog Access'!$F$7:$BF$318,24,FALSE)),"",VLOOKUP($B424,'[1]1718  Prog Access'!$F$7:$BF$318,24,FALSE))</f>
        <v>363735.9</v>
      </c>
      <c r="AR424" s="135">
        <f>IF(ISNA(VLOOKUP($B424,'[1]1718  Prog Access'!$F$7:$BF$318,25,FALSE)),"",VLOOKUP($B424,'[1]1718  Prog Access'!$F$7:$BF$318,25,FALSE))</f>
        <v>2938099.79</v>
      </c>
      <c r="AS424" s="135">
        <f>IF(ISNA(VLOOKUP($B424,'[1]1718  Prog Access'!$F$7:$BF$318,26,FALSE)),"",VLOOKUP($B424,'[1]1718  Prog Access'!$F$7:$BF$318,26,FALSE))</f>
        <v>5977.85</v>
      </c>
      <c r="AT424" s="135">
        <f>IF(ISNA(VLOOKUP($B424,'[1]1718  Prog Access'!$F$7:$BF$318,27,FALSE)),"",VLOOKUP($B424,'[1]1718  Prog Access'!$F$7:$BF$318,27,FALSE))</f>
        <v>3869167.830000001</v>
      </c>
      <c r="AU424" s="135">
        <f>IF(ISNA(VLOOKUP($B424,'[1]1718  Prog Access'!$F$7:$BF$318,28,FALSE)),"",VLOOKUP($B424,'[1]1718  Prog Access'!$F$7:$BF$318,28,FALSE))</f>
        <v>0</v>
      </c>
      <c r="AV424" s="135">
        <f>IF(ISNA(VLOOKUP($B424,'[1]1718  Prog Access'!$F$7:$BF$318,29,FALSE)),"",VLOOKUP($B424,'[1]1718  Prog Access'!$F$7:$BF$318,29,FALSE))</f>
        <v>0</v>
      </c>
      <c r="AW424" s="135">
        <f>IF(ISNA(VLOOKUP($B424,'[1]1718  Prog Access'!$F$7:$BF$318,30,FALSE)),"",VLOOKUP($B424,'[1]1718  Prog Access'!$F$7:$BF$318,30,FALSE))</f>
        <v>354345.08</v>
      </c>
      <c r="AX424" s="135">
        <f>IF(ISNA(VLOOKUP($B424,'[1]1718  Prog Access'!$F$7:$BF$318,31,FALSE)),"",VLOOKUP($B424,'[1]1718  Prog Access'!$F$7:$BF$318,31,FALSE))</f>
        <v>0</v>
      </c>
      <c r="AY424" s="135">
        <f>IF(ISNA(VLOOKUP($B424,'[1]1718  Prog Access'!$F$7:$BF$318,32,FALSE)),"",VLOOKUP($B424,'[1]1718  Prog Access'!$F$7:$BF$318,32,FALSE))</f>
        <v>33324.509999999995</v>
      </c>
      <c r="AZ424" s="135">
        <f>IF(ISNA(VLOOKUP($B424,'[1]1718  Prog Access'!$F$7:$BF$318,33,FALSE)),"",VLOOKUP($B424,'[1]1718  Prog Access'!$F$7:$BF$318,33,FALSE))</f>
        <v>0</v>
      </c>
      <c r="BA424" s="135">
        <f>IF(ISNA(VLOOKUP($B424,'[1]1718  Prog Access'!$F$7:$BF$318,34,FALSE)),"",VLOOKUP($B424,'[1]1718  Prog Access'!$F$7:$BF$318,34,FALSE))</f>
        <v>345558.87</v>
      </c>
      <c r="BB424" s="135">
        <f>IF(ISNA(VLOOKUP($B424,'[1]1718  Prog Access'!$F$7:$BF$318,35,FALSE)),"",VLOOKUP($B424,'[1]1718  Prog Access'!$F$7:$BF$318,35,FALSE))</f>
        <v>2303702.79</v>
      </c>
      <c r="BC424" s="135">
        <f>IF(ISNA(VLOOKUP($B424,'[1]1718  Prog Access'!$F$7:$BF$318,36,FALSE)),"",VLOOKUP($B424,'[1]1718  Prog Access'!$F$7:$BF$318,36,FALSE))</f>
        <v>0</v>
      </c>
      <c r="BD424" s="135">
        <f>IF(ISNA(VLOOKUP($B424,'[1]1718  Prog Access'!$F$7:$BF$318,37,FALSE)),"",VLOOKUP($B424,'[1]1718  Prog Access'!$F$7:$BF$318,37,FALSE))</f>
        <v>0</v>
      </c>
      <c r="BE424" s="135">
        <f>IF(ISNA(VLOOKUP($B424,'[1]1718  Prog Access'!$F$7:$BF$318,38,FALSE)),"",VLOOKUP($B424,'[1]1718  Prog Access'!$F$7:$BF$318,38,FALSE))</f>
        <v>896916.57999999984</v>
      </c>
      <c r="BF424" s="134">
        <f t="shared" si="596"/>
        <v>13632387.430000002</v>
      </c>
      <c r="BG424" s="133">
        <f t="shared" si="597"/>
        <v>0.15804690846956412</v>
      </c>
      <c r="BH424" s="137">
        <f t="shared" si="598"/>
        <v>1994.4007721646217</v>
      </c>
      <c r="BI424" s="140">
        <f>IF(ISNA(VLOOKUP($B424,'[1]1718  Prog Access'!$F$7:$BF$318,39,FALSE)),"",VLOOKUP($B424,'[1]1718  Prog Access'!$F$7:$BF$318,39,FALSE))</f>
        <v>35621.54</v>
      </c>
      <c r="BJ424" s="135">
        <f>IF(ISNA(VLOOKUP($B424,'[1]1718  Prog Access'!$F$7:$BF$318,40,FALSE)),"",VLOOKUP($B424,'[1]1718  Prog Access'!$F$7:$BF$318,40,FALSE))</f>
        <v>0</v>
      </c>
      <c r="BK424" s="135">
        <f>IF(ISNA(VLOOKUP($B424,'[1]1718  Prog Access'!$F$7:$BF$318,41,FALSE)),"",VLOOKUP($B424,'[1]1718  Prog Access'!$F$7:$BF$318,41,FALSE))</f>
        <v>162200.62</v>
      </c>
      <c r="BL424" s="135">
        <f>IF(ISNA(VLOOKUP($B424,'[1]1718  Prog Access'!$F$7:$BF$318,42,FALSE)),"",VLOOKUP($B424,'[1]1718  Prog Access'!$F$7:$BF$318,42,FALSE))</f>
        <v>0</v>
      </c>
      <c r="BM424" s="135">
        <f>IF(ISNA(VLOOKUP($B424,'[1]1718  Prog Access'!$F$7:$BF$318,43,FALSE)),"",VLOOKUP($B424,'[1]1718  Prog Access'!$F$7:$BF$318,43,FALSE))</f>
        <v>0</v>
      </c>
      <c r="BN424" s="135">
        <f>IF(ISNA(VLOOKUP($B424,'[1]1718  Prog Access'!$F$7:$BF$318,44,FALSE)),"",VLOOKUP($B424,'[1]1718  Prog Access'!$F$7:$BF$318,44,FALSE))</f>
        <v>0</v>
      </c>
      <c r="BO424" s="135">
        <f>IF(ISNA(VLOOKUP($B424,'[1]1718  Prog Access'!$F$7:$BF$318,45,FALSE)),"",VLOOKUP($B424,'[1]1718  Prog Access'!$F$7:$BF$318,45,FALSE))</f>
        <v>224663.99</v>
      </c>
      <c r="BP424" s="137">
        <f t="shared" si="574"/>
        <v>422486.15</v>
      </c>
      <c r="BQ424" s="133">
        <f t="shared" si="575"/>
        <v>4.8980877503353448E-3</v>
      </c>
      <c r="BR424" s="134">
        <f t="shared" si="576"/>
        <v>61.809181122198943</v>
      </c>
      <c r="BS424" s="140">
        <f>IF(ISNA(VLOOKUP($B424,'[1]1718  Prog Access'!$F$7:$BF$318,46,FALSE)),"",VLOOKUP($B424,'[1]1718  Prog Access'!$F$7:$BF$318,46,FALSE))</f>
        <v>0</v>
      </c>
      <c r="BT424" s="135">
        <f>IF(ISNA(VLOOKUP($B424,'[1]1718  Prog Access'!$F$7:$BF$318,47,FALSE)),"",VLOOKUP($B424,'[1]1718  Prog Access'!$F$7:$BF$318,47,FALSE))</f>
        <v>0</v>
      </c>
      <c r="BU424" s="135">
        <f>IF(ISNA(VLOOKUP($B424,'[1]1718  Prog Access'!$F$7:$BF$318,48,FALSE)),"",VLOOKUP($B424,'[1]1718  Prog Access'!$F$7:$BF$318,48,FALSE))</f>
        <v>0</v>
      </c>
      <c r="BV424" s="135">
        <f>IF(ISNA(VLOOKUP($B424,'[1]1718  Prog Access'!$F$7:$BF$318,49,FALSE)),"",VLOOKUP($B424,'[1]1718  Prog Access'!$F$7:$BF$318,49,FALSE))</f>
        <v>26394.499999999996</v>
      </c>
      <c r="BW424" s="137">
        <f t="shared" si="577"/>
        <v>26394.499999999996</v>
      </c>
      <c r="BX424" s="133">
        <f t="shared" si="578"/>
        <v>3.0600429653427984E-4</v>
      </c>
      <c r="BY424" s="134">
        <f t="shared" si="579"/>
        <v>3.8614814500543502</v>
      </c>
      <c r="BZ424" s="135">
        <f>IF(ISNA(VLOOKUP($B424,'[1]1718  Prog Access'!$F$7:$BF$318,50,FALSE)),"",VLOOKUP($B424,'[1]1718  Prog Access'!$F$7:$BF$318,50,FALSE))</f>
        <v>13806235.420000002</v>
      </c>
      <c r="CA424" s="133">
        <f t="shared" si="580"/>
        <v>0.16006241290737688</v>
      </c>
      <c r="CB424" s="134">
        <f t="shared" si="581"/>
        <v>2019.8345098188388</v>
      </c>
      <c r="CC424" s="135">
        <f>IF(ISNA(VLOOKUP($B424,'[1]1718  Prog Access'!$F$7:$BF$318,51,FALSE)),"",VLOOKUP($B424,'[1]1718  Prog Access'!$F$7:$BF$318,51,FALSE))</f>
        <v>4959450.67</v>
      </c>
      <c r="CD424" s="133">
        <f t="shared" si="582"/>
        <v>5.7497327604986381E-2</v>
      </c>
      <c r="CE424" s="134">
        <f t="shared" si="583"/>
        <v>725.56126331866938</v>
      </c>
      <c r="CF424" s="141">
        <f>IF(ISNA(VLOOKUP($B424,'[1]1718  Prog Access'!$F$7:$BF$318,52,FALSE)),"",VLOOKUP($B424,'[1]1718  Prog Access'!$F$7:$BF$318,52,FALSE))</f>
        <v>2601856.4699999997</v>
      </c>
      <c r="CG424" s="88">
        <f t="shared" si="584"/>
        <v>3.0164589546515928E-2</v>
      </c>
      <c r="CH424" s="89">
        <f t="shared" si="585"/>
        <v>380.64825984992677</v>
      </c>
      <c r="CI424" s="90">
        <f t="shared" si="543"/>
        <v>86255324.840000004</v>
      </c>
      <c r="CJ424" s="99">
        <f t="shared" si="544"/>
        <v>0</v>
      </c>
    </row>
    <row r="425" spans="1:88" x14ac:dyDescent="0.3">
      <c r="A425" s="21"/>
      <c r="B425" s="84" t="s">
        <v>689</v>
      </c>
      <c r="C425" s="117" t="s">
        <v>690</v>
      </c>
      <c r="D425" s="85">
        <f>IF(ISNA(VLOOKUP($B425,'[1]1718 enrollment_Rev_Exp by size'!$A$6:$C$339,3,FALSE)),"",VLOOKUP($B425,'[1]1718 enrollment_Rev_Exp by size'!$A$6:$C$339,3,FALSE))</f>
        <v>4268.41</v>
      </c>
      <c r="E425" s="86">
        <f>IF(ISNA(VLOOKUP($B425,'[1]1718 Enroll_Rev_Exp Access'!$A$6:$D$316,4,FALSE)),"",VLOOKUP($B425,'[1]1718 Enroll_Rev_Exp Access'!$A$6:$D$316,4,FALSE))</f>
        <v>52922454.630000003</v>
      </c>
      <c r="F425" s="87">
        <f>IF(ISNA(VLOOKUP($B425,'[1]1718  Prog Access'!$F$7:$BF$318,2,FALSE)),"",VLOOKUP($B425,'[1]1718  Prog Access'!$F$7:$BF$318,2,FALSE))</f>
        <v>20801972.719999995</v>
      </c>
      <c r="G425" s="87">
        <f>IF(ISNA(VLOOKUP($B425,'[1]1718  Prog Access'!$F$7:$BF$318,3,FALSE)),"",VLOOKUP($B425,'[1]1718  Prog Access'!$F$7:$BF$318,3,FALSE))</f>
        <v>2768602.97</v>
      </c>
      <c r="H425" s="87">
        <f>IF(ISNA(VLOOKUP($B425,'[1]1718  Prog Access'!$F$7:$BF$318,4,FALSE)),"",VLOOKUP($B425,'[1]1718  Prog Access'!$F$7:$BF$318,4,FALSE))</f>
        <v>0</v>
      </c>
      <c r="I425" s="130">
        <f t="shared" si="586"/>
        <v>23570575.689999994</v>
      </c>
      <c r="J425" s="151">
        <f t="shared" si="587"/>
        <v>0.44537948692649276</v>
      </c>
      <c r="K425" s="152">
        <f t="shared" si="588"/>
        <v>5522.0973828662181</v>
      </c>
      <c r="L425" s="135">
        <f>IF(ISNA(VLOOKUP($B425,'[1]1718  Prog Access'!$F$7:$BF$318,5,FALSE)),"",VLOOKUP($B425,'[1]1718  Prog Access'!$F$7:$BF$318,5,FALSE))</f>
        <v>0</v>
      </c>
      <c r="M425" s="135">
        <f>IF(ISNA(VLOOKUP($B425,'[1]1718  Prog Access'!$F$7:$BF$318,6,FALSE)),"",VLOOKUP($B425,'[1]1718  Prog Access'!$F$7:$BF$318,6,FALSE))</f>
        <v>0</v>
      </c>
      <c r="N425" s="135">
        <f>IF(ISNA(VLOOKUP($B425,'[1]1718  Prog Access'!$F$7:$BF$318,7,FALSE)),"",VLOOKUP($B425,'[1]1718  Prog Access'!$F$7:$BF$318,7,FALSE))</f>
        <v>0</v>
      </c>
      <c r="O425" s="135">
        <f>IF(ISNA(VLOOKUP($B425,'[1]1718  Prog Access'!$F$7:$BF$318,8,FALSE)),"",VLOOKUP($B425,'[1]1718  Prog Access'!$F$7:$BF$318,8,FALSE))</f>
        <v>0</v>
      </c>
      <c r="P425" s="135">
        <f>IF(ISNA(VLOOKUP($B425,'[1]1718  Prog Access'!$F$7:$BF$318,9,FALSE)),"",VLOOKUP($B425,'[1]1718  Prog Access'!$F$7:$BF$318,9,FALSE))</f>
        <v>0</v>
      </c>
      <c r="Q425" s="135">
        <f>IF(ISNA(VLOOKUP($B425,'[1]1718  Prog Access'!$F$7:$BF$318,10,FALSE)),"",VLOOKUP($B425,'[1]1718  Prog Access'!$F$7:$BF$318,10,FALSE))</f>
        <v>0</v>
      </c>
      <c r="R425" s="128">
        <f t="shared" si="559"/>
        <v>0</v>
      </c>
      <c r="S425" s="136">
        <f t="shared" si="560"/>
        <v>0</v>
      </c>
      <c r="T425" s="137">
        <f t="shared" si="561"/>
        <v>0</v>
      </c>
      <c r="U425" s="135">
        <f>IF(ISNA(VLOOKUP($B425,'[1]1718  Prog Access'!$F$7:$BF$318,11,FALSE)),"",VLOOKUP($B425,'[1]1718  Prog Access'!$F$7:$BF$318,11,FALSE))</f>
        <v>3779602.13</v>
      </c>
      <c r="V425" s="135">
        <f>IF(ISNA(VLOOKUP($B425,'[1]1718  Prog Access'!$F$7:$BF$318,12,FALSE)),"",VLOOKUP($B425,'[1]1718  Prog Access'!$F$7:$BF$318,12,FALSE))</f>
        <v>267586.55</v>
      </c>
      <c r="W425" s="135">
        <f>IF(ISNA(VLOOKUP($B425,'[1]1718  Prog Access'!$F$7:$BF$318,13,FALSE)),"",VLOOKUP($B425,'[1]1718  Prog Access'!$F$7:$BF$318,13,FALSE))</f>
        <v>816825.46</v>
      </c>
      <c r="X425" s="135">
        <f>IF(ISNA(VLOOKUP($B425,'[1]1718  Prog Access'!$F$7:$BF$318,14,FALSE)),"",VLOOKUP($B425,'[1]1718  Prog Access'!$F$7:$BF$318,14,FALSE))</f>
        <v>0</v>
      </c>
      <c r="Y425" s="135">
        <f>IF(ISNA(VLOOKUP($B425,'[1]1718  Prog Access'!$F$7:$BF$318,15,FALSE)),"",VLOOKUP($B425,'[1]1718  Prog Access'!$F$7:$BF$318,15,FALSE))</f>
        <v>0</v>
      </c>
      <c r="Z425" s="135">
        <f>IF(ISNA(VLOOKUP($B425,'[1]1718  Prog Access'!$F$7:$BF$318,16,FALSE)),"",VLOOKUP($B425,'[1]1718  Prog Access'!$F$7:$BF$318,16,FALSE))</f>
        <v>108234.18000000001</v>
      </c>
      <c r="AA425" s="138">
        <f t="shared" si="562"/>
        <v>4972248.3199999994</v>
      </c>
      <c r="AB425" s="133">
        <f t="shared" si="563"/>
        <v>9.3953471258330395E-2</v>
      </c>
      <c r="AC425" s="134">
        <f t="shared" si="564"/>
        <v>1164.8947312933856</v>
      </c>
      <c r="AD425" s="135">
        <f>IF(ISNA(VLOOKUP($B425,'[1]1718  Prog Access'!$F$7:$BF$318,17,FALSE)),"",VLOOKUP($B425,'[1]1718  Prog Access'!$F$7:$BF$318,17,FALSE))</f>
        <v>2470809.5999999996</v>
      </c>
      <c r="AE425" s="135">
        <f>IF(ISNA(VLOOKUP($B425,'[1]1718  Prog Access'!$F$7:$BF$318,18,FALSE)),"",VLOOKUP($B425,'[1]1718  Prog Access'!$F$7:$BF$318,18,FALSE))</f>
        <v>1000794.69</v>
      </c>
      <c r="AF425" s="135">
        <f>IF(ISNA(VLOOKUP($B425,'[1]1718  Prog Access'!$F$7:$BF$318,19,FALSE)),"",VLOOKUP($B425,'[1]1718  Prog Access'!$F$7:$BF$318,19,FALSE))</f>
        <v>40284</v>
      </c>
      <c r="AG425" s="135">
        <f>IF(ISNA(VLOOKUP($B425,'[1]1718  Prog Access'!$F$7:$BF$318,20,FALSE)),"",VLOOKUP($B425,'[1]1718  Prog Access'!$F$7:$BF$318,20,FALSE))</f>
        <v>0</v>
      </c>
      <c r="AH425" s="134">
        <f t="shared" si="565"/>
        <v>3511888.2899999996</v>
      </c>
      <c r="AI425" s="133">
        <f t="shared" si="566"/>
        <v>6.6359134597079428E-2</v>
      </c>
      <c r="AJ425" s="134">
        <f t="shared" si="567"/>
        <v>822.76264229537458</v>
      </c>
      <c r="AK425" s="135">
        <f>IF(ISNA(VLOOKUP($B425,'[1]1718  Prog Access'!$F$7:$BF$318,21,FALSE)),"",VLOOKUP($B425,'[1]1718  Prog Access'!$F$7:$BF$318,21,FALSE))</f>
        <v>0</v>
      </c>
      <c r="AL425" s="135">
        <f>IF(ISNA(VLOOKUP($B425,'[1]1718  Prog Access'!$F$7:$BF$318,22,FALSE)),"",VLOOKUP($B425,'[1]1718  Prog Access'!$F$7:$BF$318,22,FALSE))</f>
        <v>0</v>
      </c>
      <c r="AM425" s="138">
        <f t="shared" si="568"/>
        <v>0</v>
      </c>
      <c r="AN425" s="133">
        <f t="shared" si="569"/>
        <v>0</v>
      </c>
      <c r="AO425" s="139">
        <f t="shared" si="570"/>
        <v>0</v>
      </c>
      <c r="AP425" s="135">
        <f>IF(ISNA(VLOOKUP($B425,'[1]1718  Prog Access'!$F$7:$BF$318,23,FALSE)),"",VLOOKUP($B425,'[1]1718  Prog Access'!$F$7:$BF$318,23,FALSE))</f>
        <v>1973068.7700000003</v>
      </c>
      <c r="AQ425" s="135">
        <f>IF(ISNA(VLOOKUP($B425,'[1]1718  Prog Access'!$F$7:$BF$318,24,FALSE)),"",VLOOKUP($B425,'[1]1718  Prog Access'!$F$7:$BF$318,24,FALSE))</f>
        <v>144259.66</v>
      </c>
      <c r="AR425" s="135">
        <f>IF(ISNA(VLOOKUP($B425,'[1]1718  Prog Access'!$F$7:$BF$318,25,FALSE)),"",VLOOKUP($B425,'[1]1718  Prog Access'!$F$7:$BF$318,25,FALSE))</f>
        <v>405615.53</v>
      </c>
      <c r="AS425" s="135">
        <f>IF(ISNA(VLOOKUP($B425,'[1]1718  Prog Access'!$F$7:$BF$318,26,FALSE)),"",VLOOKUP($B425,'[1]1718  Prog Access'!$F$7:$BF$318,26,FALSE))</f>
        <v>0</v>
      </c>
      <c r="AT425" s="135">
        <f>IF(ISNA(VLOOKUP($B425,'[1]1718  Prog Access'!$F$7:$BF$318,27,FALSE)),"",VLOOKUP($B425,'[1]1718  Prog Access'!$F$7:$BF$318,27,FALSE))</f>
        <v>2204893.09</v>
      </c>
      <c r="AU425" s="135">
        <f>IF(ISNA(VLOOKUP($B425,'[1]1718  Prog Access'!$F$7:$BF$318,28,FALSE)),"",VLOOKUP($B425,'[1]1718  Prog Access'!$F$7:$BF$318,28,FALSE))</f>
        <v>0</v>
      </c>
      <c r="AV425" s="135">
        <f>IF(ISNA(VLOOKUP($B425,'[1]1718  Prog Access'!$F$7:$BF$318,29,FALSE)),"",VLOOKUP($B425,'[1]1718  Prog Access'!$F$7:$BF$318,29,FALSE))</f>
        <v>0</v>
      </c>
      <c r="AW425" s="135">
        <f>IF(ISNA(VLOOKUP($B425,'[1]1718  Prog Access'!$F$7:$BF$318,30,FALSE)),"",VLOOKUP($B425,'[1]1718  Prog Access'!$F$7:$BF$318,30,FALSE))</f>
        <v>620237.78999999992</v>
      </c>
      <c r="AX425" s="135">
        <f>IF(ISNA(VLOOKUP($B425,'[1]1718  Prog Access'!$F$7:$BF$318,31,FALSE)),"",VLOOKUP($B425,'[1]1718  Prog Access'!$F$7:$BF$318,31,FALSE))</f>
        <v>0</v>
      </c>
      <c r="AY425" s="135">
        <f>IF(ISNA(VLOOKUP($B425,'[1]1718  Prog Access'!$F$7:$BF$318,32,FALSE)),"",VLOOKUP($B425,'[1]1718  Prog Access'!$F$7:$BF$318,32,FALSE))</f>
        <v>0</v>
      </c>
      <c r="AZ425" s="135">
        <f>IF(ISNA(VLOOKUP($B425,'[1]1718  Prog Access'!$F$7:$BF$318,33,FALSE)),"",VLOOKUP($B425,'[1]1718  Prog Access'!$F$7:$BF$318,33,FALSE))</f>
        <v>56622.71</v>
      </c>
      <c r="BA425" s="135">
        <f>IF(ISNA(VLOOKUP($B425,'[1]1718  Prog Access'!$F$7:$BF$318,34,FALSE)),"",VLOOKUP($B425,'[1]1718  Prog Access'!$F$7:$BF$318,34,FALSE))</f>
        <v>175277.02999999997</v>
      </c>
      <c r="BB425" s="135">
        <f>IF(ISNA(VLOOKUP($B425,'[1]1718  Prog Access'!$F$7:$BF$318,35,FALSE)),"",VLOOKUP($B425,'[1]1718  Prog Access'!$F$7:$BF$318,35,FALSE))</f>
        <v>1439224.6099999999</v>
      </c>
      <c r="BC425" s="135">
        <f>IF(ISNA(VLOOKUP($B425,'[1]1718  Prog Access'!$F$7:$BF$318,36,FALSE)),"",VLOOKUP($B425,'[1]1718  Prog Access'!$F$7:$BF$318,36,FALSE))</f>
        <v>15981.22</v>
      </c>
      <c r="BD425" s="135">
        <f>IF(ISNA(VLOOKUP($B425,'[1]1718  Prog Access'!$F$7:$BF$318,37,FALSE)),"",VLOOKUP($B425,'[1]1718  Prog Access'!$F$7:$BF$318,37,FALSE))</f>
        <v>127952.04000000001</v>
      </c>
      <c r="BE425" s="135">
        <f>IF(ISNA(VLOOKUP($B425,'[1]1718  Prog Access'!$F$7:$BF$318,38,FALSE)),"",VLOOKUP($B425,'[1]1718  Prog Access'!$F$7:$BF$318,38,FALSE))</f>
        <v>643383.9</v>
      </c>
      <c r="BF425" s="134">
        <f t="shared" si="596"/>
        <v>7806516.3499999996</v>
      </c>
      <c r="BG425" s="133">
        <f t="shared" si="597"/>
        <v>0.14750858410816686</v>
      </c>
      <c r="BH425" s="137">
        <f t="shared" si="598"/>
        <v>1828.9049903828356</v>
      </c>
      <c r="BI425" s="140">
        <f>IF(ISNA(VLOOKUP($B425,'[1]1718  Prog Access'!$F$7:$BF$318,39,FALSE)),"",VLOOKUP($B425,'[1]1718  Prog Access'!$F$7:$BF$318,39,FALSE))</f>
        <v>24370.19</v>
      </c>
      <c r="BJ425" s="135">
        <f>IF(ISNA(VLOOKUP($B425,'[1]1718  Prog Access'!$F$7:$BF$318,40,FALSE)),"",VLOOKUP($B425,'[1]1718  Prog Access'!$F$7:$BF$318,40,FALSE))</f>
        <v>0</v>
      </c>
      <c r="BK425" s="135">
        <f>IF(ISNA(VLOOKUP($B425,'[1]1718  Prog Access'!$F$7:$BF$318,41,FALSE)),"",VLOOKUP($B425,'[1]1718  Prog Access'!$F$7:$BF$318,41,FALSE))</f>
        <v>80259.64</v>
      </c>
      <c r="BL425" s="135">
        <f>IF(ISNA(VLOOKUP($B425,'[1]1718  Prog Access'!$F$7:$BF$318,42,FALSE)),"",VLOOKUP($B425,'[1]1718  Prog Access'!$F$7:$BF$318,42,FALSE))</f>
        <v>0</v>
      </c>
      <c r="BM425" s="135">
        <f>IF(ISNA(VLOOKUP($B425,'[1]1718  Prog Access'!$F$7:$BF$318,43,FALSE)),"",VLOOKUP($B425,'[1]1718  Prog Access'!$F$7:$BF$318,43,FALSE))</f>
        <v>0</v>
      </c>
      <c r="BN425" s="135">
        <f>IF(ISNA(VLOOKUP($B425,'[1]1718  Prog Access'!$F$7:$BF$318,44,FALSE)),"",VLOOKUP($B425,'[1]1718  Prog Access'!$F$7:$BF$318,44,FALSE))</f>
        <v>0</v>
      </c>
      <c r="BO425" s="135">
        <f>IF(ISNA(VLOOKUP($B425,'[1]1718  Prog Access'!$F$7:$BF$318,45,FALSE)),"",VLOOKUP($B425,'[1]1718  Prog Access'!$F$7:$BF$318,45,FALSE))</f>
        <v>3893.9500000000003</v>
      </c>
      <c r="BP425" s="137">
        <f t="shared" si="574"/>
        <v>108523.78</v>
      </c>
      <c r="BQ425" s="133">
        <f t="shared" si="575"/>
        <v>2.0506187923203666E-3</v>
      </c>
      <c r="BR425" s="134">
        <f t="shared" si="576"/>
        <v>25.424872493504608</v>
      </c>
      <c r="BS425" s="140">
        <f>IF(ISNA(VLOOKUP($B425,'[1]1718  Prog Access'!$F$7:$BF$318,46,FALSE)),"",VLOOKUP($B425,'[1]1718  Prog Access'!$F$7:$BF$318,46,FALSE))</f>
        <v>0</v>
      </c>
      <c r="BT425" s="135">
        <f>IF(ISNA(VLOOKUP($B425,'[1]1718  Prog Access'!$F$7:$BF$318,47,FALSE)),"",VLOOKUP($B425,'[1]1718  Prog Access'!$F$7:$BF$318,47,FALSE))</f>
        <v>242177.21</v>
      </c>
      <c r="BU425" s="135">
        <f>IF(ISNA(VLOOKUP($B425,'[1]1718  Prog Access'!$F$7:$BF$318,48,FALSE)),"",VLOOKUP($B425,'[1]1718  Prog Access'!$F$7:$BF$318,48,FALSE))</f>
        <v>0</v>
      </c>
      <c r="BV425" s="135">
        <f>IF(ISNA(VLOOKUP($B425,'[1]1718  Prog Access'!$F$7:$BF$318,49,FALSE)),"",VLOOKUP($B425,'[1]1718  Prog Access'!$F$7:$BF$318,49,FALSE))</f>
        <v>0</v>
      </c>
      <c r="BW425" s="137">
        <f t="shared" si="577"/>
        <v>242177.21</v>
      </c>
      <c r="BX425" s="133">
        <f t="shared" si="578"/>
        <v>4.5760766709168794E-3</v>
      </c>
      <c r="BY425" s="134">
        <f t="shared" si="579"/>
        <v>56.737101168819301</v>
      </c>
      <c r="BZ425" s="135">
        <f>IF(ISNA(VLOOKUP($B425,'[1]1718  Prog Access'!$F$7:$BF$318,50,FALSE)),"",VLOOKUP($B425,'[1]1718  Prog Access'!$F$7:$BF$318,50,FALSE))</f>
        <v>8924237.6099999975</v>
      </c>
      <c r="CA425" s="133">
        <f t="shared" si="580"/>
        <v>0.16862856555676728</v>
      </c>
      <c r="CB425" s="134">
        <f t="shared" si="581"/>
        <v>2090.7639167746297</v>
      </c>
      <c r="CC425" s="135">
        <f>IF(ISNA(VLOOKUP($B425,'[1]1718  Prog Access'!$F$7:$BF$318,51,FALSE)),"",VLOOKUP($B425,'[1]1718  Prog Access'!$F$7:$BF$318,51,FALSE))</f>
        <v>2661270.5600000005</v>
      </c>
      <c r="CD425" s="133">
        <f t="shared" si="582"/>
        <v>5.0286226869216563E-2</v>
      </c>
      <c r="CE425" s="134">
        <f t="shared" si="583"/>
        <v>623.48053724923352</v>
      </c>
      <c r="CF425" s="141">
        <f>IF(ISNA(VLOOKUP($B425,'[1]1718  Prog Access'!$F$7:$BF$318,52,FALSE)),"",VLOOKUP($B425,'[1]1718  Prog Access'!$F$7:$BF$318,52,FALSE))</f>
        <v>1125016.82</v>
      </c>
      <c r="CG425" s="88">
        <f t="shared" si="584"/>
        <v>2.1257835220709224E-2</v>
      </c>
      <c r="CH425" s="89">
        <f t="shared" si="585"/>
        <v>263.56812489896708</v>
      </c>
      <c r="CI425" s="90">
        <f t="shared" si="543"/>
        <v>52922454.629999995</v>
      </c>
      <c r="CJ425" s="99">
        <f t="shared" si="544"/>
        <v>0</v>
      </c>
    </row>
    <row r="426" spans="1:88" x14ac:dyDescent="0.3">
      <c r="A426" s="21"/>
      <c r="B426" s="84" t="s">
        <v>691</v>
      </c>
      <c r="C426" s="117" t="s">
        <v>692</v>
      </c>
      <c r="D426" s="85">
        <f>IF(ISNA(VLOOKUP($B426,'[1]1718 enrollment_Rev_Exp by size'!$A$6:$C$339,3,FALSE)),"",VLOOKUP($B426,'[1]1718 enrollment_Rev_Exp by size'!$A$6:$C$339,3,FALSE))</f>
        <v>1140.3799999999999</v>
      </c>
      <c r="E426" s="86">
        <f>IF(ISNA(VLOOKUP($B426,'[1]1718 Enroll_Rev_Exp Access'!$A$6:$D$316,4,FALSE)),"",VLOOKUP($B426,'[1]1718 Enroll_Rev_Exp Access'!$A$6:$D$316,4,FALSE))</f>
        <v>14765948.48</v>
      </c>
      <c r="F426" s="87">
        <f>IF(ISNA(VLOOKUP($B426,'[1]1718  Prog Access'!$F$7:$BF$318,2,FALSE)),"",VLOOKUP($B426,'[1]1718  Prog Access'!$F$7:$BF$318,2,FALSE))</f>
        <v>7236653.0100000007</v>
      </c>
      <c r="G426" s="87">
        <f>IF(ISNA(VLOOKUP($B426,'[1]1718  Prog Access'!$F$7:$BF$318,3,FALSE)),"",VLOOKUP($B426,'[1]1718  Prog Access'!$F$7:$BF$318,3,FALSE))</f>
        <v>0</v>
      </c>
      <c r="H426" s="87">
        <f>IF(ISNA(VLOOKUP($B426,'[1]1718  Prog Access'!$F$7:$BF$318,4,FALSE)),"",VLOOKUP($B426,'[1]1718  Prog Access'!$F$7:$BF$318,4,FALSE))</f>
        <v>0</v>
      </c>
      <c r="I426" s="130">
        <f t="shared" si="586"/>
        <v>7236653.0100000007</v>
      </c>
      <c r="J426" s="151">
        <f t="shared" si="587"/>
        <v>0.49009063114379769</v>
      </c>
      <c r="K426" s="152">
        <f t="shared" si="588"/>
        <v>6345.8259615215993</v>
      </c>
      <c r="L426" s="135">
        <f>IF(ISNA(VLOOKUP($B426,'[1]1718  Prog Access'!$F$7:$BF$318,5,FALSE)),"",VLOOKUP($B426,'[1]1718  Prog Access'!$F$7:$BF$318,5,FALSE))</f>
        <v>0</v>
      </c>
      <c r="M426" s="135">
        <f>IF(ISNA(VLOOKUP($B426,'[1]1718  Prog Access'!$F$7:$BF$318,6,FALSE)),"",VLOOKUP($B426,'[1]1718  Prog Access'!$F$7:$BF$318,6,FALSE))</f>
        <v>0</v>
      </c>
      <c r="N426" s="135">
        <f>IF(ISNA(VLOOKUP($B426,'[1]1718  Prog Access'!$F$7:$BF$318,7,FALSE)),"",VLOOKUP($B426,'[1]1718  Prog Access'!$F$7:$BF$318,7,FALSE))</f>
        <v>0</v>
      </c>
      <c r="O426" s="135">
        <f>IF(ISNA(VLOOKUP($B426,'[1]1718  Prog Access'!$F$7:$BF$318,8,FALSE)),"",VLOOKUP($B426,'[1]1718  Prog Access'!$F$7:$BF$318,8,FALSE))</f>
        <v>0</v>
      </c>
      <c r="P426" s="135">
        <f>IF(ISNA(VLOOKUP($B426,'[1]1718  Prog Access'!$F$7:$BF$318,9,FALSE)),"",VLOOKUP($B426,'[1]1718  Prog Access'!$F$7:$BF$318,9,FALSE))</f>
        <v>0</v>
      </c>
      <c r="Q426" s="135">
        <f>IF(ISNA(VLOOKUP($B426,'[1]1718  Prog Access'!$F$7:$BF$318,10,FALSE)),"",VLOOKUP($B426,'[1]1718  Prog Access'!$F$7:$BF$318,10,FALSE))</f>
        <v>0</v>
      </c>
      <c r="R426" s="128">
        <f t="shared" si="559"/>
        <v>0</v>
      </c>
      <c r="S426" s="136">
        <f t="shared" si="560"/>
        <v>0</v>
      </c>
      <c r="T426" s="137">
        <f t="shared" si="561"/>
        <v>0</v>
      </c>
      <c r="U426" s="135">
        <f>IF(ISNA(VLOOKUP($B426,'[1]1718  Prog Access'!$F$7:$BF$318,11,FALSE)),"",VLOOKUP($B426,'[1]1718  Prog Access'!$F$7:$BF$318,11,FALSE))</f>
        <v>1171507.3999999997</v>
      </c>
      <c r="V426" s="135">
        <f>IF(ISNA(VLOOKUP($B426,'[1]1718  Prog Access'!$F$7:$BF$318,12,FALSE)),"",VLOOKUP($B426,'[1]1718  Prog Access'!$F$7:$BF$318,12,FALSE))</f>
        <v>51983.67</v>
      </c>
      <c r="W426" s="135">
        <f>IF(ISNA(VLOOKUP($B426,'[1]1718  Prog Access'!$F$7:$BF$318,13,FALSE)),"",VLOOKUP($B426,'[1]1718  Prog Access'!$F$7:$BF$318,13,FALSE))</f>
        <v>228606.32000000004</v>
      </c>
      <c r="X426" s="135">
        <f>IF(ISNA(VLOOKUP($B426,'[1]1718  Prog Access'!$F$7:$BF$318,14,FALSE)),"",VLOOKUP($B426,'[1]1718  Prog Access'!$F$7:$BF$318,14,FALSE))</f>
        <v>0</v>
      </c>
      <c r="Y426" s="135">
        <f>IF(ISNA(VLOOKUP($B426,'[1]1718  Prog Access'!$F$7:$BF$318,15,FALSE)),"",VLOOKUP($B426,'[1]1718  Prog Access'!$F$7:$BF$318,15,FALSE))</f>
        <v>0</v>
      </c>
      <c r="Z426" s="135">
        <f>IF(ISNA(VLOOKUP($B426,'[1]1718  Prog Access'!$F$7:$BF$318,16,FALSE)),"",VLOOKUP($B426,'[1]1718  Prog Access'!$F$7:$BF$318,16,FALSE))</f>
        <v>0</v>
      </c>
      <c r="AA426" s="138">
        <f t="shared" si="562"/>
        <v>1452097.3899999997</v>
      </c>
      <c r="AB426" s="133">
        <f t="shared" si="563"/>
        <v>9.8340949243241549E-2</v>
      </c>
      <c r="AC426" s="134">
        <f t="shared" si="564"/>
        <v>1273.3451919535592</v>
      </c>
      <c r="AD426" s="135">
        <f>IF(ISNA(VLOOKUP($B426,'[1]1718  Prog Access'!$F$7:$BF$318,17,FALSE)),"",VLOOKUP($B426,'[1]1718  Prog Access'!$F$7:$BF$318,17,FALSE))</f>
        <v>342278.00000000006</v>
      </c>
      <c r="AE426" s="135">
        <f>IF(ISNA(VLOOKUP($B426,'[1]1718  Prog Access'!$F$7:$BF$318,18,FALSE)),"",VLOOKUP($B426,'[1]1718  Prog Access'!$F$7:$BF$318,18,FALSE))</f>
        <v>0</v>
      </c>
      <c r="AF426" s="135">
        <f>IF(ISNA(VLOOKUP($B426,'[1]1718  Prog Access'!$F$7:$BF$318,19,FALSE)),"",VLOOKUP($B426,'[1]1718  Prog Access'!$F$7:$BF$318,19,FALSE))</f>
        <v>7691.4499999999989</v>
      </c>
      <c r="AG426" s="135">
        <f>IF(ISNA(VLOOKUP($B426,'[1]1718  Prog Access'!$F$7:$BF$318,20,FALSE)),"",VLOOKUP($B426,'[1]1718  Prog Access'!$F$7:$BF$318,20,FALSE))</f>
        <v>31932.55</v>
      </c>
      <c r="AH426" s="134">
        <f t="shared" si="565"/>
        <v>381902.00000000006</v>
      </c>
      <c r="AI426" s="133">
        <f t="shared" si="566"/>
        <v>2.5863695821319841E-2</v>
      </c>
      <c r="AJ426" s="134">
        <f t="shared" si="567"/>
        <v>334.89012434451683</v>
      </c>
      <c r="AK426" s="135">
        <f>IF(ISNA(VLOOKUP($B426,'[1]1718  Prog Access'!$F$7:$BF$318,21,FALSE)),"",VLOOKUP($B426,'[1]1718  Prog Access'!$F$7:$BF$318,21,FALSE))</f>
        <v>0</v>
      </c>
      <c r="AL426" s="135">
        <f>IF(ISNA(VLOOKUP($B426,'[1]1718  Prog Access'!$F$7:$BF$318,22,FALSE)),"",VLOOKUP($B426,'[1]1718  Prog Access'!$F$7:$BF$318,22,FALSE))</f>
        <v>0</v>
      </c>
      <c r="AM426" s="138">
        <f t="shared" si="568"/>
        <v>0</v>
      </c>
      <c r="AN426" s="133">
        <f t="shared" si="569"/>
        <v>0</v>
      </c>
      <c r="AO426" s="139">
        <f t="shared" si="570"/>
        <v>0</v>
      </c>
      <c r="AP426" s="135">
        <f>IF(ISNA(VLOOKUP($B426,'[1]1718  Prog Access'!$F$7:$BF$318,23,FALSE)),"",VLOOKUP($B426,'[1]1718  Prog Access'!$F$7:$BF$318,23,FALSE))</f>
        <v>377584.52999999997</v>
      </c>
      <c r="AQ426" s="135">
        <f>IF(ISNA(VLOOKUP($B426,'[1]1718  Prog Access'!$F$7:$BF$318,24,FALSE)),"",VLOOKUP($B426,'[1]1718  Prog Access'!$F$7:$BF$318,24,FALSE))</f>
        <v>52480.829999999994</v>
      </c>
      <c r="AR426" s="135">
        <f>IF(ISNA(VLOOKUP($B426,'[1]1718  Prog Access'!$F$7:$BF$318,25,FALSE)),"",VLOOKUP($B426,'[1]1718  Prog Access'!$F$7:$BF$318,25,FALSE))</f>
        <v>112527.04000000001</v>
      </c>
      <c r="AS426" s="135">
        <f>IF(ISNA(VLOOKUP($B426,'[1]1718  Prog Access'!$F$7:$BF$318,26,FALSE)),"",VLOOKUP($B426,'[1]1718  Prog Access'!$F$7:$BF$318,26,FALSE))</f>
        <v>0</v>
      </c>
      <c r="AT426" s="135">
        <f>IF(ISNA(VLOOKUP($B426,'[1]1718  Prog Access'!$F$7:$BF$318,27,FALSE)),"",VLOOKUP($B426,'[1]1718  Prog Access'!$F$7:$BF$318,27,FALSE))</f>
        <v>595679.88999999978</v>
      </c>
      <c r="AU426" s="135">
        <f>IF(ISNA(VLOOKUP($B426,'[1]1718  Prog Access'!$F$7:$BF$318,28,FALSE)),"",VLOOKUP($B426,'[1]1718  Prog Access'!$F$7:$BF$318,28,FALSE))</f>
        <v>0</v>
      </c>
      <c r="AV426" s="135">
        <f>IF(ISNA(VLOOKUP($B426,'[1]1718  Prog Access'!$F$7:$BF$318,29,FALSE)),"",VLOOKUP($B426,'[1]1718  Prog Access'!$F$7:$BF$318,29,FALSE))</f>
        <v>0</v>
      </c>
      <c r="AW426" s="135">
        <f>IF(ISNA(VLOOKUP($B426,'[1]1718  Prog Access'!$F$7:$BF$318,30,FALSE)),"",VLOOKUP($B426,'[1]1718  Prog Access'!$F$7:$BF$318,30,FALSE))</f>
        <v>143281.91</v>
      </c>
      <c r="AX426" s="135">
        <f>IF(ISNA(VLOOKUP($B426,'[1]1718  Prog Access'!$F$7:$BF$318,31,FALSE)),"",VLOOKUP($B426,'[1]1718  Prog Access'!$F$7:$BF$318,31,FALSE))</f>
        <v>0</v>
      </c>
      <c r="AY426" s="135">
        <f>IF(ISNA(VLOOKUP($B426,'[1]1718  Prog Access'!$F$7:$BF$318,32,FALSE)),"",VLOOKUP($B426,'[1]1718  Prog Access'!$F$7:$BF$318,32,FALSE))</f>
        <v>0</v>
      </c>
      <c r="AZ426" s="135">
        <f>IF(ISNA(VLOOKUP($B426,'[1]1718  Prog Access'!$F$7:$BF$318,33,FALSE)),"",VLOOKUP($B426,'[1]1718  Prog Access'!$F$7:$BF$318,33,FALSE))</f>
        <v>0</v>
      </c>
      <c r="BA426" s="135">
        <f>IF(ISNA(VLOOKUP($B426,'[1]1718  Prog Access'!$F$7:$BF$318,34,FALSE)),"",VLOOKUP($B426,'[1]1718  Prog Access'!$F$7:$BF$318,34,FALSE))</f>
        <v>24421.589999999997</v>
      </c>
      <c r="BB426" s="135">
        <f>IF(ISNA(VLOOKUP($B426,'[1]1718  Prog Access'!$F$7:$BF$318,35,FALSE)),"",VLOOKUP($B426,'[1]1718  Prog Access'!$F$7:$BF$318,35,FALSE))</f>
        <v>405890.80999999994</v>
      </c>
      <c r="BC426" s="135">
        <f>IF(ISNA(VLOOKUP($B426,'[1]1718  Prog Access'!$F$7:$BF$318,36,FALSE)),"",VLOOKUP($B426,'[1]1718  Prog Access'!$F$7:$BF$318,36,FALSE))</f>
        <v>0</v>
      </c>
      <c r="BD426" s="135">
        <f>IF(ISNA(VLOOKUP($B426,'[1]1718  Prog Access'!$F$7:$BF$318,37,FALSE)),"",VLOOKUP($B426,'[1]1718  Prog Access'!$F$7:$BF$318,37,FALSE))</f>
        <v>0</v>
      </c>
      <c r="BE426" s="135">
        <f>IF(ISNA(VLOOKUP($B426,'[1]1718  Prog Access'!$F$7:$BF$318,38,FALSE)),"",VLOOKUP($B426,'[1]1718  Prog Access'!$F$7:$BF$318,38,FALSE))</f>
        <v>0</v>
      </c>
      <c r="BF426" s="134">
        <f t="shared" si="596"/>
        <v>1711866.5999999996</v>
      </c>
      <c r="BG426" s="133">
        <f t="shared" si="597"/>
        <v>0.11593339922042038</v>
      </c>
      <c r="BH426" s="137">
        <f t="shared" si="598"/>
        <v>1501.1369894245777</v>
      </c>
      <c r="BI426" s="140">
        <f>IF(ISNA(VLOOKUP($B426,'[1]1718  Prog Access'!$F$7:$BF$318,39,FALSE)),"",VLOOKUP($B426,'[1]1718  Prog Access'!$F$7:$BF$318,39,FALSE))</f>
        <v>0</v>
      </c>
      <c r="BJ426" s="135">
        <f>IF(ISNA(VLOOKUP($B426,'[1]1718  Prog Access'!$F$7:$BF$318,40,FALSE)),"",VLOOKUP($B426,'[1]1718  Prog Access'!$F$7:$BF$318,40,FALSE))</f>
        <v>0</v>
      </c>
      <c r="BK426" s="135">
        <f>IF(ISNA(VLOOKUP($B426,'[1]1718  Prog Access'!$F$7:$BF$318,41,FALSE)),"",VLOOKUP($B426,'[1]1718  Prog Access'!$F$7:$BF$318,41,FALSE))</f>
        <v>23500.12</v>
      </c>
      <c r="BL426" s="135">
        <f>IF(ISNA(VLOOKUP($B426,'[1]1718  Prog Access'!$F$7:$BF$318,42,FALSE)),"",VLOOKUP($B426,'[1]1718  Prog Access'!$F$7:$BF$318,42,FALSE))</f>
        <v>0</v>
      </c>
      <c r="BM426" s="135">
        <f>IF(ISNA(VLOOKUP($B426,'[1]1718  Prog Access'!$F$7:$BF$318,43,FALSE)),"",VLOOKUP($B426,'[1]1718  Prog Access'!$F$7:$BF$318,43,FALSE))</f>
        <v>0</v>
      </c>
      <c r="BN426" s="135">
        <f>IF(ISNA(VLOOKUP($B426,'[1]1718  Prog Access'!$F$7:$BF$318,44,FALSE)),"",VLOOKUP($B426,'[1]1718  Prog Access'!$F$7:$BF$318,44,FALSE))</f>
        <v>0</v>
      </c>
      <c r="BO426" s="135">
        <f>IF(ISNA(VLOOKUP($B426,'[1]1718  Prog Access'!$F$7:$BF$318,45,FALSE)),"",VLOOKUP($B426,'[1]1718  Prog Access'!$F$7:$BF$318,45,FALSE))</f>
        <v>35785.18</v>
      </c>
      <c r="BP426" s="137">
        <f t="shared" si="574"/>
        <v>59285.3</v>
      </c>
      <c r="BQ426" s="133">
        <f t="shared" si="575"/>
        <v>4.0150011413286474E-3</v>
      </c>
      <c r="BR426" s="134">
        <f t="shared" si="576"/>
        <v>51.98732001613498</v>
      </c>
      <c r="BS426" s="140">
        <f>IF(ISNA(VLOOKUP($B426,'[1]1718  Prog Access'!$F$7:$BF$318,46,FALSE)),"",VLOOKUP($B426,'[1]1718  Prog Access'!$F$7:$BF$318,46,FALSE))</f>
        <v>0</v>
      </c>
      <c r="BT426" s="135">
        <f>IF(ISNA(VLOOKUP($B426,'[1]1718  Prog Access'!$F$7:$BF$318,47,FALSE)),"",VLOOKUP($B426,'[1]1718  Prog Access'!$F$7:$BF$318,47,FALSE))</f>
        <v>0</v>
      </c>
      <c r="BU426" s="135">
        <f>IF(ISNA(VLOOKUP($B426,'[1]1718  Prog Access'!$F$7:$BF$318,48,FALSE)),"",VLOOKUP($B426,'[1]1718  Prog Access'!$F$7:$BF$318,48,FALSE))</f>
        <v>0</v>
      </c>
      <c r="BV426" s="135">
        <f>IF(ISNA(VLOOKUP($B426,'[1]1718  Prog Access'!$F$7:$BF$318,49,FALSE)),"",VLOOKUP($B426,'[1]1718  Prog Access'!$F$7:$BF$318,49,FALSE))</f>
        <v>0</v>
      </c>
      <c r="BW426" s="137">
        <f t="shared" si="577"/>
        <v>0</v>
      </c>
      <c r="BX426" s="133">
        <f t="shared" si="578"/>
        <v>0</v>
      </c>
      <c r="BY426" s="134">
        <f t="shared" si="579"/>
        <v>0</v>
      </c>
      <c r="BZ426" s="135">
        <f>IF(ISNA(VLOOKUP($B426,'[1]1718  Prog Access'!$F$7:$BF$318,50,FALSE)),"",VLOOKUP($B426,'[1]1718  Prog Access'!$F$7:$BF$318,50,FALSE))</f>
        <v>2604959.4900000002</v>
      </c>
      <c r="CA426" s="133">
        <f t="shared" si="580"/>
        <v>0.17641667201591105</v>
      </c>
      <c r="CB426" s="134">
        <f t="shared" si="581"/>
        <v>2284.290753959207</v>
      </c>
      <c r="CC426" s="135">
        <f>IF(ISNA(VLOOKUP($B426,'[1]1718  Prog Access'!$F$7:$BF$318,51,FALSE)),"",VLOOKUP($B426,'[1]1718  Prog Access'!$F$7:$BF$318,51,FALSE))</f>
        <v>708328.23</v>
      </c>
      <c r="CD426" s="133">
        <f t="shared" si="582"/>
        <v>4.7970384764609443E-2</v>
      </c>
      <c r="CE426" s="134">
        <f t="shared" si="583"/>
        <v>621.13350812886938</v>
      </c>
      <c r="CF426" s="141">
        <f>IF(ISNA(VLOOKUP($B426,'[1]1718  Prog Access'!$F$7:$BF$318,52,FALSE)),"",VLOOKUP($B426,'[1]1718  Prog Access'!$F$7:$BF$318,52,FALSE))</f>
        <v>610856.45999999985</v>
      </c>
      <c r="CG426" s="88">
        <f t="shared" si="584"/>
        <v>4.1369266649371364E-2</v>
      </c>
      <c r="CH426" s="89">
        <f t="shared" si="585"/>
        <v>535.66044651782727</v>
      </c>
      <c r="CI426" s="90">
        <f t="shared" si="543"/>
        <v>14765948.48</v>
      </c>
      <c r="CJ426" s="99">
        <f t="shared" si="544"/>
        <v>0</v>
      </c>
    </row>
    <row r="427" spans="1:88" x14ac:dyDescent="0.3">
      <c r="A427" s="21"/>
      <c r="B427" s="84" t="s">
        <v>693</v>
      </c>
      <c r="C427" s="117" t="s">
        <v>694</v>
      </c>
      <c r="D427" s="85">
        <f>IF(ISNA(VLOOKUP($B427,'[1]1718 enrollment_Rev_Exp by size'!$A$6:$C$339,3,FALSE)),"",VLOOKUP($B427,'[1]1718 enrollment_Rev_Exp by size'!$A$6:$C$339,3,FALSE))</f>
        <v>1455.32</v>
      </c>
      <c r="E427" s="86">
        <f>IF(ISNA(VLOOKUP($B427,'[1]1718 Enroll_Rev_Exp Access'!$A$6:$D$316,4,FALSE)),"",VLOOKUP($B427,'[1]1718 Enroll_Rev_Exp Access'!$A$6:$D$316,4,FALSE))</f>
        <v>20007828.079999998</v>
      </c>
      <c r="F427" s="87">
        <f>IF(ISNA(VLOOKUP($B427,'[1]1718  Prog Access'!$F$7:$BF$318,2,FALSE)),"",VLOOKUP($B427,'[1]1718  Prog Access'!$F$7:$BF$318,2,FALSE))</f>
        <v>9080463.3199999984</v>
      </c>
      <c r="G427" s="87">
        <f>IF(ISNA(VLOOKUP($B427,'[1]1718  Prog Access'!$F$7:$BF$318,3,FALSE)),"",VLOOKUP($B427,'[1]1718  Prog Access'!$F$7:$BF$318,3,FALSE))</f>
        <v>0</v>
      </c>
      <c r="H427" s="87">
        <f>IF(ISNA(VLOOKUP($B427,'[1]1718  Prog Access'!$F$7:$BF$318,4,FALSE)),"",VLOOKUP($B427,'[1]1718  Prog Access'!$F$7:$BF$318,4,FALSE))</f>
        <v>0</v>
      </c>
      <c r="I427" s="130">
        <f t="shared" si="586"/>
        <v>9080463.3199999984</v>
      </c>
      <c r="J427" s="151">
        <f t="shared" si="587"/>
        <v>0.45384552904454983</v>
      </c>
      <c r="K427" s="152">
        <f t="shared" si="588"/>
        <v>6239.4960008795306</v>
      </c>
      <c r="L427" s="135">
        <f>IF(ISNA(VLOOKUP($B427,'[1]1718  Prog Access'!$F$7:$BF$318,5,FALSE)),"",VLOOKUP($B427,'[1]1718  Prog Access'!$F$7:$BF$318,5,FALSE))</f>
        <v>0</v>
      </c>
      <c r="M427" s="135">
        <f>IF(ISNA(VLOOKUP($B427,'[1]1718  Prog Access'!$F$7:$BF$318,6,FALSE)),"",VLOOKUP($B427,'[1]1718  Prog Access'!$F$7:$BF$318,6,FALSE))</f>
        <v>0</v>
      </c>
      <c r="N427" s="135">
        <f>IF(ISNA(VLOOKUP($B427,'[1]1718  Prog Access'!$F$7:$BF$318,7,FALSE)),"",VLOOKUP($B427,'[1]1718  Prog Access'!$F$7:$BF$318,7,FALSE))</f>
        <v>0</v>
      </c>
      <c r="O427" s="135">
        <f>IF(ISNA(VLOOKUP($B427,'[1]1718  Prog Access'!$F$7:$BF$318,8,FALSE)),"",VLOOKUP($B427,'[1]1718  Prog Access'!$F$7:$BF$318,8,FALSE))</f>
        <v>0</v>
      </c>
      <c r="P427" s="135">
        <f>IF(ISNA(VLOOKUP($B427,'[1]1718  Prog Access'!$F$7:$BF$318,9,FALSE)),"",VLOOKUP($B427,'[1]1718  Prog Access'!$F$7:$BF$318,9,FALSE))</f>
        <v>0</v>
      </c>
      <c r="Q427" s="135">
        <f>IF(ISNA(VLOOKUP($B427,'[1]1718  Prog Access'!$F$7:$BF$318,10,FALSE)),"",VLOOKUP($B427,'[1]1718  Prog Access'!$F$7:$BF$318,10,FALSE))</f>
        <v>0</v>
      </c>
      <c r="R427" s="128">
        <f t="shared" si="559"/>
        <v>0</v>
      </c>
      <c r="S427" s="136">
        <f t="shared" si="560"/>
        <v>0</v>
      </c>
      <c r="T427" s="137">
        <f t="shared" si="561"/>
        <v>0</v>
      </c>
      <c r="U427" s="135">
        <f>IF(ISNA(VLOOKUP($B427,'[1]1718  Prog Access'!$F$7:$BF$318,11,FALSE)),"",VLOOKUP($B427,'[1]1718  Prog Access'!$F$7:$BF$318,11,FALSE))</f>
        <v>1389077.7199999997</v>
      </c>
      <c r="V427" s="135">
        <f>IF(ISNA(VLOOKUP($B427,'[1]1718  Prog Access'!$F$7:$BF$318,12,FALSE)),"",VLOOKUP($B427,'[1]1718  Prog Access'!$F$7:$BF$318,12,FALSE))</f>
        <v>77660.42</v>
      </c>
      <c r="W427" s="135">
        <f>IF(ISNA(VLOOKUP($B427,'[1]1718  Prog Access'!$F$7:$BF$318,13,FALSE)),"",VLOOKUP($B427,'[1]1718  Prog Access'!$F$7:$BF$318,13,FALSE))</f>
        <v>285897.13</v>
      </c>
      <c r="X427" s="135">
        <f>IF(ISNA(VLOOKUP($B427,'[1]1718  Prog Access'!$F$7:$BF$318,14,FALSE)),"",VLOOKUP($B427,'[1]1718  Prog Access'!$F$7:$BF$318,14,FALSE))</f>
        <v>0</v>
      </c>
      <c r="Y427" s="135">
        <f>IF(ISNA(VLOOKUP($B427,'[1]1718  Prog Access'!$F$7:$BF$318,15,FALSE)),"",VLOOKUP($B427,'[1]1718  Prog Access'!$F$7:$BF$318,15,FALSE))</f>
        <v>0</v>
      </c>
      <c r="Z427" s="135">
        <f>IF(ISNA(VLOOKUP($B427,'[1]1718  Prog Access'!$F$7:$BF$318,16,FALSE)),"",VLOOKUP($B427,'[1]1718  Prog Access'!$F$7:$BF$318,16,FALSE))</f>
        <v>0</v>
      </c>
      <c r="AA427" s="138">
        <f t="shared" si="562"/>
        <v>1752635.2699999996</v>
      </c>
      <c r="AB427" s="133">
        <f t="shared" si="563"/>
        <v>8.7597477496917778E-2</v>
      </c>
      <c r="AC427" s="134">
        <f t="shared" si="564"/>
        <v>1204.2954607921279</v>
      </c>
      <c r="AD427" s="135">
        <f>IF(ISNA(VLOOKUP($B427,'[1]1718  Prog Access'!$F$7:$BF$318,17,FALSE)),"",VLOOKUP($B427,'[1]1718  Prog Access'!$F$7:$BF$318,17,FALSE))</f>
        <v>876514.93000000017</v>
      </c>
      <c r="AE427" s="135">
        <f>IF(ISNA(VLOOKUP($B427,'[1]1718  Prog Access'!$F$7:$BF$318,18,FALSE)),"",VLOOKUP($B427,'[1]1718  Prog Access'!$F$7:$BF$318,18,FALSE))</f>
        <v>67813.75</v>
      </c>
      <c r="AF427" s="135">
        <f>IF(ISNA(VLOOKUP($B427,'[1]1718  Prog Access'!$F$7:$BF$318,19,FALSE)),"",VLOOKUP($B427,'[1]1718  Prog Access'!$F$7:$BF$318,19,FALSE))</f>
        <v>4487.66</v>
      </c>
      <c r="AG427" s="135">
        <f>IF(ISNA(VLOOKUP($B427,'[1]1718  Prog Access'!$F$7:$BF$318,20,FALSE)),"",VLOOKUP($B427,'[1]1718  Prog Access'!$F$7:$BF$318,20,FALSE))</f>
        <v>0</v>
      </c>
      <c r="AH427" s="134">
        <f t="shared" si="565"/>
        <v>948816.3400000002</v>
      </c>
      <c r="AI427" s="133">
        <f t="shared" si="566"/>
        <v>4.7422255739414582E-2</v>
      </c>
      <c r="AJ427" s="134">
        <f t="shared" si="567"/>
        <v>651.96406288651315</v>
      </c>
      <c r="AK427" s="135">
        <f>IF(ISNA(VLOOKUP($B427,'[1]1718  Prog Access'!$F$7:$BF$318,21,FALSE)),"",VLOOKUP($B427,'[1]1718  Prog Access'!$F$7:$BF$318,21,FALSE))</f>
        <v>0</v>
      </c>
      <c r="AL427" s="135">
        <f>IF(ISNA(VLOOKUP($B427,'[1]1718  Prog Access'!$F$7:$BF$318,22,FALSE)),"",VLOOKUP($B427,'[1]1718  Prog Access'!$F$7:$BF$318,22,FALSE))</f>
        <v>0</v>
      </c>
      <c r="AM427" s="138">
        <f t="shared" si="568"/>
        <v>0</v>
      </c>
      <c r="AN427" s="133">
        <f t="shared" si="569"/>
        <v>0</v>
      </c>
      <c r="AO427" s="139">
        <f t="shared" si="570"/>
        <v>0</v>
      </c>
      <c r="AP427" s="135">
        <f>IF(ISNA(VLOOKUP($B427,'[1]1718  Prog Access'!$F$7:$BF$318,23,FALSE)),"",VLOOKUP($B427,'[1]1718  Prog Access'!$F$7:$BF$318,23,FALSE))</f>
        <v>910571.37999999989</v>
      </c>
      <c r="AQ427" s="135">
        <f>IF(ISNA(VLOOKUP($B427,'[1]1718  Prog Access'!$F$7:$BF$318,24,FALSE)),"",VLOOKUP($B427,'[1]1718  Prog Access'!$F$7:$BF$318,24,FALSE))</f>
        <v>124815.48</v>
      </c>
      <c r="AR427" s="135">
        <f>IF(ISNA(VLOOKUP($B427,'[1]1718  Prog Access'!$F$7:$BF$318,25,FALSE)),"",VLOOKUP($B427,'[1]1718  Prog Access'!$F$7:$BF$318,25,FALSE))</f>
        <v>187718.03</v>
      </c>
      <c r="AS427" s="135">
        <f>IF(ISNA(VLOOKUP($B427,'[1]1718  Prog Access'!$F$7:$BF$318,26,FALSE)),"",VLOOKUP($B427,'[1]1718  Prog Access'!$F$7:$BF$318,26,FALSE))</f>
        <v>0</v>
      </c>
      <c r="AT427" s="135">
        <f>IF(ISNA(VLOOKUP($B427,'[1]1718  Prog Access'!$F$7:$BF$318,27,FALSE)),"",VLOOKUP($B427,'[1]1718  Prog Access'!$F$7:$BF$318,27,FALSE))</f>
        <v>684615.17000000016</v>
      </c>
      <c r="AU427" s="135">
        <f>IF(ISNA(VLOOKUP($B427,'[1]1718  Prog Access'!$F$7:$BF$318,28,FALSE)),"",VLOOKUP($B427,'[1]1718  Prog Access'!$F$7:$BF$318,28,FALSE))</f>
        <v>0</v>
      </c>
      <c r="AV427" s="135">
        <f>IF(ISNA(VLOOKUP($B427,'[1]1718  Prog Access'!$F$7:$BF$318,29,FALSE)),"",VLOOKUP($B427,'[1]1718  Prog Access'!$F$7:$BF$318,29,FALSE))</f>
        <v>0</v>
      </c>
      <c r="AW427" s="135">
        <f>IF(ISNA(VLOOKUP($B427,'[1]1718  Prog Access'!$F$7:$BF$318,30,FALSE)),"",VLOOKUP($B427,'[1]1718  Prog Access'!$F$7:$BF$318,30,FALSE))</f>
        <v>89416.900000000009</v>
      </c>
      <c r="AX427" s="135">
        <f>IF(ISNA(VLOOKUP($B427,'[1]1718  Prog Access'!$F$7:$BF$318,31,FALSE)),"",VLOOKUP($B427,'[1]1718  Prog Access'!$F$7:$BF$318,31,FALSE))</f>
        <v>0</v>
      </c>
      <c r="AY427" s="135">
        <f>IF(ISNA(VLOOKUP($B427,'[1]1718  Prog Access'!$F$7:$BF$318,32,FALSE)),"",VLOOKUP($B427,'[1]1718  Prog Access'!$F$7:$BF$318,32,FALSE))</f>
        <v>0</v>
      </c>
      <c r="AZ427" s="135">
        <f>IF(ISNA(VLOOKUP($B427,'[1]1718  Prog Access'!$F$7:$BF$318,33,FALSE)),"",VLOOKUP($B427,'[1]1718  Prog Access'!$F$7:$BF$318,33,FALSE))</f>
        <v>0</v>
      </c>
      <c r="BA427" s="135">
        <f>IF(ISNA(VLOOKUP($B427,'[1]1718  Prog Access'!$F$7:$BF$318,34,FALSE)),"",VLOOKUP($B427,'[1]1718  Prog Access'!$F$7:$BF$318,34,FALSE))</f>
        <v>107365.26999999999</v>
      </c>
      <c r="BB427" s="135">
        <f>IF(ISNA(VLOOKUP($B427,'[1]1718  Prog Access'!$F$7:$BF$318,35,FALSE)),"",VLOOKUP($B427,'[1]1718  Prog Access'!$F$7:$BF$318,35,FALSE))</f>
        <v>524540.33000000007</v>
      </c>
      <c r="BC427" s="135">
        <f>IF(ISNA(VLOOKUP($B427,'[1]1718  Prog Access'!$F$7:$BF$318,36,FALSE)),"",VLOOKUP($B427,'[1]1718  Prog Access'!$F$7:$BF$318,36,FALSE))</f>
        <v>3334.48</v>
      </c>
      <c r="BD427" s="135">
        <f>IF(ISNA(VLOOKUP($B427,'[1]1718  Prog Access'!$F$7:$BF$318,37,FALSE)),"",VLOOKUP($B427,'[1]1718  Prog Access'!$F$7:$BF$318,37,FALSE))</f>
        <v>18914.91</v>
      </c>
      <c r="BE427" s="135">
        <f>IF(ISNA(VLOOKUP($B427,'[1]1718  Prog Access'!$F$7:$BF$318,38,FALSE)),"",VLOOKUP($B427,'[1]1718  Prog Access'!$F$7:$BF$318,38,FALSE))</f>
        <v>0</v>
      </c>
      <c r="BF427" s="134">
        <f t="shared" si="596"/>
        <v>2651291.9500000002</v>
      </c>
      <c r="BG427" s="133">
        <f t="shared" si="597"/>
        <v>0.13251273148684514</v>
      </c>
      <c r="BH427" s="137">
        <f t="shared" si="598"/>
        <v>1821.7931107935026</v>
      </c>
      <c r="BI427" s="140">
        <f>IF(ISNA(VLOOKUP($B427,'[1]1718  Prog Access'!$F$7:$BF$318,39,FALSE)),"",VLOOKUP($B427,'[1]1718  Prog Access'!$F$7:$BF$318,39,FALSE))</f>
        <v>0</v>
      </c>
      <c r="BJ427" s="135">
        <f>IF(ISNA(VLOOKUP($B427,'[1]1718  Prog Access'!$F$7:$BF$318,40,FALSE)),"",VLOOKUP($B427,'[1]1718  Prog Access'!$F$7:$BF$318,40,FALSE))</f>
        <v>0</v>
      </c>
      <c r="BK427" s="135">
        <f>IF(ISNA(VLOOKUP($B427,'[1]1718  Prog Access'!$F$7:$BF$318,41,FALSE)),"",VLOOKUP($B427,'[1]1718  Prog Access'!$F$7:$BF$318,41,FALSE))</f>
        <v>7411.61</v>
      </c>
      <c r="BL427" s="135">
        <f>IF(ISNA(VLOOKUP($B427,'[1]1718  Prog Access'!$F$7:$BF$318,42,FALSE)),"",VLOOKUP($B427,'[1]1718  Prog Access'!$F$7:$BF$318,42,FALSE))</f>
        <v>0</v>
      </c>
      <c r="BM427" s="135">
        <f>IF(ISNA(VLOOKUP($B427,'[1]1718  Prog Access'!$F$7:$BF$318,43,FALSE)),"",VLOOKUP($B427,'[1]1718  Prog Access'!$F$7:$BF$318,43,FALSE))</f>
        <v>76315.919999999984</v>
      </c>
      <c r="BN427" s="135">
        <f>IF(ISNA(VLOOKUP($B427,'[1]1718  Prog Access'!$F$7:$BF$318,44,FALSE)),"",VLOOKUP($B427,'[1]1718  Prog Access'!$F$7:$BF$318,44,FALSE))</f>
        <v>0</v>
      </c>
      <c r="BO427" s="135">
        <f>IF(ISNA(VLOOKUP($B427,'[1]1718  Prog Access'!$F$7:$BF$318,45,FALSE)),"",VLOOKUP($B427,'[1]1718  Prog Access'!$F$7:$BF$318,45,FALSE))</f>
        <v>726421.56</v>
      </c>
      <c r="BP427" s="137">
        <f t="shared" si="574"/>
        <v>810149.09000000008</v>
      </c>
      <c r="BQ427" s="133">
        <f t="shared" si="575"/>
        <v>4.0491605923475137E-2</v>
      </c>
      <c r="BR427" s="134">
        <f t="shared" si="576"/>
        <v>556.68106670697864</v>
      </c>
      <c r="BS427" s="140">
        <f>IF(ISNA(VLOOKUP($B427,'[1]1718  Prog Access'!$F$7:$BF$318,46,FALSE)),"",VLOOKUP($B427,'[1]1718  Prog Access'!$F$7:$BF$318,46,FALSE))</f>
        <v>0</v>
      </c>
      <c r="BT427" s="135">
        <f>IF(ISNA(VLOOKUP($B427,'[1]1718  Prog Access'!$F$7:$BF$318,47,FALSE)),"",VLOOKUP($B427,'[1]1718  Prog Access'!$F$7:$BF$318,47,FALSE))</f>
        <v>0</v>
      </c>
      <c r="BU427" s="135">
        <f>IF(ISNA(VLOOKUP($B427,'[1]1718  Prog Access'!$F$7:$BF$318,48,FALSE)),"",VLOOKUP($B427,'[1]1718  Prog Access'!$F$7:$BF$318,48,FALSE))</f>
        <v>0</v>
      </c>
      <c r="BV427" s="135">
        <f>IF(ISNA(VLOOKUP($B427,'[1]1718  Prog Access'!$F$7:$BF$318,49,FALSE)),"",VLOOKUP($B427,'[1]1718  Prog Access'!$F$7:$BF$318,49,FALSE))</f>
        <v>18547</v>
      </c>
      <c r="BW427" s="137">
        <f t="shared" si="577"/>
        <v>18547</v>
      </c>
      <c r="BX427" s="133">
        <f t="shared" si="578"/>
        <v>9.2698717351233871E-4</v>
      </c>
      <c r="BY427" s="134">
        <f t="shared" si="579"/>
        <v>12.74427617293791</v>
      </c>
      <c r="BZ427" s="135">
        <f>IF(ISNA(VLOOKUP($B427,'[1]1718  Prog Access'!$F$7:$BF$318,50,FALSE)),"",VLOOKUP($B427,'[1]1718  Prog Access'!$F$7:$BF$318,50,FALSE))</f>
        <v>3198712.64</v>
      </c>
      <c r="CA427" s="133">
        <f t="shared" si="580"/>
        <v>0.15987305704597998</v>
      </c>
      <c r="CB427" s="134">
        <f t="shared" si="581"/>
        <v>2197.9445345353602</v>
      </c>
      <c r="CC427" s="135">
        <f>IF(ISNA(VLOOKUP($B427,'[1]1718  Prog Access'!$F$7:$BF$318,51,FALSE)),"",VLOOKUP($B427,'[1]1718  Prog Access'!$F$7:$BF$318,51,FALSE))</f>
        <v>1093224.6399999999</v>
      </c>
      <c r="CD427" s="133">
        <f t="shared" si="582"/>
        <v>5.4639845745815707E-2</v>
      </c>
      <c r="CE427" s="134">
        <f t="shared" si="583"/>
        <v>751.19193029711676</v>
      </c>
      <c r="CF427" s="141">
        <f>IF(ISNA(VLOOKUP($B427,'[1]1718  Prog Access'!$F$7:$BF$318,52,FALSE)),"",VLOOKUP($B427,'[1]1718  Prog Access'!$F$7:$BF$318,52,FALSE))</f>
        <v>453987.82999999996</v>
      </c>
      <c r="CG427" s="88">
        <f t="shared" si="584"/>
        <v>2.2690510343489515E-2</v>
      </c>
      <c r="CH427" s="89">
        <f t="shared" si="585"/>
        <v>311.95051947338038</v>
      </c>
      <c r="CI427" s="90">
        <f t="shared" si="543"/>
        <v>20007828.079999998</v>
      </c>
      <c r="CJ427" s="99">
        <f t="shared" si="544"/>
        <v>0</v>
      </c>
    </row>
    <row r="428" spans="1:88" x14ac:dyDescent="0.3">
      <c r="A428" s="21"/>
      <c r="B428" s="84" t="s">
        <v>695</v>
      </c>
      <c r="C428" s="117" t="s">
        <v>696</v>
      </c>
      <c r="D428" s="85">
        <f>IF(ISNA(VLOOKUP($B428,'[1]1718 enrollment_Rev_Exp by size'!$A$6:$C$339,3,FALSE)),"",VLOOKUP($B428,'[1]1718 enrollment_Rev_Exp by size'!$A$6:$C$339,3,FALSE))</f>
        <v>1301.44</v>
      </c>
      <c r="E428" s="86">
        <f>IF(ISNA(VLOOKUP($B428,'[1]1718 Enroll_Rev_Exp Access'!$A$6:$D$316,4,FALSE)),"",VLOOKUP($B428,'[1]1718 Enroll_Rev_Exp Access'!$A$6:$D$316,4,FALSE))</f>
        <v>15328179.34</v>
      </c>
      <c r="F428" s="87">
        <f>IF(ISNA(VLOOKUP($B428,'[1]1718  Prog Access'!$F$7:$BF$318,2,FALSE)),"",VLOOKUP($B428,'[1]1718  Prog Access'!$F$7:$BF$318,2,FALSE))</f>
        <v>7774319.9700000007</v>
      </c>
      <c r="G428" s="87">
        <f>IF(ISNA(VLOOKUP($B428,'[1]1718  Prog Access'!$F$7:$BF$318,3,FALSE)),"",VLOOKUP($B428,'[1]1718  Prog Access'!$F$7:$BF$318,3,FALSE))</f>
        <v>0</v>
      </c>
      <c r="H428" s="87">
        <f>IF(ISNA(VLOOKUP($B428,'[1]1718  Prog Access'!$F$7:$BF$318,4,FALSE)),"",VLOOKUP($B428,'[1]1718  Prog Access'!$F$7:$BF$318,4,FALSE))</f>
        <v>0</v>
      </c>
      <c r="I428" s="130">
        <f t="shared" si="586"/>
        <v>7774319.9700000007</v>
      </c>
      <c r="J428" s="151">
        <f t="shared" si="587"/>
        <v>0.50719134983711645</v>
      </c>
      <c r="K428" s="152">
        <f t="shared" si="588"/>
        <v>5973.6291876690439</v>
      </c>
      <c r="L428" s="135">
        <f>IF(ISNA(VLOOKUP($B428,'[1]1718  Prog Access'!$F$7:$BF$318,5,FALSE)),"",VLOOKUP($B428,'[1]1718  Prog Access'!$F$7:$BF$318,5,FALSE))</f>
        <v>0</v>
      </c>
      <c r="M428" s="135">
        <f>IF(ISNA(VLOOKUP($B428,'[1]1718  Prog Access'!$F$7:$BF$318,6,FALSE)),"",VLOOKUP($B428,'[1]1718  Prog Access'!$F$7:$BF$318,6,FALSE))</f>
        <v>0</v>
      </c>
      <c r="N428" s="135">
        <f>IF(ISNA(VLOOKUP($B428,'[1]1718  Prog Access'!$F$7:$BF$318,7,FALSE)),"",VLOOKUP($B428,'[1]1718  Prog Access'!$F$7:$BF$318,7,FALSE))</f>
        <v>0</v>
      </c>
      <c r="O428" s="135">
        <f>IF(ISNA(VLOOKUP($B428,'[1]1718  Prog Access'!$F$7:$BF$318,8,FALSE)),"",VLOOKUP($B428,'[1]1718  Prog Access'!$F$7:$BF$318,8,FALSE))</f>
        <v>0</v>
      </c>
      <c r="P428" s="135">
        <f>IF(ISNA(VLOOKUP($B428,'[1]1718  Prog Access'!$F$7:$BF$318,9,FALSE)),"",VLOOKUP($B428,'[1]1718  Prog Access'!$F$7:$BF$318,9,FALSE))</f>
        <v>0</v>
      </c>
      <c r="Q428" s="135">
        <f>IF(ISNA(VLOOKUP($B428,'[1]1718  Prog Access'!$F$7:$BF$318,10,FALSE)),"",VLOOKUP($B428,'[1]1718  Prog Access'!$F$7:$BF$318,10,FALSE))</f>
        <v>0</v>
      </c>
      <c r="R428" s="128">
        <f t="shared" si="559"/>
        <v>0</v>
      </c>
      <c r="S428" s="136">
        <f t="shared" si="560"/>
        <v>0</v>
      </c>
      <c r="T428" s="137">
        <f t="shared" si="561"/>
        <v>0</v>
      </c>
      <c r="U428" s="135">
        <f>IF(ISNA(VLOOKUP($B428,'[1]1718  Prog Access'!$F$7:$BF$318,11,FALSE)),"",VLOOKUP($B428,'[1]1718  Prog Access'!$F$7:$BF$318,11,FALSE))</f>
        <v>1100183.7100000002</v>
      </c>
      <c r="V428" s="135">
        <f>IF(ISNA(VLOOKUP($B428,'[1]1718  Prog Access'!$F$7:$BF$318,12,FALSE)),"",VLOOKUP($B428,'[1]1718  Prog Access'!$F$7:$BF$318,12,FALSE))</f>
        <v>39571.910000000003</v>
      </c>
      <c r="W428" s="135">
        <f>IF(ISNA(VLOOKUP($B428,'[1]1718  Prog Access'!$F$7:$BF$318,13,FALSE)),"",VLOOKUP($B428,'[1]1718  Prog Access'!$F$7:$BF$318,13,FALSE))</f>
        <v>225616.18</v>
      </c>
      <c r="X428" s="135">
        <f>IF(ISNA(VLOOKUP($B428,'[1]1718  Prog Access'!$F$7:$BF$318,14,FALSE)),"",VLOOKUP($B428,'[1]1718  Prog Access'!$F$7:$BF$318,14,FALSE))</f>
        <v>0</v>
      </c>
      <c r="Y428" s="135">
        <f>IF(ISNA(VLOOKUP($B428,'[1]1718  Prog Access'!$F$7:$BF$318,15,FALSE)),"",VLOOKUP($B428,'[1]1718  Prog Access'!$F$7:$BF$318,15,FALSE))</f>
        <v>0</v>
      </c>
      <c r="Z428" s="135">
        <f>IF(ISNA(VLOOKUP($B428,'[1]1718  Prog Access'!$F$7:$BF$318,16,FALSE)),"",VLOOKUP($B428,'[1]1718  Prog Access'!$F$7:$BF$318,16,FALSE))</f>
        <v>0</v>
      </c>
      <c r="AA428" s="138">
        <f t="shared" si="562"/>
        <v>1365371.8</v>
      </c>
      <c r="AB428" s="133">
        <f t="shared" si="563"/>
        <v>8.9075928048216596E-2</v>
      </c>
      <c r="AC428" s="134">
        <f t="shared" si="564"/>
        <v>1049.123893533317</v>
      </c>
      <c r="AD428" s="135">
        <f>IF(ISNA(VLOOKUP($B428,'[1]1718  Prog Access'!$F$7:$BF$318,17,FALSE)),"",VLOOKUP($B428,'[1]1718  Prog Access'!$F$7:$BF$318,17,FALSE))</f>
        <v>261156.35999999996</v>
      </c>
      <c r="AE428" s="135">
        <f>IF(ISNA(VLOOKUP($B428,'[1]1718  Prog Access'!$F$7:$BF$318,18,FALSE)),"",VLOOKUP($B428,'[1]1718  Prog Access'!$F$7:$BF$318,18,FALSE))</f>
        <v>0</v>
      </c>
      <c r="AF428" s="135">
        <f>IF(ISNA(VLOOKUP($B428,'[1]1718  Prog Access'!$F$7:$BF$318,19,FALSE)),"",VLOOKUP($B428,'[1]1718  Prog Access'!$F$7:$BF$318,19,FALSE))</f>
        <v>7555.76</v>
      </c>
      <c r="AG428" s="135">
        <f>IF(ISNA(VLOOKUP($B428,'[1]1718  Prog Access'!$F$7:$BF$318,20,FALSE)),"",VLOOKUP($B428,'[1]1718  Prog Access'!$F$7:$BF$318,20,FALSE))</f>
        <v>0</v>
      </c>
      <c r="AH428" s="134">
        <f t="shared" si="565"/>
        <v>268712.11999999994</v>
      </c>
      <c r="AI428" s="133">
        <f t="shared" si="566"/>
        <v>1.7530596037506951E-2</v>
      </c>
      <c r="AJ428" s="134">
        <f t="shared" si="567"/>
        <v>206.47292230145064</v>
      </c>
      <c r="AK428" s="135">
        <f>IF(ISNA(VLOOKUP($B428,'[1]1718  Prog Access'!$F$7:$BF$318,21,FALSE)),"",VLOOKUP($B428,'[1]1718  Prog Access'!$F$7:$BF$318,21,FALSE))</f>
        <v>0</v>
      </c>
      <c r="AL428" s="135">
        <f>IF(ISNA(VLOOKUP($B428,'[1]1718  Prog Access'!$F$7:$BF$318,22,FALSE)),"",VLOOKUP($B428,'[1]1718  Prog Access'!$F$7:$BF$318,22,FALSE))</f>
        <v>0</v>
      </c>
      <c r="AM428" s="138">
        <f t="shared" si="568"/>
        <v>0</v>
      </c>
      <c r="AN428" s="133">
        <f t="shared" si="569"/>
        <v>0</v>
      </c>
      <c r="AO428" s="139">
        <f t="shared" si="570"/>
        <v>0</v>
      </c>
      <c r="AP428" s="135">
        <f>IF(ISNA(VLOOKUP($B428,'[1]1718  Prog Access'!$F$7:$BF$318,23,FALSE)),"",VLOOKUP($B428,'[1]1718  Prog Access'!$F$7:$BF$318,23,FALSE))</f>
        <v>328311.5</v>
      </c>
      <c r="AQ428" s="135">
        <f>IF(ISNA(VLOOKUP($B428,'[1]1718  Prog Access'!$F$7:$BF$318,24,FALSE)),"",VLOOKUP($B428,'[1]1718  Prog Access'!$F$7:$BF$318,24,FALSE))</f>
        <v>60620.31</v>
      </c>
      <c r="AR428" s="135">
        <f>IF(ISNA(VLOOKUP($B428,'[1]1718  Prog Access'!$F$7:$BF$318,25,FALSE)),"",VLOOKUP($B428,'[1]1718  Prog Access'!$F$7:$BF$318,25,FALSE))</f>
        <v>40186.600000000006</v>
      </c>
      <c r="AS428" s="135">
        <f>IF(ISNA(VLOOKUP($B428,'[1]1718  Prog Access'!$F$7:$BF$318,26,FALSE)),"",VLOOKUP($B428,'[1]1718  Prog Access'!$F$7:$BF$318,26,FALSE))</f>
        <v>0</v>
      </c>
      <c r="AT428" s="135">
        <f>IF(ISNA(VLOOKUP($B428,'[1]1718  Prog Access'!$F$7:$BF$318,27,FALSE)),"",VLOOKUP($B428,'[1]1718  Prog Access'!$F$7:$BF$318,27,FALSE))</f>
        <v>655327.59</v>
      </c>
      <c r="AU428" s="135">
        <f>IF(ISNA(VLOOKUP($B428,'[1]1718  Prog Access'!$F$7:$BF$318,28,FALSE)),"",VLOOKUP($B428,'[1]1718  Prog Access'!$F$7:$BF$318,28,FALSE))</f>
        <v>0</v>
      </c>
      <c r="AV428" s="135">
        <f>IF(ISNA(VLOOKUP($B428,'[1]1718  Prog Access'!$F$7:$BF$318,29,FALSE)),"",VLOOKUP($B428,'[1]1718  Prog Access'!$F$7:$BF$318,29,FALSE))</f>
        <v>0</v>
      </c>
      <c r="AW428" s="135">
        <f>IF(ISNA(VLOOKUP($B428,'[1]1718  Prog Access'!$F$7:$BF$318,30,FALSE)),"",VLOOKUP($B428,'[1]1718  Prog Access'!$F$7:$BF$318,30,FALSE))</f>
        <v>37079.61</v>
      </c>
      <c r="AX428" s="135">
        <f>IF(ISNA(VLOOKUP($B428,'[1]1718  Prog Access'!$F$7:$BF$318,31,FALSE)),"",VLOOKUP($B428,'[1]1718  Prog Access'!$F$7:$BF$318,31,FALSE))</f>
        <v>0</v>
      </c>
      <c r="AY428" s="135">
        <f>IF(ISNA(VLOOKUP($B428,'[1]1718  Prog Access'!$F$7:$BF$318,32,FALSE)),"",VLOOKUP($B428,'[1]1718  Prog Access'!$F$7:$BF$318,32,FALSE))</f>
        <v>0</v>
      </c>
      <c r="AZ428" s="135">
        <f>IF(ISNA(VLOOKUP($B428,'[1]1718  Prog Access'!$F$7:$BF$318,33,FALSE)),"",VLOOKUP($B428,'[1]1718  Prog Access'!$F$7:$BF$318,33,FALSE))</f>
        <v>0</v>
      </c>
      <c r="BA428" s="135">
        <f>IF(ISNA(VLOOKUP($B428,'[1]1718  Prog Access'!$F$7:$BF$318,34,FALSE)),"",VLOOKUP($B428,'[1]1718  Prog Access'!$F$7:$BF$318,34,FALSE))</f>
        <v>33579.83</v>
      </c>
      <c r="BB428" s="135">
        <f>IF(ISNA(VLOOKUP($B428,'[1]1718  Prog Access'!$F$7:$BF$318,35,FALSE)),"",VLOOKUP($B428,'[1]1718  Prog Access'!$F$7:$BF$318,35,FALSE))</f>
        <v>198034.13999999998</v>
      </c>
      <c r="BC428" s="135">
        <f>IF(ISNA(VLOOKUP($B428,'[1]1718  Prog Access'!$F$7:$BF$318,36,FALSE)),"",VLOOKUP($B428,'[1]1718  Prog Access'!$F$7:$BF$318,36,FALSE))</f>
        <v>0</v>
      </c>
      <c r="BD428" s="135">
        <f>IF(ISNA(VLOOKUP($B428,'[1]1718  Prog Access'!$F$7:$BF$318,37,FALSE)),"",VLOOKUP($B428,'[1]1718  Prog Access'!$F$7:$BF$318,37,FALSE))</f>
        <v>0</v>
      </c>
      <c r="BE428" s="135">
        <f>IF(ISNA(VLOOKUP($B428,'[1]1718  Prog Access'!$F$7:$BF$318,38,FALSE)),"",VLOOKUP($B428,'[1]1718  Prog Access'!$F$7:$BF$318,38,FALSE))</f>
        <v>144921.18</v>
      </c>
      <c r="BF428" s="134">
        <f t="shared" si="596"/>
        <v>1498060.76</v>
      </c>
      <c r="BG428" s="133">
        <f t="shared" si="597"/>
        <v>9.7732465596269566E-2</v>
      </c>
      <c r="BH428" s="137">
        <f t="shared" si="598"/>
        <v>1151.0793889845095</v>
      </c>
      <c r="BI428" s="140">
        <f>IF(ISNA(VLOOKUP($B428,'[1]1718  Prog Access'!$F$7:$BF$318,39,FALSE)),"",VLOOKUP($B428,'[1]1718  Prog Access'!$F$7:$BF$318,39,FALSE))</f>
        <v>28786.41</v>
      </c>
      <c r="BJ428" s="135">
        <f>IF(ISNA(VLOOKUP($B428,'[1]1718  Prog Access'!$F$7:$BF$318,40,FALSE)),"",VLOOKUP($B428,'[1]1718  Prog Access'!$F$7:$BF$318,40,FALSE))</f>
        <v>0</v>
      </c>
      <c r="BK428" s="135">
        <f>IF(ISNA(VLOOKUP($B428,'[1]1718  Prog Access'!$F$7:$BF$318,41,FALSE)),"",VLOOKUP($B428,'[1]1718  Prog Access'!$F$7:$BF$318,41,FALSE))</f>
        <v>27434.04</v>
      </c>
      <c r="BL428" s="135">
        <f>IF(ISNA(VLOOKUP($B428,'[1]1718  Prog Access'!$F$7:$BF$318,42,FALSE)),"",VLOOKUP($B428,'[1]1718  Prog Access'!$F$7:$BF$318,42,FALSE))</f>
        <v>0</v>
      </c>
      <c r="BM428" s="135">
        <f>IF(ISNA(VLOOKUP($B428,'[1]1718  Prog Access'!$F$7:$BF$318,43,FALSE)),"",VLOOKUP($B428,'[1]1718  Prog Access'!$F$7:$BF$318,43,FALSE))</f>
        <v>0</v>
      </c>
      <c r="BN428" s="135">
        <f>IF(ISNA(VLOOKUP($B428,'[1]1718  Prog Access'!$F$7:$BF$318,44,FALSE)),"",VLOOKUP($B428,'[1]1718  Prog Access'!$F$7:$BF$318,44,FALSE))</f>
        <v>0</v>
      </c>
      <c r="BO428" s="135">
        <f>IF(ISNA(VLOOKUP($B428,'[1]1718  Prog Access'!$F$7:$BF$318,45,FALSE)),"",VLOOKUP($B428,'[1]1718  Prog Access'!$F$7:$BF$318,45,FALSE))</f>
        <v>296033.10000000003</v>
      </c>
      <c r="BP428" s="137">
        <f t="shared" si="574"/>
        <v>352253.55000000005</v>
      </c>
      <c r="BQ428" s="133">
        <f t="shared" si="575"/>
        <v>2.2980782138996035E-2</v>
      </c>
      <c r="BR428" s="134">
        <f t="shared" si="576"/>
        <v>270.66445629456604</v>
      </c>
      <c r="BS428" s="140">
        <f>IF(ISNA(VLOOKUP($B428,'[1]1718  Prog Access'!$F$7:$BF$318,46,FALSE)),"",VLOOKUP($B428,'[1]1718  Prog Access'!$F$7:$BF$318,46,FALSE))</f>
        <v>0</v>
      </c>
      <c r="BT428" s="135">
        <f>IF(ISNA(VLOOKUP($B428,'[1]1718  Prog Access'!$F$7:$BF$318,47,FALSE)),"",VLOOKUP($B428,'[1]1718  Prog Access'!$F$7:$BF$318,47,FALSE))</f>
        <v>0</v>
      </c>
      <c r="BU428" s="135">
        <f>IF(ISNA(VLOOKUP($B428,'[1]1718  Prog Access'!$F$7:$BF$318,48,FALSE)),"",VLOOKUP($B428,'[1]1718  Prog Access'!$F$7:$BF$318,48,FALSE))</f>
        <v>0</v>
      </c>
      <c r="BV428" s="135">
        <f>IF(ISNA(VLOOKUP($B428,'[1]1718  Prog Access'!$F$7:$BF$318,49,FALSE)),"",VLOOKUP($B428,'[1]1718  Prog Access'!$F$7:$BF$318,49,FALSE))</f>
        <v>0</v>
      </c>
      <c r="BW428" s="137">
        <f t="shared" si="577"/>
        <v>0</v>
      </c>
      <c r="BX428" s="133">
        <f t="shared" si="578"/>
        <v>0</v>
      </c>
      <c r="BY428" s="134">
        <f t="shared" si="579"/>
        <v>0</v>
      </c>
      <c r="BZ428" s="135">
        <f>IF(ISNA(VLOOKUP($B428,'[1]1718  Prog Access'!$F$7:$BF$318,50,FALSE)),"",VLOOKUP($B428,'[1]1718  Prog Access'!$F$7:$BF$318,50,FALSE))</f>
        <v>3037429.7899999991</v>
      </c>
      <c r="CA428" s="133">
        <f t="shared" si="580"/>
        <v>0.19815985464585509</v>
      </c>
      <c r="CB428" s="134">
        <f t="shared" si="581"/>
        <v>2333.8992116424874</v>
      </c>
      <c r="CC428" s="135">
        <f>IF(ISNA(VLOOKUP($B428,'[1]1718  Prog Access'!$F$7:$BF$318,51,FALSE)),"",VLOOKUP($B428,'[1]1718  Prog Access'!$F$7:$BF$318,51,FALSE))</f>
        <v>641438.88000000012</v>
      </c>
      <c r="CD428" s="133">
        <f t="shared" si="582"/>
        <v>4.1847036479154352E-2</v>
      </c>
      <c r="CE428" s="134">
        <f t="shared" si="583"/>
        <v>492.86857634620122</v>
      </c>
      <c r="CF428" s="141">
        <f>IF(ISNA(VLOOKUP($B428,'[1]1718  Prog Access'!$F$7:$BF$318,52,FALSE)),"",VLOOKUP($B428,'[1]1718  Prog Access'!$F$7:$BF$318,52,FALSE))</f>
        <v>390592.46999999991</v>
      </c>
      <c r="CG428" s="88">
        <f t="shared" si="584"/>
        <v>2.5481987216884945E-2</v>
      </c>
      <c r="CH428" s="89">
        <f t="shared" si="585"/>
        <v>300.12330188099327</v>
      </c>
      <c r="CI428" s="90">
        <f t="shared" si="543"/>
        <v>15328179.34</v>
      </c>
      <c r="CJ428" s="99">
        <f t="shared" si="544"/>
        <v>0</v>
      </c>
    </row>
    <row r="429" spans="1:88" x14ac:dyDescent="0.3">
      <c r="A429" s="21"/>
      <c r="B429" s="84" t="s">
        <v>697</v>
      </c>
      <c r="C429" s="117" t="s">
        <v>698</v>
      </c>
      <c r="D429" s="85">
        <f>IF(ISNA(VLOOKUP($B429,'[1]1718 enrollment_Rev_Exp by size'!$A$6:$C$339,3,FALSE)),"",VLOOKUP($B429,'[1]1718 enrollment_Rev_Exp by size'!$A$6:$C$339,3,FALSE))</f>
        <v>3403.1</v>
      </c>
      <c r="E429" s="86">
        <f>IF(ISNA(VLOOKUP($B429,'[1]1718 Enroll_Rev_Exp Access'!$A$6:$D$316,4,FALSE)),"",VLOOKUP($B429,'[1]1718 Enroll_Rev_Exp Access'!$A$6:$D$316,4,FALSE))</f>
        <v>43072534.509999998</v>
      </c>
      <c r="F429" s="87">
        <f>IF(ISNA(VLOOKUP($B429,'[1]1718  Prog Access'!$F$7:$BF$318,2,FALSE)),"",VLOOKUP($B429,'[1]1718  Prog Access'!$F$7:$BF$318,2,FALSE))</f>
        <v>20068570.419999998</v>
      </c>
      <c r="G429" s="87">
        <f>IF(ISNA(VLOOKUP($B429,'[1]1718  Prog Access'!$F$7:$BF$318,3,FALSE)),"",VLOOKUP($B429,'[1]1718  Prog Access'!$F$7:$BF$318,3,FALSE))</f>
        <v>0</v>
      </c>
      <c r="H429" s="87">
        <f>IF(ISNA(VLOOKUP($B429,'[1]1718  Prog Access'!$F$7:$BF$318,4,FALSE)),"",VLOOKUP($B429,'[1]1718  Prog Access'!$F$7:$BF$318,4,FALSE))</f>
        <v>0</v>
      </c>
      <c r="I429" s="130">
        <f t="shared" si="586"/>
        <v>20068570.419999998</v>
      </c>
      <c r="J429" s="151">
        <f t="shared" si="587"/>
        <v>0.46592499485584599</v>
      </c>
      <c r="K429" s="152">
        <f t="shared" si="588"/>
        <v>5897.1439040874493</v>
      </c>
      <c r="L429" s="135">
        <f>IF(ISNA(VLOOKUP($B429,'[1]1718  Prog Access'!$F$7:$BF$318,5,FALSE)),"",VLOOKUP($B429,'[1]1718  Prog Access'!$F$7:$BF$318,5,FALSE))</f>
        <v>0</v>
      </c>
      <c r="M429" s="135">
        <f>IF(ISNA(VLOOKUP($B429,'[1]1718  Prog Access'!$F$7:$BF$318,6,FALSE)),"",VLOOKUP($B429,'[1]1718  Prog Access'!$F$7:$BF$318,6,FALSE))</f>
        <v>0</v>
      </c>
      <c r="N429" s="135">
        <f>IF(ISNA(VLOOKUP($B429,'[1]1718  Prog Access'!$F$7:$BF$318,7,FALSE)),"",VLOOKUP($B429,'[1]1718  Prog Access'!$F$7:$BF$318,7,FALSE))</f>
        <v>0</v>
      </c>
      <c r="O429" s="135">
        <f>IF(ISNA(VLOOKUP($B429,'[1]1718  Prog Access'!$F$7:$BF$318,8,FALSE)),"",VLOOKUP($B429,'[1]1718  Prog Access'!$F$7:$BF$318,8,FALSE))</f>
        <v>0</v>
      </c>
      <c r="P429" s="135">
        <f>IF(ISNA(VLOOKUP($B429,'[1]1718  Prog Access'!$F$7:$BF$318,9,FALSE)),"",VLOOKUP($B429,'[1]1718  Prog Access'!$F$7:$BF$318,9,FALSE))</f>
        <v>0</v>
      </c>
      <c r="Q429" s="135">
        <f>IF(ISNA(VLOOKUP($B429,'[1]1718  Prog Access'!$F$7:$BF$318,10,FALSE)),"",VLOOKUP($B429,'[1]1718  Prog Access'!$F$7:$BF$318,10,FALSE))</f>
        <v>0</v>
      </c>
      <c r="R429" s="128">
        <f t="shared" si="559"/>
        <v>0</v>
      </c>
      <c r="S429" s="136">
        <f t="shared" si="560"/>
        <v>0</v>
      </c>
      <c r="T429" s="137">
        <f t="shared" si="561"/>
        <v>0</v>
      </c>
      <c r="U429" s="135">
        <f>IF(ISNA(VLOOKUP($B429,'[1]1718  Prog Access'!$F$7:$BF$318,11,FALSE)),"",VLOOKUP($B429,'[1]1718  Prog Access'!$F$7:$BF$318,11,FALSE))</f>
        <v>2844474.0200000009</v>
      </c>
      <c r="V429" s="135">
        <f>IF(ISNA(VLOOKUP($B429,'[1]1718  Prog Access'!$F$7:$BF$318,12,FALSE)),"",VLOOKUP($B429,'[1]1718  Prog Access'!$F$7:$BF$318,12,FALSE))</f>
        <v>223371.19999999998</v>
      </c>
      <c r="W429" s="135">
        <f>IF(ISNA(VLOOKUP($B429,'[1]1718  Prog Access'!$F$7:$BF$318,13,FALSE)),"",VLOOKUP($B429,'[1]1718  Prog Access'!$F$7:$BF$318,13,FALSE))</f>
        <v>580781.54</v>
      </c>
      <c r="X429" s="135">
        <f>IF(ISNA(VLOOKUP($B429,'[1]1718  Prog Access'!$F$7:$BF$318,14,FALSE)),"",VLOOKUP($B429,'[1]1718  Prog Access'!$F$7:$BF$318,14,FALSE))</f>
        <v>0</v>
      </c>
      <c r="Y429" s="135">
        <f>IF(ISNA(VLOOKUP($B429,'[1]1718  Prog Access'!$F$7:$BF$318,15,FALSE)),"",VLOOKUP($B429,'[1]1718  Prog Access'!$F$7:$BF$318,15,FALSE))</f>
        <v>0</v>
      </c>
      <c r="Z429" s="135">
        <f>IF(ISNA(VLOOKUP($B429,'[1]1718  Prog Access'!$F$7:$BF$318,16,FALSE)),"",VLOOKUP($B429,'[1]1718  Prog Access'!$F$7:$BF$318,16,FALSE))</f>
        <v>111303.20999999999</v>
      </c>
      <c r="AA429" s="138">
        <f t="shared" si="562"/>
        <v>3759929.9700000011</v>
      </c>
      <c r="AB429" s="133">
        <f t="shared" si="563"/>
        <v>8.7292981775360157E-2</v>
      </c>
      <c r="AC429" s="134">
        <f t="shared" si="564"/>
        <v>1104.8543886456471</v>
      </c>
      <c r="AD429" s="135">
        <f>IF(ISNA(VLOOKUP($B429,'[1]1718  Prog Access'!$F$7:$BF$318,17,FALSE)),"",VLOOKUP($B429,'[1]1718  Prog Access'!$F$7:$BF$318,17,FALSE))</f>
        <v>1638846.9900000002</v>
      </c>
      <c r="AE429" s="135">
        <f>IF(ISNA(VLOOKUP($B429,'[1]1718  Prog Access'!$F$7:$BF$318,18,FALSE)),"",VLOOKUP($B429,'[1]1718  Prog Access'!$F$7:$BF$318,18,FALSE))</f>
        <v>211708.4</v>
      </c>
      <c r="AF429" s="135">
        <f>IF(ISNA(VLOOKUP($B429,'[1]1718  Prog Access'!$F$7:$BF$318,19,FALSE)),"",VLOOKUP($B429,'[1]1718  Prog Access'!$F$7:$BF$318,19,FALSE))</f>
        <v>31199.64</v>
      </c>
      <c r="AG429" s="135">
        <f>IF(ISNA(VLOOKUP($B429,'[1]1718  Prog Access'!$F$7:$BF$318,20,FALSE)),"",VLOOKUP($B429,'[1]1718  Prog Access'!$F$7:$BF$318,20,FALSE))</f>
        <v>0</v>
      </c>
      <c r="AH429" s="134">
        <f t="shared" si="565"/>
        <v>1881755.03</v>
      </c>
      <c r="AI429" s="133">
        <f t="shared" si="566"/>
        <v>4.3688049737661008E-2</v>
      </c>
      <c r="AJ429" s="134">
        <f t="shared" si="567"/>
        <v>552.95319855425942</v>
      </c>
      <c r="AK429" s="135">
        <f>IF(ISNA(VLOOKUP($B429,'[1]1718  Prog Access'!$F$7:$BF$318,21,FALSE)),"",VLOOKUP($B429,'[1]1718  Prog Access'!$F$7:$BF$318,21,FALSE))</f>
        <v>0</v>
      </c>
      <c r="AL429" s="135">
        <f>IF(ISNA(VLOOKUP($B429,'[1]1718  Prog Access'!$F$7:$BF$318,22,FALSE)),"",VLOOKUP($B429,'[1]1718  Prog Access'!$F$7:$BF$318,22,FALSE))</f>
        <v>0</v>
      </c>
      <c r="AM429" s="138">
        <f t="shared" si="568"/>
        <v>0</v>
      </c>
      <c r="AN429" s="133">
        <f t="shared" si="569"/>
        <v>0</v>
      </c>
      <c r="AO429" s="139">
        <f t="shared" si="570"/>
        <v>0</v>
      </c>
      <c r="AP429" s="135">
        <f>IF(ISNA(VLOOKUP($B429,'[1]1718  Prog Access'!$F$7:$BF$318,23,FALSE)),"",VLOOKUP($B429,'[1]1718  Prog Access'!$F$7:$BF$318,23,FALSE))</f>
        <v>1752450.7400000005</v>
      </c>
      <c r="AQ429" s="135">
        <f>IF(ISNA(VLOOKUP($B429,'[1]1718  Prog Access'!$F$7:$BF$318,24,FALSE)),"",VLOOKUP($B429,'[1]1718  Prog Access'!$F$7:$BF$318,24,FALSE))</f>
        <v>329124.93</v>
      </c>
      <c r="AR429" s="135">
        <f>IF(ISNA(VLOOKUP($B429,'[1]1718  Prog Access'!$F$7:$BF$318,25,FALSE)),"",VLOOKUP($B429,'[1]1718  Prog Access'!$F$7:$BF$318,25,FALSE))</f>
        <v>582953.98</v>
      </c>
      <c r="AS429" s="135">
        <f>IF(ISNA(VLOOKUP($B429,'[1]1718  Prog Access'!$F$7:$BF$318,26,FALSE)),"",VLOOKUP($B429,'[1]1718  Prog Access'!$F$7:$BF$318,26,FALSE))</f>
        <v>0</v>
      </c>
      <c r="AT429" s="135">
        <f>IF(ISNA(VLOOKUP($B429,'[1]1718  Prog Access'!$F$7:$BF$318,27,FALSE)),"",VLOOKUP($B429,'[1]1718  Prog Access'!$F$7:$BF$318,27,FALSE))</f>
        <v>1709995.72</v>
      </c>
      <c r="AU429" s="135">
        <f>IF(ISNA(VLOOKUP($B429,'[1]1718  Prog Access'!$F$7:$BF$318,28,FALSE)),"",VLOOKUP($B429,'[1]1718  Prog Access'!$F$7:$BF$318,28,FALSE))</f>
        <v>0</v>
      </c>
      <c r="AV429" s="135">
        <f>IF(ISNA(VLOOKUP($B429,'[1]1718  Prog Access'!$F$7:$BF$318,29,FALSE)),"",VLOOKUP($B429,'[1]1718  Prog Access'!$F$7:$BF$318,29,FALSE))</f>
        <v>0</v>
      </c>
      <c r="AW429" s="135">
        <f>IF(ISNA(VLOOKUP($B429,'[1]1718  Prog Access'!$F$7:$BF$318,30,FALSE)),"",VLOOKUP($B429,'[1]1718  Prog Access'!$F$7:$BF$318,30,FALSE))</f>
        <v>113235.39000000001</v>
      </c>
      <c r="AX429" s="135">
        <f>IF(ISNA(VLOOKUP($B429,'[1]1718  Prog Access'!$F$7:$BF$318,31,FALSE)),"",VLOOKUP($B429,'[1]1718  Prog Access'!$F$7:$BF$318,31,FALSE))</f>
        <v>0</v>
      </c>
      <c r="AY429" s="135">
        <f>IF(ISNA(VLOOKUP($B429,'[1]1718  Prog Access'!$F$7:$BF$318,32,FALSE)),"",VLOOKUP($B429,'[1]1718  Prog Access'!$F$7:$BF$318,32,FALSE))</f>
        <v>0</v>
      </c>
      <c r="AZ429" s="135">
        <f>IF(ISNA(VLOOKUP($B429,'[1]1718  Prog Access'!$F$7:$BF$318,33,FALSE)),"",VLOOKUP($B429,'[1]1718  Prog Access'!$F$7:$BF$318,33,FALSE))</f>
        <v>0</v>
      </c>
      <c r="BA429" s="135">
        <f>IF(ISNA(VLOOKUP($B429,'[1]1718  Prog Access'!$F$7:$BF$318,34,FALSE)),"",VLOOKUP($B429,'[1]1718  Prog Access'!$F$7:$BF$318,34,FALSE))</f>
        <v>220769.25</v>
      </c>
      <c r="BB429" s="135">
        <f>IF(ISNA(VLOOKUP($B429,'[1]1718  Prog Access'!$F$7:$BF$318,35,FALSE)),"",VLOOKUP($B429,'[1]1718  Prog Access'!$F$7:$BF$318,35,FALSE))</f>
        <v>1094387.1199999999</v>
      </c>
      <c r="BC429" s="135">
        <f>IF(ISNA(VLOOKUP($B429,'[1]1718  Prog Access'!$F$7:$BF$318,36,FALSE)),"",VLOOKUP($B429,'[1]1718  Prog Access'!$F$7:$BF$318,36,FALSE))</f>
        <v>26114.719999999998</v>
      </c>
      <c r="BD429" s="135">
        <f>IF(ISNA(VLOOKUP($B429,'[1]1718  Prog Access'!$F$7:$BF$318,37,FALSE)),"",VLOOKUP($B429,'[1]1718  Prog Access'!$F$7:$BF$318,37,FALSE))</f>
        <v>150625.01</v>
      </c>
      <c r="BE429" s="135">
        <f>IF(ISNA(VLOOKUP($B429,'[1]1718  Prog Access'!$F$7:$BF$318,38,FALSE)),"",VLOOKUP($B429,'[1]1718  Prog Access'!$F$7:$BF$318,38,FALSE))</f>
        <v>103778.52000000002</v>
      </c>
      <c r="BF429" s="134">
        <f t="shared" si="596"/>
        <v>6083435.379999999</v>
      </c>
      <c r="BG429" s="133">
        <f t="shared" si="597"/>
        <v>0.14123699590019781</v>
      </c>
      <c r="BH429" s="137">
        <f t="shared" si="598"/>
        <v>1787.6158149922128</v>
      </c>
      <c r="BI429" s="140">
        <f>IF(ISNA(VLOOKUP($B429,'[1]1718  Prog Access'!$F$7:$BF$318,39,FALSE)),"",VLOOKUP($B429,'[1]1718  Prog Access'!$F$7:$BF$318,39,FALSE))</f>
        <v>0</v>
      </c>
      <c r="BJ429" s="135">
        <f>IF(ISNA(VLOOKUP($B429,'[1]1718  Prog Access'!$F$7:$BF$318,40,FALSE)),"",VLOOKUP($B429,'[1]1718  Prog Access'!$F$7:$BF$318,40,FALSE))</f>
        <v>0</v>
      </c>
      <c r="BK429" s="135">
        <f>IF(ISNA(VLOOKUP($B429,'[1]1718  Prog Access'!$F$7:$BF$318,41,FALSE)),"",VLOOKUP($B429,'[1]1718  Prog Access'!$F$7:$BF$318,41,FALSE))</f>
        <v>47853.48</v>
      </c>
      <c r="BL429" s="135">
        <f>IF(ISNA(VLOOKUP($B429,'[1]1718  Prog Access'!$F$7:$BF$318,42,FALSE)),"",VLOOKUP($B429,'[1]1718  Prog Access'!$F$7:$BF$318,42,FALSE))</f>
        <v>0</v>
      </c>
      <c r="BM429" s="135">
        <f>IF(ISNA(VLOOKUP($B429,'[1]1718  Prog Access'!$F$7:$BF$318,43,FALSE)),"",VLOOKUP($B429,'[1]1718  Prog Access'!$F$7:$BF$318,43,FALSE))</f>
        <v>0</v>
      </c>
      <c r="BN429" s="135">
        <f>IF(ISNA(VLOOKUP($B429,'[1]1718  Prog Access'!$F$7:$BF$318,44,FALSE)),"",VLOOKUP($B429,'[1]1718  Prog Access'!$F$7:$BF$318,44,FALSE))</f>
        <v>0</v>
      </c>
      <c r="BO429" s="135">
        <f>IF(ISNA(VLOOKUP($B429,'[1]1718  Prog Access'!$F$7:$BF$318,45,FALSE)),"",VLOOKUP($B429,'[1]1718  Prog Access'!$F$7:$BF$318,45,FALSE))</f>
        <v>412021.12000000005</v>
      </c>
      <c r="BP429" s="137">
        <f t="shared" si="574"/>
        <v>459874.60000000003</v>
      </c>
      <c r="BQ429" s="133">
        <f t="shared" si="575"/>
        <v>1.0676748076973101E-2</v>
      </c>
      <c r="BR429" s="134">
        <f t="shared" si="576"/>
        <v>135.13402485968678</v>
      </c>
      <c r="BS429" s="140">
        <f>IF(ISNA(VLOOKUP($B429,'[1]1718  Prog Access'!$F$7:$BF$318,46,FALSE)),"",VLOOKUP($B429,'[1]1718  Prog Access'!$F$7:$BF$318,46,FALSE))</f>
        <v>0</v>
      </c>
      <c r="BT429" s="135">
        <f>IF(ISNA(VLOOKUP($B429,'[1]1718  Prog Access'!$F$7:$BF$318,47,FALSE)),"",VLOOKUP($B429,'[1]1718  Prog Access'!$F$7:$BF$318,47,FALSE))</f>
        <v>0</v>
      </c>
      <c r="BU429" s="135">
        <f>IF(ISNA(VLOOKUP($B429,'[1]1718  Prog Access'!$F$7:$BF$318,48,FALSE)),"",VLOOKUP($B429,'[1]1718  Prog Access'!$F$7:$BF$318,48,FALSE))</f>
        <v>0</v>
      </c>
      <c r="BV429" s="135">
        <f>IF(ISNA(VLOOKUP($B429,'[1]1718  Prog Access'!$F$7:$BF$318,49,FALSE)),"",VLOOKUP($B429,'[1]1718  Prog Access'!$F$7:$BF$318,49,FALSE))</f>
        <v>0</v>
      </c>
      <c r="BW429" s="137">
        <f t="shared" si="577"/>
        <v>0</v>
      </c>
      <c r="BX429" s="133">
        <f t="shared" si="578"/>
        <v>0</v>
      </c>
      <c r="BY429" s="134">
        <f t="shared" si="579"/>
        <v>0</v>
      </c>
      <c r="BZ429" s="135">
        <f>IF(ISNA(VLOOKUP($B429,'[1]1718  Prog Access'!$F$7:$BF$318,50,FALSE)),"",VLOOKUP($B429,'[1]1718  Prog Access'!$F$7:$BF$318,50,FALSE))</f>
        <v>7155299.5099999988</v>
      </c>
      <c r="CA429" s="133">
        <f t="shared" si="580"/>
        <v>0.16612209129088465</v>
      </c>
      <c r="CB429" s="134">
        <f t="shared" si="581"/>
        <v>2102.5827950985863</v>
      </c>
      <c r="CC429" s="135">
        <f>IF(ISNA(VLOOKUP($B429,'[1]1718  Prog Access'!$F$7:$BF$318,51,FALSE)),"",VLOOKUP($B429,'[1]1718  Prog Access'!$F$7:$BF$318,51,FALSE))</f>
        <v>2240349.5200000005</v>
      </c>
      <c r="CD429" s="133">
        <f t="shared" si="582"/>
        <v>5.2013412850824149E-2</v>
      </c>
      <c r="CE429" s="134">
        <f t="shared" si="583"/>
        <v>658.32609091710515</v>
      </c>
      <c r="CF429" s="141">
        <f>IF(ISNA(VLOOKUP($B429,'[1]1718  Prog Access'!$F$7:$BF$318,52,FALSE)),"",VLOOKUP($B429,'[1]1718  Prog Access'!$F$7:$BF$318,52,FALSE))</f>
        <v>1423320.0799999998</v>
      </c>
      <c r="CG429" s="88">
        <f t="shared" si="584"/>
        <v>3.3044725512253119E-2</v>
      </c>
      <c r="CH429" s="89">
        <f t="shared" si="585"/>
        <v>418.24221445152943</v>
      </c>
      <c r="CI429" s="90">
        <f t="shared" si="543"/>
        <v>43072534.509999998</v>
      </c>
      <c r="CJ429" s="99">
        <f t="shared" si="544"/>
        <v>0</v>
      </c>
    </row>
    <row r="430" spans="1:88" x14ac:dyDescent="0.3">
      <c r="A430" s="21"/>
      <c r="B430" s="84" t="s">
        <v>699</v>
      </c>
      <c r="C430" s="117" t="s">
        <v>700</v>
      </c>
      <c r="D430" s="85">
        <f>IF(ISNA(VLOOKUP($B430,'[1]1718 enrollment_Rev_Exp by size'!$A$6:$C$339,3,FALSE)),"",VLOOKUP($B430,'[1]1718 enrollment_Rev_Exp by size'!$A$6:$C$339,3,FALSE))</f>
        <v>5376.3400000000011</v>
      </c>
      <c r="E430" s="86">
        <f>IF(ISNA(VLOOKUP($B430,'[1]1718 Enroll_Rev_Exp Access'!$A$6:$D$316,4,FALSE)),"",VLOOKUP($B430,'[1]1718 Enroll_Rev_Exp Access'!$A$6:$D$316,4,FALSE))</f>
        <v>59394314.560000002</v>
      </c>
      <c r="F430" s="87">
        <f>IF(ISNA(VLOOKUP($B430,'[1]1718  Prog Access'!$F$7:$BF$318,2,FALSE)),"",VLOOKUP($B430,'[1]1718  Prog Access'!$F$7:$BF$318,2,FALSE))</f>
        <v>31211030.429999992</v>
      </c>
      <c r="G430" s="87">
        <f>IF(ISNA(VLOOKUP($B430,'[1]1718  Prog Access'!$F$7:$BF$318,3,FALSE)),"",VLOOKUP($B430,'[1]1718  Prog Access'!$F$7:$BF$318,3,FALSE))</f>
        <v>493135.52</v>
      </c>
      <c r="H430" s="87">
        <f>IF(ISNA(VLOOKUP($B430,'[1]1718  Prog Access'!$F$7:$BF$318,4,FALSE)),"",VLOOKUP($B430,'[1]1718  Prog Access'!$F$7:$BF$318,4,FALSE))</f>
        <v>0</v>
      </c>
      <c r="I430" s="130">
        <f t="shared" si="586"/>
        <v>31704165.949999992</v>
      </c>
      <c r="J430" s="151">
        <f t="shared" si="587"/>
        <v>0.53379125906020042</v>
      </c>
      <c r="K430" s="152">
        <f t="shared" si="588"/>
        <v>5896.9793484043021</v>
      </c>
      <c r="L430" s="135">
        <f>IF(ISNA(VLOOKUP($B430,'[1]1718  Prog Access'!$F$7:$BF$318,5,FALSE)),"",VLOOKUP($B430,'[1]1718  Prog Access'!$F$7:$BF$318,5,FALSE))</f>
        <v>0</v>
      </c>
      <c r="M430" s="135">
        <f>IF(ISNA(VLOOKUP($B430,'[1]1718  Prog Access'!$F$7:$BF$318,6,FALSE)),"",VLOOKUP($B430,'[1]1718  Prog Access'!$F$7:$BF$318,6,FALSE))</f>
        <v>0</v>
      </c>
      <c r="N430" s="135">
        <f>IF(ISNA(VLOOKUP($B430,'[1]1718  Prog Access'!$F$7:$BF$318,7,FALSE)),"",VLOOKUP($B430,'[1]1718  Prog Access'!$F$7:$BF$318,7,FALSE))</f>
        <v>0</v>
      </c>
      <c r="O430" s="135">
        <f>IF(ISNA(VLOOKUP($B430,'[1]1718  Prog Access'!$F$7:$BF$318,8,FALSE)),"",VLOOKUP($B430,'[1]1718  Prog Access'!$F$7:$BF$318,8,FALSE))</f>
        <v>0</v>
      </c>
      <c r="P430" s="135">
        <f>IF(ISNA(VLOOKUP($B430,'[1]1718  Prog Access'!$F$7:$BF$318,9,FALSE)),"",VLOOKUP($B430,'[1]1718  Prog Access'!$F$7:$BF$318,9,FALSE))</f>
        <v>0</v>
      </c>
      <c r="Q430" s="135">
        <f>IF(ISNA(VLOOKUP($B430,'[1]1718  Prog Access'!$F$7:$BF$318,10,FALSE)),"",VLOOKUP($B430,'[1]1718  Prog Access'!$F$7:$BF$318,10,FALSE))</f>
        <v>0</v>
      </c>
      <c r="R430" s="128">
        <f t="shared" si="559"/>
        <v>0</v>
      </c>
      <c r="S430" s="136">
        <f t="shared" si="560"/>
        <v>0</v>
      </c>
      <c r="T430" s="137">
        <f t="shared" si="561"/>
        <v>0</v>
      </c>
      <c r="U430" s="135">
        <f>IF(ISNA(VLOOKUP($B430,'[1]1718  Prog Access'!$F$7:$BF$318,11,FALSE)),"",VLOOKUP($B430,'[1]1718  Prog Access'!$F$7:$BF$318,11,FALSE))</f>
        <v>6274935.4500000002</v>
      </c>
      <c r="V430" s="135">
        <f>IF(ISNA(VLOOKUP($B430,'[1]1718  Prog Access'!$F$7:$BF$318,12,FALSE)),"",VLOOKUP($B430,'[1]1718  Prog Access'!$F$7:$BF$318,12,FALSE))</f>
        <v>192364.91999999998</v>
      </c>
      <c r="W430" s="135">
        <f>IF(ISNA(VLOOKUP($B430,'[1]1718  Prog Access'!$F$7:$BF$318,13,FALSE)),"",VLOOKUP($B430,'[1]1718  Prog Access'!$F$7:$BF$318,13,FALSE))</f>
        <v>952980.47999999998</v>
      </c>
      <c r="X430" s="135">
        <f>IF(ISNA(VLOOKUP($B430,'[1]1718  Prog Access'!$F$7:$BF$318,14,FALSE)),"",VLOOKUP($B430,'[1]1718  Prog Access'!$F$7:$BF$318,14,FALSE))</f>
        <v>0</v>
      </c>
      <c r="Y430" s="135">
        <f>IF(ISNA(VLOOKUP($B430,'[1]1718  Prog Access'!$F$7:$BF$318,15,FALSE)),"",VLOOKUP($B430,'[1]1718  Prog Access'!$F$7:$BF$318,15,FALSE))</f>
        <v>0</v>
      </c>
      <c r="Z430" s="135">
        <f>IF(ISNA(VLOOKUP($B430,'[1]1718  Prog Access'!$F$7:$BF$318,16,FALSE)),"",VLOOKUP($B430,'[1]1718  Prog Access'!$F$7:$BF$318,16,FALSE))</f>
        <v>0</v>
      </c>
      <c r="AA430" s="138">
        <f t="shared" si="562"/>
        <v>7420280.8499999996</v>
      </c>
      <c r="AB430" s="133">
        <f t="shared" si="563"/>
        <v>0.12493251088038147</v>
      </c>
      <c r="AC430" s="134">
        <f t="shared" si="564"/>
        <v>1380.1732870316978</v>
      </c>
      <c r="AD430" s="135">
        <f>IF(ISNA(VLOOKUP($B430,'[1]1718  Prog Access'!$F$7:$BF$318,17,FALSE)),"",VLOOKUP($B430,'[1]1718  Prog Access'!$F$7:$BF$318,17,FALSE))</f>
        <v>2030631.19</v>
      </c>
      <c r="AE430" s="135">
        <f>IF(ISNA(VLOOKUP($B430,'[1]1718  Prog Access'!$F$7:$BF$318,18,FALSE)),"",VLOOKUP($B430,'[1]1718  Prog Access'!$F$7:$BF$318,18,FALSE))</f>
        <v>1486151.3</v>
      </c>
      <c r="AF430" s="135">
        <f>IF(ISNA(VLOOKUP($B430,'[1]1718  Prog Access'!$F$7:$BF$318,19,FALSE)),"",VLOOKUP($B430,'[1]1718  Prog Access'!$F$7:$BF$318,19,FALSE))</f>
        <v>22300</v>
      </c>
      <c r="AG430" s="135">
        <f>IF(ISNA(VLOOKUP($B430,'[1]1718  Prog Access'!$F$7:$BF$318,20,FALSE)),"",VLOOKUP($B430,'[1]1718  Prog Access'!$F$7:$BF$318,20,FALSE))</f>
        <v>0</v>
      </c>
      <c r="AH430" s="134">
        <f t="shared" si="565"/>
        <v>3539082.49</v>
      </c>
      <c r="AI430" s="133">
        <f t="shared" si="566"/>
        <v>5.9586216563284472E-2</v>
      </c>
      <c r="AJ430" s="134">
        <f t="shared" si="567"/>
        <v>658.26984342508092</v>
      </c>
      <c r="AK430" s="135">
        <f>IF(ISNA(VLOOKUP($B430,'[1]1718  Prog Access'!$F$7:$BF$318,21,FALSE)),"",VLOOKUP($B430,'[1]1718  Prog Access'!$F$7:$BF$318,21,FALSE))</f>
        <v>0</v>
      </c>
      <c r="AL430" s="135">
        <f>IF(ISNA(VLOOKUP($B430,'[1]1718  Prog Access'!$F$7:$BF$318,22,FALSE)),"",VLOOKUP($B430,'[1]1718  Prog Access'!$F$7:$BF$318,22,FALSE))</f>
        <v>0</v>
      </c>
      <c r="AM430" s="138">
        <f t="shared" si="568"/>
        <v>0</v>
      </c>
      <c r="AN430" s="133">
        <f t="shared" si="569"/>
        <v>0</v>
      </c>
      <c r="AO430" s="139">
        <f t="shared" si="570"/>
        <v>0</v>
      </c>
      <c r="AP430" s="135">
        <f>IF(ISNA(VLOOKUP($B430,'[1]1718  Prog Access'!$F$7:$BF$318,23,FALSE)),"",VLOOKUP($B430,'[1]1718  Prog Access'!$F$7:$BF$318,23,FALSE))</f>
        <v>545913.04</v>
      </c>
      <c r="AQ430" s="135">
        <f>IF(ISNA(VLOOKUP($B430,'[1]1718  Prog Access'!$F$7:$BF$318,24,FALSE)),"",VLOOKUP($B430,'[1]1718  Prog Access'!$F$7:$BF$318,24,FALSE))</f>
        <v>197109.61</v>
      </c>
      <c r="AR430" s="135">
        <f>IF(ISNA(VLOOKUP($B430,'[1]1718  Prog Access'!$F$7:$BF$318,25,FALSE)),"",VLOOKUP($B430,'[1]1718  Prog Access'!$F$7:$BF$318,25,FALSE))</f>
        <v>30604.140000000003</v>
      </c>
      <c r="AS430" s="135">
        <f>IF(ISNA(VLOOKUP($B430,'[1]1718  Prog Access'!$F$7:$BF$318,26,FALSE)),"",VLOOKUP($B430,'[1]1718  Prog Access'!$F$7:$BF$318,26,FALSE))</f>
        <v>0</v>
      </c>
      <c r="AT430" s="135">
        <f>IF(ISNA(VLOOKUP($B430,'[1]1718  Prog Access'!$F$7:$BF$318,27,FALSE)),"",VLOOKUP($B430,'[1]1718  Prog Access'!$F$7:$BF$318,27,FALSE))</f>
        <v>1327938.21</v>
      </c>
      <c r="AU430" s="135">
        <f>IF(ISNA(VLOOKUP($B430,'[1]1718  Prog Access'!$F$7:$BF$318,28,FALSE)),"",VLOOKUP($B430,'[1]1718  Prog Access'!$F$7:$BF$318,28,FALSE))</f>
        <v>0</v>
      </c>
      <c r="AV430" s="135">
        <f>IF(ISNA(VLOOKUP($B430,'[1]1718  Prog Access'!$F$7:$BF$318,29,FALSE)),"",VLOOKUP($B430,'[1]1718  Prog Access'!$F$7:$BF$318,29,FALSE))</f>
        <v>0</v>
      </c>
      <c r="AW430" s="135">
        <f>IF(ISNA(VLOOKUP($B430,'[1]1718  Prog Access'!$F$7:$BF$318,30,FALSE)),"",VLOOKUP($B430,'[1]1718  Prog Access'!$F$7:$BF$318,30,FALSE))</f>
        <v>218110.36</v>
      </c>
      <c r="AX430" s="135">
        <f>IF(ISNA(VLOOKUP($B430,'[1]1718  Prog Access'!$F$7:$BF$318,31,FALSE)),"",VLOOKUP($B430,'[1]1718  Prog Access'!$F$7:$BF$318,31,FALSE))</f>
        <v>0</v>
      </c>
      <c r="AY430" s="135">
        <f>IF(ISNA(VLOOKUP($B430,'[1]1718  Prog Access'!$F$7:$BF$318,32,FALSE)),"",VLOOKUP($B430,'[1]1718  Prog Access'!$F$7:$BF$318,32,FALSE))</f>
        <v>0</v>
      </c>
      <c r="AZ430" s="135">
        <f>IF(ISNA(VLOOKUP($B430,'[1]1718  Prog Access'!$F$7:$BF$318,33,FALSE)),"",VLOOKUP($B430,'[1]1718  Prog Access'!$F$7:$BF$318,33,FALSE))</f>
        <v>0</v>
      </c>
      <c r="BA430" s="135">
        <f>IF(ISNA(VLOOKUP($B430,'[1]1718  Prog Access'!$F$7:$BF$318,34,FALSE)),"",VLOOKUP($B430,'[1]1718  Prog Access'!$F$7:$BF$318,34,FALSE))</f>
        <v>56414.06</v>
      </c>
      <c r="BB430" s="135">
        <f>IF(ISNA(VLOOKUP($B430,'[1]1718  Prog Access'!$F$7:$BF$318,35,FALSE)),"",VLOOKUP($B430,'[1]1718  Prog Access'!$F$7:$BF$318,35,FALSE))</f>
        <v>395307.33</v>
      </c>
      <c r="BC430" s="135">
        <f>IF(ISNA(VLOOKUP($B430,'[1]1718  Prog Access'!$F$7:$BF$318,36,FALSE)),"",VLOOKUP($B430,'[1]1718  Prog Access'!$F$7:$BF$318,36,FALSE))</f>
        <v>0</v>
      </c>
      <c r="BD430" s="135">
        <f>IF(ISNA(VLOOKUP($B430,'[1]1718  Prog Access'!$F$7:$BF$318,37,FALSE)),"",VLOOKUP($B430,'[1]1718  Prog Access'!$F$7:$BF$318,37,FALSE))</f>
        <v>0</v>
      </c>
      <c r="BE430" s="135">
        <f>IF(ISNA(VLOOKUP($B430,'[1]1718  Prog Access'!$F$7:$BF$318,38,FALSE)),"",VLOOKUP($B430,'[1]1718  Prog Access'!$F$7:$BF$318,38,FALSE))</f>
        <v>59138.679999999986</v>
      </c>
      <c r="BF430" s="134">
        <f t="shared" si="596"/>
        <v>2830535.43</v>
      </c>
      <c r="BG430" s="133">
        <f t="shared" si="597"/>
        <v>4.7656673049751248E-2</v>
      </c>
      <c r="BH430" s="137">
        <f t="shared" si="598"/>
        <v>526.47999010479236</v>
      </c>
      <c r="BI430" s="140">
        <f>IF(ISNA(VLOOKUP($B430,'[1]1718  Prog Access'!$F$7:$BF$318,39,FALSE)),"",VLOOKUP($B430,'[1]1718  Prog Access'!$F$7:$BF$318,39,FALSE))</f>
        <v>0</v>
      </c>
      <c r="BJ430" s="135">
        <f>IF(ISNA(VLOOKUP($B430,'[1]1718  Prog Access'!$F$7:$BF$318,40,FALSE)),"",VLOOKUP($B430,'[1]1718  Prog Access'!$F$7:$BF$318,40,FALSE))</f>
        <v>0</v>
      </c>
      <c r="BK430" s="135">
        <f>IF(ISNA(VLOOKUP($B430,'[1]1718  Prog Access'!$F$7:$BF$318,41,FALSE)),"",VLOOKUP($B430,'[1]1718  Prog Access'!$F$7:$BF$318,41,FALSE))</f>
        <v>493998.27999999997</v>
      </c>
      <c r="BL430" s="135">
        <f>IF(ISNA(VLOOKUP($B430,'[1]1718  Prog Access'!$F$7:$BF$318,42,FALSE)),"",VLOOKUP($B430,'[1]1718  Prog Access'!$F$7:$BF$318,42,FALSE))</f>
        <v>0</v>
      </c>
      <c r="BM430" s="135">
        <f>IF(ISNA(VLOOKUP($B430,'[1]1718  Prog Access'!$F$7:$BF$318,43,FALSE)),"",VLOOKUP($B430,'[1]1718  Prog Access'!$F$7:$BF$318,43,FALSE))</f>
        <v>0</v>
      </c>
      <c r="BN430" s="135">
        <f>IF(ISNA(VLOOKUP($B430,'[1]1718  Prog Access'!$F$7:$BF$318,44,FALSE)),"",VLOOKUP($B430,'[1]1718  Prog Access'!$F$7:$BF$318,44,FALSE))</f>
        <v>0</v>
      </c>
      <c r="BO430" s="135">
        <f>IF(ISNA(VLOOKUP($B430,'[1]1718  Prog Access'!$F$7:$BF$318,45,FALSE)),"",VLOOKUP($B430,'[1]1718  Prog Access'!$F$7:$BF$318,45,FALSE))</f>
        <v>94087.12000000001</v>
      </c>
      <c r="BP430" s="137">
        <f t="shared" si="574"/>
        <v>588085.4</v>
      </c>
      <c r="BQ430" s="133">
        <f t="shared" si="575"/>
        <v>9.9013753143984435E-3</v>
      </c>
      <c r="BR430" s="134">
        <f t="shared" si="576"/>
        <v>109.3839675318153</v>
      </c>
      <c r="BS430" s="140">
        <f>IF(ISNA(VLOOKUP($B430,'[1]1718  Prog Access'!$F$7:$BF$318,46,FALSE)),"",VLOOKUP($B430,'[1]1718  Prog Access'!$F$7:$BF$318,46,FALSE))</f>
        <v>0</v>
      </c>
      <c r="BT430" s="135">
        <f>IF(ISNA(VLOOKUP($B430,'[1]1718  Prog Access'!$F$7:$BF$318,47,FALSE)),"",VLOOKUP($B430,'[1]1718  Prog Access'!$F$7:$BF$318,47,FALSE))</f>
        <v>0</v>
      </c>
      <c r="BU430" s="135">
        <f>IF(ISNA(VLOOKUP($B430,'[1]1718  Prog Access'!$F$7:$BF$318,48,FALSE)),"",VLOOKUP($B430,'[1]1718  Prog Access'!$F$7:$BF$318,48,FALSE))</f>
        <v>0</v>
      </c>
      <c r="BV430" s="135">
        <f>IF(ISNA(VLOOKUP($B430,'[1]1718  Prog Access'!$F$7:$BF$318,49,FALSE)),"",VLOOKUP($B430,'[1]1718  Prog Access'!$F$7:$BF$318,49,FALSE))</f>
        <v>7805.0900000000011</v>
      </c>
      <c r="BW430" s="137">
        <f t="shared" si="577"/>
        <v>7805.0900000000011</v>
      </c>
      <c r="BX430" s="133">
        <f t="shared" si="578"/>
        <v>1.3141139952234514E-4</v>
      </c>
      <c r="BY430" s="134">
        <f t="shared" si="579"/>
        <v>1.4517478433283608</v>
      </c>
      <c r="BZ430" s="135">
        <f>IF(ISNA(VLOOKUP($B430,'[1]1718  Prog Access'!$F$7:$BF$318,50,FALSE)),"",VLOOKUP($B430,'[1]1718  Prog Access'!$F$7:$BF$318,50,FALSE))</f>
        <v>9349759.7400000039</v>
      </c>
      <c r="CA430" s="133">
        <f t="shared" si="580"/>
        <v>0.1574184298491213</v>
      </c>
      <c r="CB430" s="134">
        <f t="shared" si="581"/>
        <v>1739.0566333230418</v>
      </c>
      <c r="CC430" s="135">
        <f>IF(ISNA(VLOOKUP($B430,'[1]1718  Prog Access'!$F$7:$BF$318,51,FALSE)),"",VLOOKUP($B430,'[1]1718  Prog Access'!$F$7:$BF$318,51,FALSE))</f>
        <v>2101898.5100000002</v>
      </c>
      <c r="CD430" s="133">
        <f t="shared" si="582"/>
        <v>3.5388884029912783E-2</v>
      </c>
      <c r="CE430" s="134">
        <f t="shared" si="583"/>
        <v>390.95341998459918</v>
      </c>
      <c r="CF430" s="141">
        <f>IF(ISNA(VLOOKUP($B430,'[1]1718  Prog Access'!$F$7:$BF$318,52,FALSE)),"",VLOOKUP($B430,'[1]1718  Prog Access'!$F$7:$BF$318,52,FALSE))</f>
        <v>1852701.0999999999</v>
      </c>
      <c r="CG430" s="88">
        <f t="shared" si="584"/>
        <v>3.1193239853427476E-2</v>
      </c>
      <c r="CH430" s="89">
        <f t="shared" si="585"/>
        <v>344.60266649802645</v>
      </c>
      <c r="CI430" s="90">
        <f t="shared" si="543"/>
        <v>59394314.560000002</v>
      </c>
      <c r="CJ430" s="99">
        <f t="shared" si="544"/>
        <v>0</v>
      </c>
    </row>
    <row r="431" spans="1:88" s="100" customFormat="1" x14ac:dyDescent="0.3">
      <c r="A431" s="21"/>
      <c r="B431" s="84" t="s">
        <v>701</v>
      </c>
      <c r="C431" s="117" t="s">
        <v>702</v>
      </c>
      <c r="D431" s="85">
        <f>IF(ISNA(VLOOKUP($B431,'[1]1718 enrollment_Rev_Exp by size'!$A$6:$C$339,3,FALSE)),"",VLOOKUP($B431,'[1]1718 enrollment_Rev_Exp by size'!$A$6:$C$339,3,FALSE))</f>
        <v>915.95999999999992</v>
      </c>
      <c r="E431" s="86">
        <f>IF(ISNA(VLOOKUP($B431,'[1]1718 Enroll_Rev_Exp Access'!$A$6:$D$316,4,FALSE)),"",VLOOKUP($B431,'[1]1718 Enroll_Rev_Exp Access'!$A$6:$D$316,4,FALSE))</f>
        <v>14972841.119999999</v>
      </c>
      <c r="F431" s="87">
        <f>IF(ISNA(VLOOKUP($B431,'[1]1718  Prog Access'!$F$7:$BF$318,2,FALSE)),"",VLOOKUP($B431,'[1]1718  Prog Access'!$F$7:$BF$318,2,FALSE))</f>
        <v>6804400.3000000007</v>
      </c>
      <c r="G431" s="87">
        <f>IF(ISNA(VLOOKUP($B431,'[1]1718  Prog Access'!$F$7:$BF$318,3,FALSE)),"",VLOOKUP($B431,'[1]1718  Prog Access'!$F$7:$BF$318,3,FALSE))</f>
        <v>0</v>
      </c>
      <c r="H431" s="87">
        <f>IF(ISNA(VLOOKUP($B431,'[1]1718  Prog Access'!$F$7:$BF$318,4,FALSE)),"",VLOOKUP($B431,'[1]1718  Prog Access'!$F$7:$BF$318,4,FALSE))</f>
        <v>0</v>
      </c>
      <c r="I431" s="130">
        <f t="shared" si="586"/>
        <v>6804400.3000000007</v>
      </c>
      <c r="J431" s="151">
        <f t="shared" si="587"/>
        <v>0.45444950931263212</v>
      </c>
      <c r="K431" s="152">
        <f t="shared" si="588"/>
        <v>7428.709004760035</v>
      </c>
      <c r="L431" s="135">
        <f>IF(ISNA(VLOOKUP($B431,'[1]1718  Prog Access'!$F$7:$BF$318,5,FALSE)),"",VLOOKUP($B431,'[1]1718  Prog Access'!$F$7:$BF$318,5,FALSE))</f>
        <v>0</v>
      </c>
      <c r="M431" s="135">
        <f>IF(ISNA(VLOOKUP($B431,'[1]1718  Prog Access'!$F$7:$BF$318,6,FALSE)),"",VLOOKUP($B431,'[1]1718  Prog Access'!$F$7:$BF$318,6,FALSE))</f>
        <v>0</v>
      </c>
      <c r="N431" s="135">
        <f>IF(ISNA(VLOOKUP($B431,'[1]1718  Prog Access'!$F$7:$BF$318,7,FALSE)),"",VLOOKUP($B431,'[1]1718  Prog Access'!$F$7:$BF$318,7,FALSE))</f>
        <v>0</v>
      </c>
      <c r="O431" s="135">
        <f>IF(ISNA(VLOOKUP($B431,'[1]1718  Prog Access'!$F$7:$BF$318,8,FALSE)),"",VLOOKUP($B431,'[1]1718  Prog Access'!$F$7:$BF$318,8,FALSE))</f>
        <v>0</v>
      </c>
      <c r="P431" s="135">
        <f>IF(ISNA(VLOOKUP($B431,'[1]1718  Prog Access'!$F$7:$BF$318,9,FALSE)),"",VLOOKUP($B431,'[1]1718  Prog Access'!$F$7:$BF$318,9,FALSE))</f>
        <v>0</v>
      </c>
      <c r="Q431" s="135">
        <f>IF(ISNA(VLOOKUP($B431,'[1]1718  Prog Access'!$F$7:$BF$318,10,FALSE)),"",VLOOKUP($B431,'[1]1718  Prog Access'!$F$7:$BF$318,10,FALSE))</f>
        <v>0</v>
      </c>
      <c r="R431" s="128">
        <f t="shared" si="559"/>
        <v>0</v>
      </c>
      <c r="S431" s="136">
        <f t="shared" si="560"/>
        <v>0</v>
      </c>
      <c r="T431" s="137">
        <f t="shared" si="561"/>
        <v>0</v>
      </c>
      <c r="U431" s="135">
        <f>IF(ISNA(VLOOKUP($B431,'[1]1718  Prog Access'!$F$7:$BF$318,11,FALSE)),"",VLOOKUP($B431,'[1]1718  Prog Access'!$F$7:$BF$318,11,FALSE))</f>
        <v>1183898.3199999998</v>
      </c>
      <c r="V431" s="135">
        <f>IF(ISNA(VLOOKUP($B431,'[1]1718  Prog Access'!$F$7:$BF$318,12,FALSE)),"",VLOOKUP($B431,'[1]1718  Prog Access'!$F$7:$BF$318,12,FALSE))</f>
        <v>21965.040000000001</v>
      </c>
      <c r="W431" s="135">
        <f>IF(ISNA(VLOOKUP($B431,'[1]1718  Prog Access'!$F$7:$BF$318,13,FALSE)),"",VLOOKUP($B431,'[1]1718  Prog Access'!$F$7:$BF$318,13,FALSE))</f>
        <v>204733.24</v>
      </c>
      <c r="X431" s="135">
        <f>IF(ISNA(VLOOKUP($B431,'[1]1718  Prog Access'!$F$7:$BF$318,14,FALSE)),"",VLOOKUP($B431,'[1]1718  Prog Access'!$F$7:$BF$318,14,FALSE))</f>
        <v>0</v>
      </c>
      <c r="Y431" s="135">
        <f>IF(ISNA(VLOOKUP($B431,'[1]1718  Prog Access'!$F$7:$BF$318,15,FALSE)),"",VLOOKUP($B431,'[1]1718  Prog Access'!$F$7:$BF$318,15,FALSE))</f>
        <v>0</v>
      </c>
      <c r="Z431" s="135">
        <f>IF(ISNA(VLOOKUP($B431,'[1]1718  Prog Access'!$F$7:$BF$318,16,FALSE)),"",VLOOKUP($B431,'[1]1718  Prog Access'!$F$7:$BF$318,16,FALSE))</f>
        <v>118019.01</v>
      </c>
      <c r="AA431" s="138">
        <f t="shared" si="562"/>
        <v>1528615.6099999999</v>
      </c>
      <c r="AB431" s="133">
        <f t="shared" si="563"/>
        <v>0.10209255529721402</v>
      </c>
      <c r="AC431" s="134">
        <f t="shared" si="564"/>
        <v>1668.8672103585309</v>
      </c>
      <c r="AD431" s="135">
        <f>IF(ISNA(VLOOKUP($B431,'[1]1718  Prog Access'!$F$7:$BF$318,17,FALSE)),"",VLOOKUP($B431,'[1]1718  Prog Access'!$F$7:$BF$318,17,FALSE))</f>
        <v>327251.45</v>
      </c>
      <c r="AE431" s="135">
        <f>IF(ISNA(VLOOKUP($B431,'[1]1718  Prog Access'!$F$7:$BF$318,18,FALSE)),"",VLOOKUP($B431,'[1]1718  Prog Access'!$F$7:$BF$318,18,FALSE))</f>
        <v>0</v>
      </c>
      <c r="AF431" s="135">
        <f>IF(ISNA(VLOOKUP($B431,'[1]1718  Prog Access'!$F$7:$BF$318,19,FALSE)),"",VLOOKUP($B431,'[1]1718  Prog Access'!$F$7:$BF$318,19,FALSE))</f>
        <v>13736.109999999999</v>
      </c>
      <c r="AG431" s="135">
        <f>IF(ISNA(VLOOKUP($B431,'[1]1718  Prog Access'!$F$7:$BF$318,20,FALSE)),"",VLOOKUP($B431,'[1]1718  Prog Access'!$F$7:$BF$318,20,FALSE))</f>
        <v>0</v>
      </c>
      <c r="AH431" s="134">
        <f t="shared" si="565"/>
        <v>340987.56</v>
      </c>
      <c r="AI431" s="133">
        <f t="shared" si="566"/>
        <v>2.2773737947738272E-2</v>
      </c>
      <c r="AJ431" s="134">
        <f t="shared" si="567"/>
        <v>372.27341805319014</v>
      </c>
      <c r="AK431" s="135">
        <f>IF(ISNA(VLOOKUP($B431,'[1]1718  Prog Access'!$F$7:$BF$318,21,FALSE)),"",VLOOKUP($B431,'[1]1718  Prog Access'!$F$7:$BF$318,21,FALSE))</f>
        <v>0</v>
      </c>
      <c r="AL431" s="135">
        <f>IF(ISNA(VLOOKUP($B431,'[1]1718  Prog Access'!$F$7:$BF$318,22,FALSE)),"",VLOOKUP($B431,'[1]1718  Prog Access'!$F$7:$BF$318,22,FALSE))</f>
        <v>0</v>
      </c>
      <c r="AM431" s="138">
        <f t="shared" si="568"/>
        <v>0</v>
      </c>
      <c r="AN431" s="133">
        <f t="shared" si="569"/>
        <v>0</v>
      </c>
      <c r="AO431" s="139">
        <f t="shared" si="570"/>
        <v>0</v>
      </c>
      <c r="AP431" s="135">
        <f>IF(ISNA(VLOOKUP($B431,'[1]1718  Prog Access'!$F$7:$BF$318,23,FALSE)),"",VLOOKUP($B431,'[1]1718  Prog Access'!$F$7:$BF$318,23,FALSE))</f>
        <v>792384.86</v>
      </c>
      <c r="AQ431" s="135">
        <f>IF(ISNA(VLOOKUP($B431,'[1]1718  Prog Access'!$F$7:$BF$318,24,FALSE)),"",VLOOKUP($B431,'[1]1718  Prog Access'!$F$7:$BF$318,24,FALSE))</f>
        <v>84414.83</v>
      </c>
      <c r="AR431" s="135">
        <f>IF(ISNA(VLOOKUP($B431,'[1]1718  Prog Access'!$F$7:$BF$318,25,FALSE)),"",VLOOKUP($B431,'[1]1718  Prog Access'!$F$7:$BF$318,25,FALSE))</f>
        <v>0</v>
      </c>
      <c r="AS431" s="135">
        <f>IF(ISNA(VLOOKUP($B431,'[1]1718  Prog Access'!$F$7:$BF$318,26,FALSE)),"",VLOOKUP($B431,'[1]1718  Prog Access'!$F$7:$BF$318,26,FALSE))</f>
        <v>0</v>
      </c>
      <c r="AT431" s="135">
        <f>IF(ISNA(VLOOKUP($B431,'[1]1718  Prog Access'!$F$7:$BF$318,27,FALSE)),"",VLOOKUP($B431,'[1]1718  Prog Access'!$F$7:$BF$318,27,FALSE))</f>
        <v>588238.57000000007</v>
      </c>
      <c r="AU431" s="135">
        <f>IF(ISNA(VLOOKUP($B431,'[1]1718  Prog Access'!$F$7:$BF$318,28,FALSE)),"",VLOOKUP($B431,'[1]1718  Prog Access'!$F$7:$BF$318,28,FALSE))</f>
        <v>0</v>
      </c>
      <c r="AV431" s="135">
        <f>IF(ISNA(VLOOKUP($B431,'[1]1718  Prog Access'!$F$7:$BF$318,29,FALSE)),"",VLOOKUP($B431,'[1]1718  Prog Access'!$F$7:$BF$318,29,FALSE))</f>
        <v>0</v>
      </c>
      <c r="AW431" s="135">
        <f>IF(ISNA(VLOOKUP($B431,'[1]1718  Prog Access'!$F$7:$BF$318,30,FALSE)),"",VLOOKUP($B431,'[1]1718  Prog Access'!$F$7:$BF$318,30,FALSE))</f>
        <v>117705.96999999999</v>
      </c>
      <c r="AX431" s="135">
        <f>IF(ISNA(VLOOKUP($B431,'[1]1718  Prog Access'!$F$7:$BF$318,31,FALSE)),"",VLOOKUP($B431,'[1]1718  Prog Access'!$F$7:$BF$318,31,FALSE))</f>
        <v>0</v>
      </c>
      <c r="AY431" s="135">
        <f>IF(ISNA(VLOOKUP($B431,'[1]1718  Prog Access'!$F$7:$BF$318,32,FALSE)),"",VLOOKUP($B431,'[1]1718  Prog Access'!$F$7:$BF$318,32,FALSE))</f>
        <v>0</v>
      </c>
      <c r="AZ431" s="135">
        <f>IF(ISNA(VLOOKUP($B431,'[1]1718  Prog Access'!$F$7:$BF$318,33,FALSE)),"",VLOOKUP($B431,'[1]1718  Prog Access'!$F$7:$BF$318,33,FALSE))</f>
        <v>0</v>
      </c>
      <c r="BA431" s="135">
        <f>IF(ISNA(VLOOKUP($B431,'[1]1718  Prog Access'!$F$7:$BF$318,34,FALSE)),"",VLOOKUP($B431,'[1]1718  Prog Access'!$F$7:$BF$318,34,FALSE))</f>
        <v>66547</v>
      </c>
      <c r="BB431" s="135">
        <f>IF(ISNA(VLOOKUP($B431,'[1]1718  Prog Access'!$F$7:$BF$318,35,FALSE)),"",VLOOKUP($B431,'[1]1718  Prog Access'!$F$7:$BF$318,35,FALSE))</f>
        <v>165650.35999999999</v>
      </c>
      <c r="BC431" s="135">
        <f>IF(ISNA(VLOOKUP($B431,'[1]1718  Prog Access'!$F$7:$BF$318,36,FALSE)),"",VLOOKUP($B431,'[1]1718  Prog Access'!$F$7:$BF$318,36,FALSE))</f>
        <v>0</v>
      </c>
      <c r="BD431" s="135">
        <f>IF(ISNA(VLOOKUP($B431,'[1]1718  Prog Access'!$F$7:$BF$318,37,FALSE)),"",VLOOKUP($B431,'[1]1718  Prog Access'!$F$7:$BF$318,37,FALSE))</f>
        <v>170295.27000000002</v>
      </c>
      <c r="BE431" s="135">
        <f>IF(ISNA(VLOOKUP($B431,'[1]1718  Prog Access'!$F$7:$BF$318,38,FALSE)),"",VLOOKUP($B431,'[1]1718  Prog Access'!$F$7:$BF$318,38,FALSE))</f>
        <v>355625.12000000005</v>
      </c>
      <c r="BF431" s="134">
        <f t="shared" si="596"/>
        <v>2340861.98</v>
      </c>
      <c r="BG431" s="133">
        <f t="shared" si="597"/>
        <v>0.15634053425392924</v>
      </c>
      <c r="BH431" s="137">
        <f t="shared" si="598"/>
        <v>2555.6377789423123</v>
      </c>
      <c r="BI431" s="140">
        <f>IF(ISNA(VLOOKUP($B431,'[1]1718  Prog Access'!$F$7:$BF$318,39,FALSE)),"",VLOOKUP($B431,'[1]1718  Prog Access'!$F$7:$BF$318,39,FALSE))</f>
        <v>0</v>
      </c>
      <c r="BJ431" s="135">
        <f>IF(ISNA(VLOOKUP($B431,'[1]1718  Prog Access'!$F$7:$BF$318,40,FALSE)),"",VLOOKUP($B431,'[1]1718  Prog Access'!$F$7:$BF$318,40,FALSE))</f>
        <v>0</v>
      </c>
      <c r="BK431" s="135">
        <f>IF(ISNA(VLOOKUP($B431,'[1]1718  Prog Access'!$F$7:$BF$318,41,FALSE)),"",VLOOKUP($B431,'[1]1718  Prog Access'!$F$7:$BF$318,41,FALSE))</f>
        <v>12410.870000000003</v>
      </c>
      <c r="BL431" s="135">
        <f>IF(ISNA(VLOOKUP($B431,'[1]1718  Prog Access'!$F$7:$BF$318,42,FALSE)),"",VLOOKUP($B431,'[1]1718  Prog Access'!$F$7:$BF$318,42,FALSE))</f>
        <v>0</v>
      </c>
      <c r="BM431" s="135">
        <f>IF(ISNA(VLOOKUP($B431,'[1]1718  Prog Access'!$F$7:$BF$318,43,FALSE)),"",VLOOKUP($B431,'[1]1718  Prog Access'!$F$7:$BF$318,43,FALSE))</f>
        <v>0</v>
      </c>
      <c r="BN431" s="135">
        <f>IF(ISNA(VLOOKUP($B431,'[1]1718  Prog Access'!$F$7:$BF$318,44,FALSE)),"",VLOOKUP($B431,'[1]1718  Prog Access'!$F$7:$BF$318,44,FALSE))</f>
        <v>0</v>
      </c>
      <c r="BO431" s="135">
        <f>IF(ISNA(VLOOKUP($B431,'[1]1718  Prog Access'!$F$7:$BF$318,45,FALSE)),"",VLOOKUP($B431,'[1]1718  Prog Access'!$F$7:$BF$318,45,FALSE))</f>
        <v>17315.7</v>
      </c>
      <c r="BP431" s="137">
        <f t="shared" si="574"/>
        <v>29726.570000000003</v>
      </c>
      <c r="BQ431" s="133">
        <f t="shared" si="575"/>
        <v>1.9853660211683328E-3</v>
      </c>
      <c r="BR431" s="134">
        <f t="shared" si="576"/>
        <v>32.454004541683048</v>
      </c>
      <c r="BS431" s="140">
        <f>IF(ISNA(VLOOKUP($B431,'[1]1718  Prog Access'!$F$7:$BF$318,46,FALSE)),"",VLOOKUP($B431,'[1]1718  Prog Access'!$F$7:$BF$318,46,FALSE))</f>
        <v>950</v>
      </c>
      <c r="BT431" s="135">
        <f>IF(ISNA(VLOOKUP($B431,'[1]1718  Prog Access'!$F$7:$BF$318,47,FALSE)),"",VLOOKUP($B431,'[1]1718  Prog Access'!$F$7:$BF$318,47,FALSE))</f>
        <v>0</v>
      </c>
      <c r="BU431" s="135">
        <f>IF(ISNA(VLOOKUP($B431,'[1]1718  Prog Access'!$F$7:$BF$318,48,FALSE)),"",VLOOKUP($B431,'[1]1718  Prog Access'!$F$7:$BF$318,48,FALSE))</f>
        <v>0</v>
      </c>
      <c r="BV431" s="135">
        <f>IF(ISNA(VLOOKUP($B431,'[1]1718  Prog Access'!$F$7:$BF$318,49,FALSE)),"",VLOOKUP($B431,'[1]1718  Prog Access'!$F$7:$BF$318,49,FALSE))</f>
        <v>0</v>
      </c>
      <c r="BW431" s="137">
        <f t="shared" si="577"/>
        <v>950</v>
      </c>
      <c r="BX431" s="133">
        <f t="shared" si="578"/>
        <v>6.3448212158682149E-5</v>
      </c>
      <c r="BY431" s="134">
        <f t="shared" si="579"/>
        <v>1.0371631948993407</v>
      </c>
      <c r="BZ431" s="135">
        <f>IF(ISNA(VLOOKUP($B431,'[1]1718  Prog Access'!$F$7:$BF$318,50,FALSE)),"",VLOOKUP($B431,'[1]1718  Prog Access'!$F$7:$BF$318,50,FALSE))</f>
        <v>2711407.07</v>
      </c>
      <c r="CA431" s="133">
        <f t="shared" si="580"/>
        <v>0.18108834844832708</v>
      </c>
      <c r="CB431" s="134">
        <f t="shared" si="581"/>
        <v>2960.1806519935367</v>
      </c>
      <c r="CC431" s="135">
        <f>IF(ISNA(VLOOKUP($B431,'[1]1718  Prog Access'!$F$7:$BF$318,51,FALSE)),"",VLOOKUP($B431,'[1]1718  Prog Access'!$F$7:$BF$318,51,FALSE))</f>
        <v>511132.43999999994</v>
      </c>
      <c r="CD431" s="133">
        <f t="shared" si="582"/>
        <v>3.413730473084723E-2</v>
      </c>
      <c r="CE431" s="134">
        <f t="shared" si="583"/>
        <v>558.02921524957424</v>
      </c>
      <c r="CF431" s="141">
        <f>IF(ISNA(VLOOKUP($B431,'[1]1718  Prog Access'!$F$7:$BF$318,52,FALSE)),"",VLOOKUP($B431,'[1]1718  Prog Access'!$F$7:$BF$318,52,FALSE))</f>
        <v>704759.58999999985</v>
      </c>
      <c r="CG431" s="88">
        <f t="shared" si="584"/>
        <v>4.706919577598509E-2</v>
      </c>
      <c r="CH431" s="89">
        <f t="shared" si="585"/>
        <v>769.42179789510453</v>
      </c>
      <c r="CI431" s="90">
        <f t="shared" si="543"/>
        <v>14972841.119999999</v>
      </c>
      <c r="CJ431" s="99">
        <f t="shared" si="544"/>
        <v>0</v>
      </c>
    </row>
    <row r="432" spans="1:88" s="100" customFormat="1" x14ac:dyDescent="0.3">
      <c r="A432" s="91"/>
      <c r="B432" s="111"/>
      <c r="C432" s="119" t="s">
        <v>56</v>
      </c>
      <c r="D432" s="93">
        <f>SUM(D417:D431)</f>
        <v>54753.35</v>
      </c>
      <c r="E432" s="94">
        <f>SUM(E417:E431)</f>
        <v>685624509.09000003</v>
      </c>
      <c r="F432" s="95">
        <f>SUM(F417:F431)</f>
        <v>323998674.59000003</v>
      </c>
      <c r="G432" s="95">
        <f t="shared" ref="G432:H432" si="606">SUM(G417:G431)</f>
        <v>4474052.24</v>
      </c>
      <c r="H432" s="95">
        <f t="shared" si="606"/>
        <v>542131.05999999982</v>
      </c>
      <c r="I432" s="131">
        <f t="shared" si="586"/>
        <v>329014857.89000005</v>
      </c>
      <c r="J432" s="153">
        <f t="shared" si="587"/>
        <v>0.47987616184650012</v>
      </c>
      <c r="K432" s="132">
        <f t="shared" si="588"/>
        <v>6009.0361208948871</v>
      </c>
      <c r="L432" s="144">
        <f>SUM(L417:L431)</f>
        <v>0</v>
      </c>
      <c r="M432" s="144">
        <f t="shared" ref="M432:Q432" si="607">SUM(M417:M431)</f>
        <v>0</v>
      </c>
      <c r="N432" s="144">
        <f t="shared" si="607"/>
        <v>0</v>
      </c>
      <c r="O432" s="144">
        <f t="shared" si="607"/>
        <v>0</v>
      </c>
      <c r="P432" s="144">
        <f t="shared" si="607"/>
        <v>0</v>
      </c>
      <c r="Q432" s="144">
        <f t="shared" si="607"/>
        <v>0</v>
      </c>
      <c r="R432" s="129">
        <f t="shared" si="559"/>
        <v>0</v>
      </c>
      <c r="S432" s="145">
        <f t="shared" si="560"/>
        <v>0</v>
      </c>
      <c r="T432" s="146">
        <f t="shared" si="561"/>
        <v>0</v>
      </c>
      <c r="U432" s="144">
        <f>SUM(U417:U431)</f>
        <v>63307406.850000001</v>
      </c>
      <c r="V432" s="144">
        <f t="shared" ref="V432:Z432" si="608">SUM(V417:V431)</f>
        <v>2973865.59</v>
      </c>
      <c r="W432" s="144">
        <f t="shared" si="608"/>
        <v>10704776.450000001</v>
      </c>
      <c r="X432" s="144">
        <f t="shared" si="608"/>
        <v>0</v>
      </c>
      <c r="Y432" s="144">
        <f t="shared" si="608"/>
        <v>140671.9</v>
      </c>
      <c r="Z432" s="144">
        <f t="shared" si="608"/>
        <v>337556.4</v>
      </c>
      <c r="AA432" s="147">
        <f t="shared" si="562"/>
        <v>77464277.190000013</v>
      </c>
      <c r="AB432" s="142">
        <f t="shared" si="563"/>
        <v>0.11298352985195209</v>
      </c>
      <c r="AC432" s="143">
        <f t="shared" si="564"/>
        <v>1414.7860759204691</v>
      </c>
      <c r="AD432" s="144">
        <f>SUM(AD417:AD431)</f>
        <v>22849309.600000001</v>
      </c>
      <c r="AE432" s="144">
        <f t="shared" ref="AE432:AG432" si="609">SUM(AE417:AE431)</f>
        <v>4598195.53</v>
      </c>
      <c r="AF432" s="144">
        <f t="shared" si="609"/>
        <v>397173.26</v>
      </c>
      <c r="AG432" s="144">
        <f t="shared" si="609"/>
        <v>31932.55</v>
      </c>
      <c r="AH432" s="143">
        <f t="shared" si="565"/>
        <v>27876610.940000005</v>
      </c>
      <c r="AI432" s="142">
        <f t="shared" si="566"/>
        <v>4.0658714165570646E-2</v>
      </c>
      <c r="AJ432" s="143">
        <f t="shared" si="567"/>
        <v>509.13069136409018</v>
      </c>
      <c r="AK432" s="144">
        <f>SUM(AK417:AK431)</f>
        <v>4263041.32</v>
      </c>
      <c r="AL432" s="144">
        <f>SUM(AL417:AL431)</f>
        <v>63251.619999999995</v>
      </c>
      <c r="AM432" s="147">
        <f t="shared" si="568"/>
        <v>4326292.9400000004</v>
      </c>
      <c r="AN432" s="142">
        <f t="shared" si="569"/>
        <v>6.3100033365815688E-3</v>
      </c>
      <c r="AO432" s="148">
        <f t="shared" si="570"/>
        <v>79.014214472721775</v>
      </c>
      <c r="AP432" s="122">
        <f>SUM(AP417:AP431)</f>
        <v>20470753.870000001</v>
      </c>
      <c r="AQ432" s="122">
        <f t="shared" ref="AQ432:BE432" si="610">SUM(AQ417:AQ431)</f>
        <v>3106542.8100000005</v>
      </c>
      <c r="AR432" s="122">
        <f t="shared" si="610"/>
        <v>6361602.9100000011</v>
      </c>
      <c r="AS432" s="122">
        <f t="shared" si="610"/>
        <v>5977.85</v>
      </c>
      <c r="AT432" s="122">
        <f t="shared" si="610"/>
        <v>26694964.260000005</v>
      </c>
      <c r="AU432" s="122">
        <f t="shared" si="610"/>
        <v>588583.97</v>
      </c>
      <c r="AV432" s="122">
        <f t="shared" si="610"/>
        <v>0</v>
      </c>
      <c r="AW432" s="122">
        <f t="shared" si="610"/>
        <v>4718816.4200000009</v>
      </c>
      <c r="AX432" s="122">
        <f t="shared" si="610"/>
        <v>0</v>
      </c>
      <c r="AY432" s="122">
        <f t="shared" si="610"/>
        <v>33324.509999999995</v>
      </c>
      <c r="AZ432" s="122">
        <f t="shared" si="610"/>
        <v>56622.71</v>
      </c>
      <c r="BA432" s="122">
        <f t="shared" si="610"/>
        <v>2185148.3200000003</v>
      </c>
      <c r="BB432" s="122">
        <f t="shared" si="610"/>
        <v>14579600.049999999</v>
      </c>
      <c r="BC432" s="122">
        <f t="shared" si="610"/>
        <v>45430.42</v>
      </c>
      <c r="BD432" s="122">
        <f t="shared" si="610"/>
        <v>522705.96000000008</v>
      </c>
      <c r="BE432" s="122">
        <f t="shared" si="610"/>
        <v>2747082.62</v>
      </c>
      <c r="BF432" s="143">
        <f t="shared" si="596"/>
        <v>82117156.680000007</v>
      </c>
      <c r="BG432" s="142">
        <f t="shared" si="597"/>
        <v>0.11976986760434014</v>
      </c>
      <c r="BH432" s="146">
        <f t="shared" si="598"/>
        <v>1499.7649765722099</v>
      </c>
      <c r="BI432" s="149">
        <f>SUM(BI417:BI431)</f>
        <v>88778.14</v>
      </c>
      <c r="BJ432" s="149">
        <f t="shared" ref="BJ432:BO432" si="611">SUM(BJ417:BJ431)</f>
        <v>0</v>
      </c>
      <c r="BK432" s="149">
        <f t="shared" si="611"/>
        <v>1308822.2100000002</v>
      </c>
      <c r="BL432" s="149">
        <f t="shared" si="611"/>
        <v>0</v>
      </c>
      <c r="BM432" s="149">
        <f t="shared" si="611"/>
        <v>420545.00000000006</v>
      </c>
      <c r="BN432" s="149">
        <f t="shared" si="611"/>
        <v>0</v>
      </c>
      <c r="BO432" s="149">
        <f t="shared" si="611"/>
        <v>6702861.7999999998</v>
      </c>
      <c r="BP432" s="146">
        <f t="shared" si="574"/>
        <v>8521007.1500000004</v>
      </c>
      <c r="BQ432" s="142">
        <f t="shared" si="575"/>
        <v>1.2428095899473558E-2</v>
      </c>
      <c r="BR432" s="143">
        <f t="shared" si="576"/>
        <v>155.62531151061992</v>
      </c>
      <c r="BS432" s="149">
        <f>SUM(BS417:BS431)</f>
        <v>950</v>
      </c>
      <c r="BT432" s="149">
        <f t="shared" ref="BT432:BV432" si="612">SUM(BT417:BT431)</f>
        <v>275538.53000000003</v>
      </c>
      <c r="BU432" s="149">
        <f t="shared" si="612"/>
        <v>493550.27</v>
      </c>
      <c r="BV432" s="149">
        <f t="shared" si="612"/>
        <v>195222.1</v>
      </c>
      <c r="BW432" s="146">
        <f t="shared" si="577"/>
        <v>965260.9</v>
      </c>
      <c r="BX432" s="142">
        <f t="shared" si="578"/>
        <v>1.4078564683767641E-3</v>
      </c>
      <c r="BY432" s="143">
        <f t="shared" si="579"/>
        <v>17.629257387904119</v>
      </c>
      <c r="BZ432" s="144">
        <f>SUM(BZ417:BZ431)</f>
        <v>107566630.98</v>
      </c>
      <c r="CA432" s="142">
        <f t="shared" si="580"/>
        <v>0.1568885440264797</v>
      </c>
      <c r="CB432" s="143">
        <f t="shared" si="581"/>
        <v>1964.5671174457821</v>
      </c>
      <c r="CC432" s="144">
        <f>SUM(CC417:CC431)</f>
        <v>30421626.800000001</v>
      </c>
      <c r="CD432" s="142">
        <f t="shared" si="582"/>
        <v>4.4370681614601733E-2</v>
      </c>
      <c r="CE432" s="143">
        <f t="shared" si="583"/>
        <v>555.61215523799001</v>
      </c>
      <c r="CF432" s="150">
        <f>SUM(CF417:CF431)</f>
        <v>17350787.619999997</v>
      </c>
      <c r="CG432" s="96">
        <f t="shared" si="584"/>
        <v>2.5306545186123748E-2</v>
      </c>
      <c r="CH432" s="97">
        <f t="shared" si="585"/>
        <v>316.88997330756928</v>
      </c>
      <c r="CI432" s="98">
        <f t="shared" si="543"/>
        <v>685624509.09000015</v>
      </c>
      <c r="CJ432" s="99">
        <f t="shared" si="544"/>
        <v>0</v>
      </c>
    </row>
  </sheetData>
  <printOptions horizontalCentered="1"/>
  <pageMargins left="0.7" right="0.7" top="0.85" bottom="0.75" header="0.3" footer="0.3"/>
  <pageSetup scale="54" orientation="landscape" r:id="rId1"/>
  <headerFooter>
    <oddHeader>&amp;C&amp;"Segoe UI,Bold"&amp;16Washington State School Districts, Charter and Tribal Schools
General Fund Total Expenditures by Program Groups by County
Fiscal Year 2017–2018</oddHeader>
  </headerFooter>
  <rowBreaks count="7" manualBreakCount="7">
    <brk id="46" max="83" man="1"/>
    <brk id="96" max="83" man="1"/>
    <brk id="143" max="83" man="1"/>
    <brk id="189" max="83" man="1"/>
    <brk id="286" max="83" man="1"/>
    <brk id="327" max="83" man="1"/>
    <brk id="414" max="83" man="1"/>
  </rowBreaks>
  <colBreaks count="1" manualBreakCount="1">
    <brk id="8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Tot Exp by Prgm by county</vt:lpstr>
      <vt:lpstr>'1718 Tot Exp by Prgm by county'!Print_Area</vt:lpstr>
      <vt:lpstr>'1718 Tot Exp by Prgm 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2019-01-30T18:29:30Z</cp:lastPrinted>
  <dcterms:created xsi:type="dcterms:W3CDTF">2019-01-18T21:22:31Z</dcterms:created>
  <dcterms:modified xsi:type="dcterms:W3CDTF">2019-02-20T17:54:57Z</dcterms:modified>
</cp:coreProperties>
</file>