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LEVY\2018\Web Files\"/>
    </mc:Choice>
  </mc:AlternateContent>
  <bookViews>
    <workbookView xWindow="375" yWindow="2775" windowWidth="11325" windowHeight="4365"/>
  </bookViews>
  <sheets>
    <sheet name="A" sheetId="1" r:id="rId1"/>
  </sheets>
  <definedNames>
    <definedName name="_xlnm.Print_Area" localSheetId="0">A!$A$9:$K$310</definedName>
    <definedName name="_xlnm.Print_Titles" localSheetId="0">A!$2:$8</definedName>
    <definedName name="Print_Titles_MI" localSheetId="0">A!$2:$8</definedName>
    <definedName name="SPACER">#REF!</definedName>
  </definedNames>
  <calcPr calcId="162913" calcOnSave="0"/>
</workbook>
</file>

<file path=xl/calcChain.xml><?xml version="1.0" encoding="utf-8"?>
<calcChain xmlns="http://schemas.openxmlformats.org/spreadsheetml/2006/main">
  <c r="E310" i="1" l="1"/>
  <c r="D310" i="1"/>
  <c r="H308" i="1"/>
  <c r="G308" i="1" s="1"/>
  <c r="F12" i="1"/>
  <c r="F305" i="1"/>
  <c r="G12" i="1" l="1"/>
  <c r="F18" i="1" l="1"/>
  <c r="F306" i="1" l="1"/>
  <c r="G306" i="1" l="1"/>
  <c r="G18" i="1"/>
  <c r="H310" i="1" l="1"/>
  <c r="F13" i="1"/>
  <c r="F14" i="1"/>
  <c r="F15" i="1"/>
  <c r="F16" i="1"/>
  <c r="F17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26" i="1"/>
  <c r="F47" i="1"/>
  <c r="F60" i="1"/>
  <c r="F62" i="1"/>
  <c r="F63" i="1"/>
  <c r="F67" i="1"/>
  <c r="F89" i="1"/>
  <c r="F131" i="1"/>
  <c r="F132" i="1"/>
  <c r="F137" i="1"/>
  <c r="F201" i="1"/>
  <c r="F212" i="1"/>
  <c r="F213" i="1"/>
  <c r="F214" i="1"/>
  <c r="F215" i="1"/>
  <c r="F246" i="1"/>
  <c r="E308" i="1"/>
  <c r="D308" i="1"/>
  <c r="H9" i="1"/>
  <c r="E9" i="1"/>
  <c r="D9" i="1"/>
  <c r="F308" i="1" l="1"/>
  <c r="F310" i="1"/>
  <c r="G310" i="1" s="1"/>
  <c r="G206" i="1"/>
  <c r="G82" i="1"/>
  <c r="G231" i="1"/>
  <c r="G208" i="1"/>
  <c r="G204" i="1"/>
  <c r="G200" i="1"/>
  <c r="G97" i="1"/>
  <c r="G64" i="1"/>
  <c r="G37" i="1"/>
  <c r="G25" i="1"/>
  <c r="G21" i="1"/>
  <c r="G175" i="1"/>
  <c r="G159" i="1"/>
  <c r="G144" i="1"/>
  <c r="G23" i="1"/>
  <c r="G256" i="1"/>
  <c r="G295" i="1"/>
  <c r="G291" i="1"/>
  <c r="G279" i="1"/>
  <c r="G263" i="1"/>
  <c r="G238" i="1"/>
  <c r="G234" i="1"/>
  <c r="G218" i="1"/>
  <c r="G61" i="1"/>
  <c r="G52" i="1"/>
  <c r="G32" i="1"/>
  <c r="G289" i="1"/>
  <c r="G240" i="1"/>
  <c r="G236" i="1"/>
  <c r="G174" i="1"/>
  <c r="G143" i="1"/>
  <c r="G54" i="1"/>
  <c r="G30" i="1"/>
  <c r="G131" i="1"/>
  <c r="G304" i="1"/>
  <c r="G296" i="1"/>
  <c r="G285" i="1"/>
  <c r="G269" i="1"/>
  <c r="G253" i="1"/>
  <c r="G219" i="1"/>
  <c r="G205" i="1"/>
  <c r="G199" i="1"/>
  <c r="G188" i="1"/>
  <c r="G181" i="1"/>
  <c r="G170" i="1"/>
  <c r="G158" i="1"/>
  <c r="G151" i="1"/>
  <c r="G140" i="1"/>
  <c r="G120" i="1"/>
  <c r="G109" i="1"/>
  <c r="G70" i="1"/>
  <c r="G66" i="1"/>
  <c r="G50" i="1"/>
  <c r="G214" i="1"/>
  <c r="G201" i="1"/>
  <c r="G89" i="1"/>
  <c r="G62" i="1"/>
  <c r="G303" i="1"/>
  <c r="G299" i="1"/>
  <c r="G288" i="1"/>
  <c r="G284" i="1"/>
  <c r="G280" i="1"/>
  <c r="G276" i="1"/>
  <c r="G272" i="1"/>
  <c r="G268" i="1"/>
  <c r="G264" i="1"/>
  <c r="G260" i="1"/>
  <c r="G252" i="1"/>
  <c r="G249" i="1"/>
  <c r="G244" i="1"/>
  <c r="G237" i="1"/>
  <c r="G233" i="1"/>
  <c r="G229" i="1"/>
  <c r="G225" i="1"/>
  <c r="G221" i="1"/>
  <c r="G211" i="1"/>
  <c r="G198" i="1"/>
  <c r="G194" i="1"/>
  <c r="G191" i="1"/>
  <c r="G187" i="1"/>
  <c r="G183" i="1"/>
  <c r="G180" i="1"/>
  <c r="G176" i="1"/>
  <c r="G173" i="1"/>
  <c r="G169" i="1"/>
  <c r="G165" i="1"/>
  <c r="G161" i="1"/>
  <c r="G157" i="1"/>
  <c r="G154" i="1"/>
  <c r="G150" i="1"/>
  <c r="G146" i="1"/>
  <c r="G139" i="1"/>
  <c r="G134" i="1"/>
  <c r="G130" i="1"/>
  <c r="G127" i="1"/>
  <c r="G123" i="1"/>
  <c r="G116" i="1"/>
  <c r="G112" i="1"/>
  <c r="G108" i="1"/>
  <c r="G104" i="1"/>
  <c r="G100" i="1"/>
  <c r="G93" i="1"/>
  <c r="G88" i="1"/>
  <c r="G84" i="1"/>
  <c r="G81" i="1"/>
  <c r="G77" i="1"/>
  <c r="G73" i="1"/>
  <c r="G69" i="1"/>
  <c r="G65" i="1"/>
  <c r="G57" i="1"/>
  <c r="G53" i="1"/>
  <c r="G49" i="1"/>
  <c r="G45" i="1"/>
  <c r="G41" i="1"/>
  <c r="G34" i="1"/>
  <c r="G22" i="1"/>
  <c r="G14" i="1"/>
  <c r="G215" i="1"/>
  <c r="G300" i="1"/>
  <c r="G292" i="1"/>
  <c r="G277" i="1"/>
  <c r="G265" i="1"/>
  <c r="G257" i="1"/>
  <c r="G226" i="1"/>
  <c r="G202" i="1"/>
  <c r="G192" i="1"/>
  <c r="G184" i="1"/>
  <c r="G177" i="1"/>
  <c r="G166" i="1"/>
  <c r="G128" i="1"/>
  <c r="G117" i="1"/>
  <c r="G105" i="1"/>
  <c r="G90" i="1"/>
  <c r="G74" i="1"/>
  <c r="G42" i="1"/>
  <c r="G38" i="1"/>
  <c r="G31" i="1"/>
  <c r="G15" i="1"/>
  <c r="G137" i="1"/>
  <c r="G67" i="1"/>
  <c r="G60" i="1"/>
  <c r="G302" i="1"/>
  <c r="G298" i="1"/>
  <c r="G294" i="1"/>
  <c r="G290" i="1"/>
  <c r="G287" i="1"/>
  <c r="G283" i="1"/>
  <c r="G275" i="1"/>
  <c r="G271" i="1"/>
  <c r="G267" i="1"/>
  <c r="G259" i="1"/>
  <c r="G255" i="1"/>
  <c r="G248" i="1"/>
  <c r="G243" i="1"/>
  <c r="G239" i="1"/>
  <c r="G232" i="1"/>
  <c r="G228" i="1"/>
  <c r="G224" i="1"/>
  <c r="G217" i="1"/>
  <c r="G210" i="1"/>
  <c r="G207" i="1"/>
  <c r="G197" i="1"/>
  <c r="G193" i="1"/>
  <c r="G190" i="1"/>
  <c r="G186" i="1"/>
  <c r="G179" i="1"/>
  <c r="G172" i="1"/>
  <c r="G168" i="1"/>
  <c r="G164" i="1"/>
  <c r="G160" i="1"/>
  <c r="G153" i="1"/>
  <c r="G149" i="1"/>
  <c r="G145" i="1"/>
  <c r="G142" i="1"/>
  <c r="G138" i="1"/>
  <c r="G126" i="1"/>
  <c r="G122" i="1"/>
  <c r="G119" i="1"/>
  <c r="G115" i="1"/>
  <c r="G111" i="1"/>
  <c r="G107" i="1"/>
  <c r="G103" i="1"/>
  <c r="G99" i="1"/>
  <c r="G96" i="1"/>
  <c r="G92" i="1"/>
  <c r="G87" i="1"/>
  <c r="G83" i="1"/>
  <c r="G80" i="1"/>
  <c r="G76" i="1"/>
  <c r="G72" i="1"/>
  <c r="G68" i="1"/>
  <c r="G56" i="1"/>
  <c r="G48" i="1"/>
  <c r="G44" i="1"/>
  <c r="G40" i="1"/>
  <c r="G33" i="1"/>
  <c r="G29" i="1"/>
  <c r="G17" i="1"/>
  <c r="G13" i="1"/>
  <c r="G212" i="1"/>
  <c r="G26" i="1"/>
  <c r="G281" i="1"/>
  <c r="G273" i="1"/>
  <c r="G261" i="1"/>
  <c r="G250" i="1"/>
  <c r="G245" i="1"/>
  <c r="G241" i="1"/>
  <c r="G230" i="1"/>
  <c r="G222" i="1"/>
  <c r="G209" i="1"/>
  <c r="G195" i="1"/>
  <c r="G162" i="1"/>
  <c r="G155" i="1"/>
  <c r="G147" i="1"/>
  <c r="G135" i="1"/>
  <c r="G124" i="1"/>
  <c r="G113" i="1"/>
  <c r="G101" i="1"/>
  <c r="G94" i="1"/>
  <c r="G85" i="1"/>
  <c r="G78" i="1"/>
  <c r="G58" i="1"/>
  <c r="G46" i="1"/>
  <c r="G35" i="1"/>
  <c r="G27" i="1"/>
  <c r="G19" i="1"/>
  <c r="G246" i="1"/>
  <c r="G213" i="1"/>
  <c r="G132" i="1"/>
  <c r="G63" i="1"/>
  <c r="G47" i="1"/>
  <c r="G305" i="1"/>
  <c r="G301" i="1"/>
  <c r="G297" i="1"/>
  <c r="G293" i="1"/>
  <c r="G286" i="1"/>
  <c r="G282" i="1"/>
  <c r="G278" i="1"/>
  <c r="G274" i="1"/>
  <c r="G270" i="1"/>
  <c r="G266" i="1"/>
  <c r="G262" i="1"/>
  <c r="G258" i="1"/>
  <c r="G254" i="1"/>
  <c r="G251" i="1"/>
  <c r="G247" i="1"/>
  <c r="G242" i="1"/>
  <c r="G235" i="1"/>
  <c r="G227" i="1"/>
  <c r="G223" i="1"/>
  <c r="G220" i="1"/>
  <c r="G216" i="1"/>
  <c r="G203" i="1"/>
  <c r="G196" i="1"/>
  <c r="G189" i="1"/>
  <c r="G185" i="1"/>
  <c r="G182" i="1"/>
  <c r="G178" i="1"/>
  <c r="G171" i="1"/>
  <c r="G167" i="1"/>
  <c r="G163" i="1"/>
  <c r="G156" i="1"/>
  <c r="G152" i="1"/>
  <c r="G148" i="1"/>
  <c r="G141" i="1"/>
  <c r="G136" i="1"/>
  <c r="G133" i="1"/>
  <c r="G129" i="1"/>
  <c r="G125" i="1"/>
  <c r="G121" i="1"/>
  <c r="G118" i="1"/>
  <c r="G114" i="1"/>
  <c r="G110" i="1"/>
  <c r="G106" i="1"/>
  <c r="G102" i="1"/>
  <c r="G98" i="1"/>
  <c r="G95" i="1"/>
  <c r="G91" i="1"/>
  <c r="G86" i="1"/>
  <c r="G79" i="1"/>
  <c r="G75" i="1"/>
  <c r="G71" i="1"/>
  <c r="G59" i="1"/>
  <c r="G55" i="1"/>
  <c r="G51" i="1"/>
  <c r="G43" i="1"/>
  <c r="G39" i="1"/>
  <c r="G36" i="1"/>
  <c r="G28" i="1"/>
  <c r="G24" i="1"/>
  <c r="G20" i="1"/>
  <c r="G16" i="1"/>
  <c r="F9" i="1"/>
  <c r="G9" i="1" l="1"/>
  <c r="J12" i="1" l="1"/>
  <c r="K12" i="1"/>
  <c r="J303" i="1"/>
  <c r="K303" i="1"/>
  <c r="J299" i="1"/>
  <c r="K299" i="1"/>
  <c r="K295" i="1"/>
  <c r="J295" i="1"/>
  <c r="K291" i="1"/>
  <c r="J291" i="1"/>
  <c r="K287" i="1"/>
  <c r="J287" i="1"/>
  <c r="K283" i="1"/>
  <c r="J283" i="1"/>
  <c r="J279" i="1"/>
  <c r="K279" i="1"/>
  <c r="J275" i="1"/>
  <c r="K275" i="1"/>
  <c r="K271" i="1"/>
  <c r="J271" i="1"/>
  <c r="J267" i="1"/>
  <c r="K267" i="1"/>
  <c r="J263" i="1"/>
  <c r="K263" i="1"/>
  <c r="K259" i="1"/>
  <c r="J259" i="1"/>
  <c r="J255" i="1"/>
  <c r="K255" i="1"/>
  <c r="K251" i="1"/>
  <c r="J251" i="1"/>
  <c r="J247" i="1"/>
  <c r="K247" i="1"/>
  <c r="K243" i="1"/>
  <c r="J243" i="1"/>
  <c r="K239" i="1"/>
  <c r="J239" i="1"/>
  <c r="J235" i="1"/>
  <c r="K235" i="1"/>
  <c r="K231" i="1"/>
  <c r="J231" i="1"/>
  <c r="K227" i="1"/>
  <c r="J227" i="1"/>
  <c r="J223" i="1"/>
  <c r="K223" i="1"/>
  <c r="J219" i="1"/>
  <c r="K219" i="1"/>
  <c r="K215" i="1"/>
  <c r="J215" i="1"/>
  <c r="J211" i="1"/>
  <c r="K211" i="1"/>
  <c r="J207" i="1"/>
  <c r="K207" i="1"/>
  <c r="J203" i="1"/>
  <c r="K203" i="1"/>
  <c r="J199" i="1"/>
  <c r="K199" i="1"/>
  <c r="J195" i="1"/>
  <c r="K195" i="1"/>
  <c r="J191" i="1"/>
  <c r="K191" i="1"/>
  <c r="J187" i="1"/>
  <c r="K187" i="1"/>
  <c r="K183" i="1"/>
  <c r="J183" i="1"/>
  <c r="J179" i="1"/>
  <c r="K179" i="1"/>
  <c r="J175" i="1"/>
  <c r="K175" i="1"/>
  <c r="K171" i="1"/>
  <c r="J171" i="1"/>
  <c r="J167" i="1"/>
  <c r="K167" i="1"/>
  <c r="K163" i="1"/>
  <c r="J163" i="1"/>
  <c r="K159" i="1"/>
  <c r="J159" i="1"/>
  <c r="K155" i="1"/>
  <c r="J155" i="1"/>
  <c r="K151" i="1"/>
  <c r="J151" i="1"/>
  <c r="K147" i="1"/>
  <c r="J147" i="1"/>
  <c r="K143" i="1"/>
  <c r="J143" i="1"/>
  <c r="J139" i="1"/>
  <c r="K139" i="1"/>
  <c r="J135" i="1"/>
  <c r="K135" i="1"/>
  <c r="J131" i="1"/>
  <c r="K131" i="1"/>
  <c r="J127" i="1"/>
  <c r="K127" i="1"/>
  <c r="J123" i="1"/>
  <c r="K123" i="1"/>
  <c r="K119" i="1"/>
  <c r="J119" i="1"/>
  <c r="K115" i="1"/>
  <c r="J115" i="1"/>
  <c r="K111" i="1"/>
  <c r="J111" i="1"/>
  <c r="K107" i="1"/>
  <c r="J107" i="1"/>
  <c r="J103" i="1"/>
  <c r="K103" i="1"/>
  <c r="K99" i="1"/>
  <c r="J99" i="1"/>
  <c r="J95" i="1"/>
  <c r="K95" i="1"/>
  <c r="K91" i="1"/>
  <c r="J91" i="1"/>
  <c r="K87" i="1"/>
  <c r="J87" i="1"/>
  <c r="J83" i="1"/>
  <c r="K83" i="1"/>
  <c r="K79" i="1"/>
  <c r="J79" i="1"/>
  <c r="J75" i="1"/>
  <c r="K75" i="1"/>
  <c r="J71" i="1"/>
  <c r="K71" i="1"/>
  <c r="K67" i="1"/>
  <c r="J67" i="1"/>
  <c r="K63" i="1"/>
  <c r="J63" i="1"/>
  <c r="K59" i="1"/>
  <c r="J59" i="1"/>
  <c r="J55" i="1"/>
  <c r="K55" i="1"/>
  <c r="J51" i="1"/>
  <c r="K51" i="1"/>
  <c r="J47" i="1"/>
  <c r="K47" i="1"/>
  <c r="J43" i="1"/>
  <c r="K43" i="1"/>
  <c r="K39" i="1"/>
  <c r="J39" i="1"/>
  <c r="J35" i="1"/>
  <c r="K35" i="1"/>
  <c r="K31" i="1"/>
  <c r="J31" i="1"/>
  <c r="K27" i="1"/>
  <c r="J27" i="1"/>
  <c r="K23" i="1"/>
  <c r="J23" i="1"/>
  <c r="J19" i="1"/>
  <c r="K19" i="1"/>
  <c r="J15" i="1"/>
  <c r="K15" i="1"/>
  <c r="K306" i="1"/>
  <c r="J306" i="1"/>
  <c r="K302" i="1"/>
  <c r="J302" i="1"/>
  <c r="K298" i="1"/>
  <c r="J298" i="1"/>
  <c r="K294" i="1"/>
  <c r="J294" i="1"/>
  <c r="J290" i="1"/>
  <c r="K290" i="1"/>
  <c r="K286" i="1"/>
  <c r="J286" i="1"/>
  <c r="J282" i="1"/>
  <c r="K282" i="1"/>
  <c r="K278" i="1"/>
  <c r="J278" i="1"/>
  <c r="J274" i="1"/>
  <c r="K274" i="1"/>
  <c r="J270" i="1"/>
  <c r="K270" i="1"/>
  <c r="J266" i="1"/>
  <c r="K266" i="1"/>
  <c r="J262" i="1"/>
  <c r="K262" i="1"/>
  <c r="K258" i="1"/>
  <c r="J258" i="1"/>
  <c r="J254" i="1"/>
  <c r="K254" i="1"/>
  <c r="J250" i="1"/>
  <c r="K250" i="1"/>
  <c r="J246" i="1"/>
  <c r="K246" i="1"/>
  <c r="K242" i="1"/>
  <c r="J242" i="1"/>
  <c r="K238" i="1"/>
  <c r="J238" i="1"/>
  <c r="J234" i="1"/>
  <c r="K234" i="1"/>
  <c r="K230" i="1"/>
  <c r="J230" i="1"/>
  <c r="K226" i="1"/>
  <c r="J226" i="1"/>
  <c r="J222" i="1"/>
  <c r="K222" i="1"/>
  <c r="K218" i="1"/>
  <c r="J218" i="1"/>
  <c r="K214" i="1"/>
  <c r="J214" i="1"/>
  <c r="K206" i="1"/>
  <c r="J206" i="1"/>
  <c r="J202" i="1"/>
  <c r="K202" i="1"/>
  <c r="J198" i="1"/>
  <c r="K198" i="1"/>
  <c r="J194" i="1"/>
  <c r="K194" i="1"/>
  <c r="K190" i="1"/>
  <c r="J190" i="1"/>
  <c r="K186" i="1"/>
  <c r="J186" i="1"/>
  <c r="J182" i="1"/>
  <c r="K182" i="1"/>
  <c r="K178" i="1"/>
  <c r="J178" i="1"/>
  <c r="J174" i="1"/>
  <c r="K174" i="1"/>
  <c r="K170" i="1"/>
  <c r="J170" i="1"/>
  <c r="J166" i="1"/>
  <c r="K166" i="1"/>
  <c r="J162" i="1"/>
  <c r="K162" i="1"/>
  <c r="J158" i="1"/>
  <c r="K158" i="1"/>
  <c r="J154" i="1"/>
  <c r="K154" i="1"/>
  <c r="K150" i="1"/>
  <c r="J150" i="1"/>
  <c r="J146" i="1"/>
  <c r="K146" i="1"/>
  <c r="J142" i="1"/>
  <c r="K142" i="1"/>
  <c r="K138" i="1"/>
  <c r="J138" i="1"/>
  <c r="K134" i="1"/>
  <c r="J134" i="1"/>
  <c r="K130" i="1"/>
  <c r="J130" i="1"/>
  <c r="J126" i="1"/>
  <c r="K126" i="1"/>
  <c r="K122" i="1"/>
  <c r="J122" i="1"/>
  <c r="J118" i="1"/>
  <c r="K118" i="1"/>
  <c r="J114" i="1"/>
  <c r="K114" i="1"/>
  <c r="K110" i="1"/>
  <c r="J110" i="1"/>
  <c r="K106" i="1"/>
  <c r="J106" i="1"/>
  <c r="K102" i="1"/>
  <c r="J102" i="1"/>
  <c r="J98" i="1"/>
  <c r="K98" i="1"/>
  <c r="K94" i="1"/>
  <c r="J94" i="1"/>
  <c r="K90" i="1"/>
  <c r="J90" i="1"/>
  <c r="K86" i="1"/>
  <c r="J86" i="1"/>
  <c r="J82" i="1"/>
  <c r="K82" i="1"/>
  <c r="K78" i="1"/>
  <c r="J78" i="1"/>
  <c r="K74" i="1"/>
  <c r="J74" i="1"/>
  <c r="J70" i="1"/>
  <c r="K70" i="1"/>
  <c r="J66" i="1"/>
  <c r="K66" i="1"/>
  <c r="J62" i="1"/>
  <c r="K62" i="1"/>
  <c r="J58" i="1"/>
  <c r="K58" i="1"/>
  <c r="J54" i="1"/>
  <c r="K54" i="1"/>
  <c r="J50" i="1"/>
  <c r="K50" i="1"/>
  <c r="K46" i="1"/>
  <c r="J46" i="1"/>
  <c r="J42" i="1"/>
  <c r="K42" i="1"/>
  <c r="J38" i="1"/>
  <c r="K38" i="1"/>
  <c r="J34" i="1"/>
  <c r="K34" i="1"/>
  <c r="J30" i="1"/>
  <c r="K30" i="1"/>
  <c r="J26" i="1"/>
  <c r="K26" i="1"/>
  <c r="K22" i="1"/>
  <c r="J22" i="1"/>
  <c r="J18" i="1"/>
  <c r="K18" i="1"/>
  <c r="K14" i="1"/>
  <c r="J14" i="1"/>
  <c r="J305" i="1"/>
  <c r="K305" i="1"/>
  <c r="J301" i="1"/>
  <c r="K301" i="1"/>
  <c r="J297" i="1"/>
  <c r="K297" i="1"/>
  <c r="J293" i="1"/>
  <c r="K293" i="1"/>
  <c r="J289" i="1"/>
  <c r="K289" i="1"/>
  <c r="K285" i="1"/>
  <c r="J285" i="1"/>
  <c r="J281" i="1"/>
  <c r="K281" i="1"/>
  <c r="K277" i="1"/>
  <c r="J277" i="1"/>
  <c r="J273" i="1"/>
  <c r="K273" i="1"/>
  <c r="J269" i="1"/>
  <c r="K269" i="1"/>
  <c r="K265" i="1"/>
  <c r="J265" i="1"/>
  <c r="J261" i="1"/>
  <c r="K261" i="1"/>
  <c r="J257" i="1"/>
  <c r="K257" i="1"/>
  <c r="J253" i="1"/>
  <c r="K253" i="1"/>
  <c r="J249" i="1"/>
  <c r="K249" i="1"/>
  <c r="K245" i="1"/>
  <c r="J245" i="1"/>
  <c r="J241" i="1"/>
  <c r="K241" i="1"/>
  <c r="J237" i="1"/>
  <c r="K237" i="1"/>
  <c r="K233" i="1"/>
  <c r="J233" i="1"/>
  <c r="J229" i="1"/>
  <c r="K229" i="1"/>
  <c r="J225" i="1"/>
  <c r="K225" i="1"/>
  <c r="J221" i="1"/>
  <c r="K221" i="1"/>
  <c r="K217" i="1"/>
  <c r="J217" i="1"/>
  <c r="K213" i="1"/>
  <c r="J213" i="1"/>
  <c r="J205" i="1"/>
  <c r="K205" i="1"/>
  <c r="K201" i="1"/>
  <c r="J201" i="1"/>
  <c r="J197" i="1"/>
  <c r="K197" i="1"/>
  <c r="J193" i="1"/>
  <c r="K193" i="1"/>
  <c r="J189" i="1"/>
  <c r="K189" i="1"/>
  <c r="K185" i="1"/>
  <c r="J185" i="1"/>
  <c r="J181" i="1"/>
  <c r="K181" i="1"/>
  <c r="J177" i="1"/>
  <c r="K177" i="1"/>
  <c r="J173" i="1"/>
  <c r="K173" i="1"/>
  <c r="K169" i="1"/>
  <c r="J169" i="1"/>
  <c r="J165" i="1"/>
  <c r="K165" i="1"/>
  <c r="K161" i="1"/>
  <c r="J161" i="1"/>
  <c r="J157" i="1"/>
  <c r="K157" i="1"/>
  <c r="K153" i="1"/>
  <c r="J153" i="1"/>
  <c r="K149" i="1"/>
  <c r="J149" i="1"/>
  <c r="K145" i="1"/>
  <c r="J145" i="1"/>
  <c r="J141" i="1"/>
  <c r="K141" i="1"/>
  <c r="J137" i="1"/>
  <c r="K137" i="1"/>
  <c r="J133" i="1"/>
  <c r="K133" i="1"/>
  <c r="K129" i="1"/>
  <c r="J129" i="1"/>
  <c r="K125" i="1"/>
  <c r="J125" i="1"/>
  <c r="J121" i="1"/>
  <c r="K121" i="1"/>
  <c r="K117" i="1"/>
  <c r="J117" i="1"/>
  <c r="K113" i="1"/>
  <c r="J113" i="1"/>
  <c r="J109" i="1"/>
  <c r="K109" i="1"/>
  <c r="K105" i="1"/>
  <c r="J105" i="1"/>
  <c r="K101" i="1"/>
  <c r="J101" i="1"/>
  <c r="J97" i="1"/>
  <c r="K97" i="1"/>
  <c r="J93" i="1"/>
  <c r="K93" i="1"/>
  <c r="K89" i="1"/>
  <c r="J89" i="1"/>
  <c r="J85" i="1"/>
  <c r="K85" i="1"/>
  <c r="J81" i="1"/>
  <c r="K81" i="1"/>
  <c r="J77" i="1"/>
  <c r="K77" i="1"/>
  <c r="J73" i="1"/>
  <c r="K73" i="1"/>
  <c r="K69" i="1"/>
  <c r="J69" i="1"/>
  <c r="J65" i="1"/>
  <c r="K65" i="1"/>
  <c r="K61" i="1"/>
  <c r="J61" i="1"/>
  <c r="K57" i="1"/>
  <c r="J57" i="1"/>
  <c r="K53" i="1"/>
  <c r="J53" i="1"/>
  <c r="J49" i="1"/>
  <c r="K49" i="1"/>
  <c r="K45" i="1"/>
  <c r="J45" i="1"/>
  <c r="K41" i="1"/>
  <c r="J41" i="1"/>
  <c r="J37" i="1"/>
  <c r="K37" i="1"/>
  <c r="J33" i="1"/>
  <c r="K33" i="1"/>
  <c r="J29" i="1"/>
  <c r="K29" i="1"/>
  <c r="K25" i="1"/>
  <c r="J25" i="1"/>
  <c r="J21" i="1"/>
  <c r="K21" i="1"/>
  <c r="K17" i="1"/>
  <c r="J17" i="1"/>
  <c r="K13" i="1"/>
  <c r="J13" i="1"/>
  <c r="J304" i="1"/>
  <c r="K304" i="1"/>
  <c r="K300" i="1"/>
  <c r="J300" i="1"/>
  <c r="K296" i="1"/>
  <c r="J296" i="1"/>
  <c r="J292" i="1"/>
  <c r="K292" i="1"/>
  <c r="K288" i="1"/>
  <c r="J288" i="1"/>
  <c r="K284" i="1"/>
  <c r="J284" i="1"/>
  <c r="J280" i="1"/>
  <c r="K280" i="1"/>
  <c r="K276" i="1"/>
  <c r="J276" i="1"/>
  <c r="J272" i="1"/>
  <c r="K272" i="1"/>
  <c r="K268" i="1"/>
  <c r="J268" i="1"/>
  <c r="K264" i="1"/>
  <c r="J264" i="1"/>
  <c r="K260" i="1"/>
  <c r="J260" i="1"/>
  <c r="J256" i="1"/>
  <c r="K256" i="1"/>
  <c r="K252" i="1"/>
  <c r="J252" i="1"/>
  <c r="J248" i="1"/>
  <c r="K248" i="1"/>
  <c r="J244" i="1"/>
  <c r="K244" i="1"/>
  <c r="J240" i="1"/>
  <c r="K240" i="1"/>
  <c r="J236" i="1"/>
  <c r="K236" i="1"/>
  <c r="J232" i="1"/>
  <c r="K232" i="1"/>
  <c r="J228" i="1"/>
  <c r="K228" i="1"/>
  <c r="J224" i="1"/>
  <c r="K224" i="1"/>
  <c r="J220" i="1"/>
  <c r="K220" i="1"/>
  <c r="J216" i="1"/>
  <c r="K216" i="1"/>
  <c r="K212" i="1"/>
  <c r="J212" i="1"/>
  <c r="K208" i="1"/>
  <c r="J208" i="1"/>
  <c r="J204" i="1"/>
  <c r="K204" i="1"/>
  <c r="K200" i="1"/>
  <c r="J200" i="1"/>
  <c r="J196" i="1"/>
  <c r="K196" i="1"/>
  <c r="J192" i="1"/>
  <c r="K192" i="1"/>
  <c r="J188" i="1"/>
  <c r="K188" i="1"/>
  <c r="K184" i="1"/>
  <c r="J184" i="1"/>
  <c r="K180" i="1"/>
  <c r="J180" i="1"/>
  <c r="J176" i="1"/>
  <c r="K176" i="1"/>
  <c r="J172" i="1"/>
  <c r="K172" i="1"/>
  <c r="K168" i="1"/>
  <c r="J168" i="1"/>
  <c r="K164" i="1"/>
  <c r="J164" i="1"/>
  <c r="K160" i="1"/>
  <c r="J160" i="1"/>
  <c r="J156" i="1"/>
  <c r="K156" i="1"/>
  <c r="K152" i="1"/>
  <c r="J152" i="1"/>
  <c r="K148" i="1"/>
  <c r="J148" i="1"/>
  <c r="J144" i="1"/>
  <c r="K144" i="1"/>
  <c r="K140" i="1"/>
  <c r="J140" i="1"/>
  <c r="K136" i="1"/>
  <c r="J136" i="1"/>
  <c r="J132" i="1"/>
  <c r="K132" i="1"/>
  <c r="J128" i="1"/>
  <c r="K128" i="1"/>
  <c r="J124" i="1"/>
  <c r="K124" i="1"/>
  <c r="J120" i="1"/>
  <c r="K120" i="1"/>
  <c r="J116" i="1"/>
  <c r="K116" i="1"/>
  <c r="J112" i="1"/>
  <c r="K112" i="1"/>
  <c r="K108" i="1"/>
  <c r="J108" i="1"/>
  <c r="K104" i="1"/>
  <c r="J104" i="1"/>
  <c r="J100" i="1"/>
  <c r="K100" i="1"/>
  <c r="K96" i="1"/>
  <c r="J96" i="1"/>
  <c r="J92" i="1"/>
  <c r="K92" i="1"/>
  <c r="J88" i="1"/>
  <c r="K88" i="1"/>
  <c r="J84" i="1"/>
  <c r="K84" i="1"/>
  <c r="K80" i="1"/>
  <c r="J80" i="1"/>
  <c r="J76" i="1"/>
  <c r="K76" i="1"/>
  <c r="K72" i="1"/>
  <c r="J72" i="1"/>
  <c r="K68" i="1"/>
  <c r="J68" i="1"/>
  <c r="K64" i="1"/>
  <c r="J64" i="1"/>
  <c r="K60" i="1"/>
  <c r="J60" i="1"/>
  <c r="J56" i="1"/>
  <c r="K56" i="1"/>
  <c r="K52" i="1"/>
  <c r="J52" i="1"/>
  <c r="J48" i="1"/>
  <c r="K48" i="1"/>
  <c r="K44" i="1"/>
  <c r="J44" i="1"/>
  <c r="J40" i="1"/>
  <c r="K40" i="1"/>
  <c r="K36" i="1"/>
  <c r="J36" i="1"/>
  <c r="J32" i="1"/>
  <c r="K32" i="1"/>
  <c r="J28" i="1"/>
  <c r="K28" i="1"/>
  <c r="K24" i="1"/>
  <c r="J24" i="1"/>
  <c r="J20" i="1"/>
  <c r="K20" i="1"/>
  <c r="J16" i="1"/>
  <c r="K16" i="1"/>
  <c r="K209" i="1" l="1"/>
  <c r="J209" i="1"/>
  <c r="I9" i="1"/>
  <c r="J210" i="1"/>
  <c r="K210" i="1"/>
  <c r="I310" i="1"/>
  <c r="I308" i="1"/>
  <c r="K9" i="1" l="1"/>
  <c r="J9" i="1"/>
  <c r="J310" i="1"/>
  <c r="K310" i="1"/>
  <c r="K308" i="1"/>
  <c r="J308" i="1"/>
</calcChain>
</file>

<file path=xl/sharedStrings.xml><?xml version="1.0" encoding="utf-8"?>
<sst xmlns="http://schemas.openxmlformats.org/spreadsheetml/2006/main" count="620" uniqueCount="608">
  <si>
    <t xml:space="preserve">           (In County-District Order)</t>
  </si>
  <si>
    <t xml:space="preserve">Property </t>
  </si>
  <si>
    <t>Greater of</t>
  </si>
  <si>
    <t>Levy</t>
  </si>
  <si>
    <t>Certified</t>
  </si>
  <si>
    <t>Valuation</t>
  </si>
  <si>
    <t>1/2 TAV¹ or</t>
  </si>
  <si>
    <t>Rate</t>
  </si>
  <si>
    <t>Resident</t>
  </si>
  <si>
    <t>School District</t>
  </si>
  <si>
    <t>W/O Timber</t>
  </si>
  <si>
    <t>80% Timber</t>
  </si>
  <si>
    <t>With Timber</t>
  </si>
  <si>
    <t>$/1000</t>
  </si>
  <si>
    <t>Amount</t>
  </si>
  <si>
    <t>FTE Students</t>
  </si>
  <si>
    <t>Per Student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</si>
  <si>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</si>
  <si>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</si>
  <si>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</si>
  <si>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</si>
  <si>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</si>
  <si>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</si>
  <si>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</si>
  <si>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</si>
  <si>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</si>
  <si>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</si>
  <si>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</si>
  <si>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</si>
  <si>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</si>
  <si>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</si>
  <si>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</si>
  <si>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</si>
  <si>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</si>
  <si>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</si>
  <si>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</si>
  <si>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</si>
  <si>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</si>
  <si>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</si>
  <si>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</si>
  <si>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</si>
  <si>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</si>
  <si>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</si>
  <si>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</si>
  <si>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</si>
  <si>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</si>
  <si>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</si>
  <si>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</si>
  <si>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</si>
  <si>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</si>
  <si>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</si>
  <si>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</si>
  <si>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</si>
  <si>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</si>
  <si>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</si>
  <si>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</si>
  <si>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</si>
  <si>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</si>
  <si>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</si>
  <si>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</si>
  <si>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</si>
  <si>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</si>
  <si>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</si>
  <si>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</si>
  <si>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</si>
  <si>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</si>
  <si>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</si>
  <si>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</si>
  <si>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</si>
  <si>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</si>
  <si>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</si>
  <si>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</si>
  <si>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</si>
  <si>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</si>
  <si>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</si>
  <si>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</si>
  <si>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</si>
  <si>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</si>
  <si>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</si>
  <si>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</si>
  <si>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</si>
  <si>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</si>
  <si>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</si>
  <si>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</si>
  <si>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</si>
  <si>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</si>
  <si>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</si>
  <si>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</si>
  <si>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</si>
  <si>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</si>
  <si>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</si>
  <si>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</si>
  <si>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</si>
  <si>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</si>
  <si>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</si>
  <si>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</si>
  <si>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</si>
  <si>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</si>
  <si>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</si>
  <si>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</si>
  <si>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</si>
  <si>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</si>
  <si>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</si>
  <si>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</si>
  <si>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</si>
  <si>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</si>
  <si>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</si>
  <si>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</si>
  <si>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</si>
  <si>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</si>
  <si>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</si>
  <si>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</si>
  <si>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</si>
  <si>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</si>
  <si>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</si>
  <si>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</si>
  <si>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</si>
  <si>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</si>
  <si>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</si>
  <si>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</si>
  <si>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</si>
  <si>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</si>
  <si>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</si>
  <si>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</si>
  <si>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</si>
  <si>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</si>
  <si>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</si>
  <si>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</si>
  <si>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</si>
  <si>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</si>
  <si>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</si>
  <si>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</si>
  <si>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</si>
  <si>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</si>
  <si>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</si>
  <si>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</si>
  <si>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</si>
  <si>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</si>
  <si>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</si>
  <si>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</si>
  <si>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</si>
  <si>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</si>
  <si>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</si>
  <si>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</si>
  <si>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</si>
  <si>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</si>
  <si>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</si>
  <si>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</si>
  <si>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</si>
  <si>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</si>
  <si>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</si>
  <si>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</si>
  <si>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</si>
  <si>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</si>
  <si>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</si>
  <si>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</si>
  <si>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</si>
  <si>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</si>
  <si>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</si>
  <si>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</si>
  <si>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</si>
  <si>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</si>
  <si>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</si>
  <si>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</si>
  <si>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</si>
  <si>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</si>
  <si>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</si>
  <si>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</si>
  <si>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</si>
  <si>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</si>
  <si>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</si>
  <si>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</si>
  <si>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</si>
  <si>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</si>
  <si>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</si>
  <si>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</si>
  <si>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</si>
  <si>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</si>
  <si>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</si>
  <si>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</si>
  <si>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</si>
  <si>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</si>
  <si>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</si>
  <si>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</si>
  <si>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</si>
  <si>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</si>
  <si>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</si>
  <si>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</si>
  <si>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</si>
  <si>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</si>
  <si>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</si>
  <si>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</si>
  <si>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</si>
  <si>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</si>
  <si>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</si>
  <si>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</si>
  <si>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</si>
  <si>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</si>
  <si>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</si>
  <si>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</si>
  <si>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</si>
  <si>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</si>
  <si>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</si>
  <si>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</si>
  <si>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</si>
  <si>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</si>
  <si>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</si>
  <si>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</si>
  <si>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</si>
  <si>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</si>
  <si>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</si>
  <si>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</si>
  <si>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</si>
  <si>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</si>
  <si>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</si>
  <si>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</si>
  <si>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</si>
  <si>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</si>
  <si>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</si>
  <si>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</si>
  <si>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</si>
  <si>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</si>
  <si>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</si>
  <si>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</si>
  <si>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</si>
  <si>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</si>
  <si>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</si>
  <si>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</si>
  <si>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</si>
  <si>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</si>
  <si>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</si>
  <si>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</si>
  <si>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</si>
  <si>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</si>
  <si>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</si>
  <si>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</si>
  <si>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</si>
  <si>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</si>
  <si>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</si>
  <si>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</si>
  <si>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</si>
  <si>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</si>
  <si>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</si>
  <si>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</si>
  <si>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</si>
  <si>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</si>
  <si>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</si>
  <si>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</si>
  <si>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</si>
  <si>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</si>
  <si>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</si>
  <si>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</si>
  <si>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</si>
  <si>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</si>
  <si>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</si>
  <si>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</si>
  <si>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</si>
  <si>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</si>
  <si>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</si>
  <si>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</si>
  <si>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</si>
  <si>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</si>
  <si>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</si>
  <si>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</si>
  <si>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</si>
  <si>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</si>
  <si>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</si>
  <si>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</si>
  <si>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</si>
  <si>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</si>
  <si>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</si>
  <si>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</si>
  <si>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</si>
  <si>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</si>
  <si>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</si>
  <si>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</si>
  <si>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</si>
  <si>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</si>
  <si>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</si>
  <si>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</si>
  <si>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</si>
  <si>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</si>
  <si>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</si>
  <si>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</si>
  <si>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</si>
  <si>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</si>
  <si>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</si>
  <si>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</si>
  <si>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</si>
  <si>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</si>
  <si>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</si>
  <si>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</si>
  <si>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</si>
  <si>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</si>
  <si>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</si>
  <si>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</si>
  <si>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</si>
  <si>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</si>
  <si>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</si>
  <si>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</si>
  <si>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</si>
  <si>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</si>
  <si>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</si>
  <si>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</si>
  <si>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</si>
  <si>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</si>
  <si>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</si>
  <si>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</si>
  <si>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</si>
  <si>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</si>
  <si>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</si>
  <si>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</si>
  <si>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</si>
  <si>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</si>
  <si>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</si>
  <si>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</si>
  <si>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</si>
  <si>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</si>
  <si>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</si>
  <si>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</si>
  <si>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</si>
  <si>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</si>
  <si>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</si>
  <si>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</si>
  <si>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</si>
  <si>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</si>
  <si>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</si>
  <si>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</si>
  <si>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</si>
  <si>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</si>
  <si>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</si>
  <si>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</si>
  <si>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</si>
  <si>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</si>
  <si>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</si>
  <si>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</si>
  <si>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</si>
  <si>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</si>
  <si>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</si>
  <si>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</si>
  <si>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</si>
  <si>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</si>
  <si>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</si>
  <si>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</si>
  <si>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</si>
  <si>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</si>
  <si>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</si>
  <si>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</si>
  <si>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</si>
  <si>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</si>
  <si>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</si>
  <si>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</si>
  <si>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</si>
  <si>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</si>
  <si>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</si>
  <si>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</si>
  <si>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</si>
  <si>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</si>
  <si>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</si>
  <si>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</si>
  <si>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</si>
  <si>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</si>
  <si>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</si>
  <si>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</si>
  <si>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</si>
  <si>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</si>
  <si>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</si>
  <si>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</si>
  <si>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</si>
  <si>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</si>
  <si>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</si>
  <si>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</si>
  <si>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</si>
  <si>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</si>
  <si>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</si>
  <si>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</si>
  <si>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</si>
  <si>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</si>
  <si>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</si>
  <si>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</si>
  <si>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</si>
  <si>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</si>
  <si>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</si>
  <si>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</si>
  <si>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</si>
  <si>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</si>
  <si>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</si>
  <si>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</si>
  <si>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</si>
  <si>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</si>
  <si>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</si>
  <si>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</si>
  <si>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</si>
  <si>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</si>
  <si>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</si>
  <si>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</si>
  <si>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</si>
  <si>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</si>
  <si>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</si>
  <si>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</si>
  <si>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</si>
  <si>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</si>
  <si>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</si>
  <si>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</si>
  <si>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</si>
  <si>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</si>
  <si>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</si>
  <si>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</si>
  <si>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</si>
  <si>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</si>
  <si>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</si>
  <si>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</si>
  <si>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</si>
  <si>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</si>
  <si>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</si>
  <si>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</si>
  <si>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</si>
  <si>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</si>
  <si>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</si>
  <si>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</si>
  <si>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</si>
  <si>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</si>
  <si>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</si>
  <si>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</si>
  <si>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</si>
  <si>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</si>
  <si>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</si>
  <si>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</si>
  <si>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</si>
  <si>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</si>
  <si>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</si>
  <si>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</si>
  <si>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</si>
  <si>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</si>
  <si>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</si>
  <si>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</si>
  <si>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</si>
  <si>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</si>
  <si>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</si>
  <si>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</si>
  <si>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</si>
  <si>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</si>
  <si>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</si>
  <si>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</si>
  <si>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</si>
  <si>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</si>
  <si>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</si>
  <si>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</si>
  <si>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</si>
  <si>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</si>
  <si>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</si>
  <si>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</si>
  <si>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</si>
  <si>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</si>
  <si>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</si>
  <si>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</si>
  <si>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</si>
  <si>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</si>
  <si>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</si>
  <si>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</si>
  <si>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</si>
  <si>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</si>
  <si>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</si>
  <si>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</si>
  <si>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</si>
  <si>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</si>
  <si>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</si>
  <si>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</si>
  <si>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</si>
  <si>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</si>
  <si>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</si>
  <si>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</si>
  <si>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</si>
  <si>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</si>
  <si>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</si>
  <si>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</si>
  <si>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</si>
  <si>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</si>
  <si>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</si>
  <si>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</si>
  <si>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</si>
  <si>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</si>
  <si>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</si>
  <si>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</si>
  <si>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</si>
  <si>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</si>
  <si>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</si>
  <si>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</si>
  <si>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</si>
  <si>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</si>
  <si>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</si>
  <si>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</si>
  <si>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</si>
  <si>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</si>
  <si>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</si>
  <si>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</si>
  <si>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</si>
  <si>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</si>
  <si>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</si>
  <si>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</si>
  <si>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</si>
  <si>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</si>
  <si>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</si>
  <si>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</si>
  <si>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</si>
  <si>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</si>
  <si>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</si>
  <si>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</si>
  <si>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</si>
  <si>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</si>
  <si>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</si>
  <si>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</si>
  <si>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</si>
  <si>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</si>
  <si>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</si>
  <si>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</si>
  <si>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</si>
  <si>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</si>
  <si>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</si>
  <si>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</si>
  <si>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</si>
  <si>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</si>
  <si>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</si>
  <si>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</si>
  <si>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</si>
  <si>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</si>
  <si>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</si>
  <si>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</si>
  <si>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</si>
  <si>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</si>
  <si>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</si>
  <si>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</si>
  <si>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</si>
  <si>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</si>
  <si>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</si>
  <si>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</si>
  <si>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</si>
  <si>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</si>
  <si>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</si>
  <si>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</si>
  <si>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</si>
  <si>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</si>
  <si>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</si>
  <si>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</si>
  <si>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</si>
  <si>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</si>
  <si>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</si>
  <si>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</si>
  <si>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</si>
  <si>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</si>
  <si>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</si>
  <si>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</si>
  <si>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</si>
  <si>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</si>
  <si>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</si>
  <si>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</si>
  <si>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</si>
  <si>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</si>
  <si>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</si>
  <si>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</si>
  <si>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</si>
  <si>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</si>
  <si>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</si>
  <si>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</si>
  <si>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</si>
  <si>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</si>
  <si>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</si>
  <si>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</si>
  <si>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</si>
  <si>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</si>
  <si>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</si>
  <si>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</si>
  <si>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</si>
  <si>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</si>
  <si>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</si>
  <si>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</si>
  <si>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</si>
  <si>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</si>
  <si>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</si>
  <si>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</si>
  <si>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</si>
  <si>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</si>
  <si>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</si>
  <si>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</si>
  <si>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</si>
  <si>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</si>
  <si>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</si>
  <si>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</si>
  <si>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</si>
  <si>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</si>
  <si>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</si>
  <si>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</si>
  <si>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</si>
  <si>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</si>
  <si>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</si>
  <si>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</si>
  <si>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</si>
  <si>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</si>
  <si>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</si>
  <si>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</si>
  <si>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</si>
  <si>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</si>
  <si>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</si>
  <si>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>ALL DISTRICTS:</t>
  </si>
  <si>
    <t>DISTRICTS WITH LEVIES:</t>
  </si>
  <si>
    <t>State Total/Average:</t>
  </si>
  <si>
    <t xml:space="preserve">  Analysis of Excess General Fund Levies Collectible in 2018</t>
  </si>
  <si>
    <t>2016–17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</si>
</sst>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);\(#,##0.00000\)"/>
    <numFmt numFmtId="165" formatCode="0.0000_)"/>
    <numFmt numFmtId="166" formatCode="#,##0.0000_);\(#,##0.0000\)"/>
  </numFmts>
  <fonts count="9">
    <font>
      <sz val="9"/>
      <name val="Arial MT"/>
    </font>
    <font>
      <b/>
      <sz val="9"/>
      <name val="Arial MT"/>
      <family val="2"/>
    </font>
    <font>
      <sz val="9"/>
      <name val="Arial MT"/>
      <family val="2"/>
    </font>
    <font>
      <b/>
      <sz val="9"/>
      <name val="Arial MT"/>
    </font>
    <font>
      <sz val="9"/>
      <color theme="0" tint="-0.14999847407452621"/>
      <name val="Arial MT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37" fontId="0" fillId="0" borderId="0" xfId="0" applyNumberFormat="1" applyProtection="1"/>
    <xf numFmtId="0" fontId="2" fillId="0" borderId="0" xfId="0" applyFont="1"/>
    <xf numFmtId="165" fontId="0" fillId="0" borderId="0" xfId="0" applyNumberFormat="1" applyProtection="1"/>
    <xf numFmtId="0" fontId="3" fillId="0" borderId="0" xfId="0" applyFont="1"/>
    <xf numFmtId="37" fontId="3" fillId="0" borderId="0" xfId="0" applyNumberFormat="1" applyFont="1" applyProtection="1"/>
    <xf numFmtId="165" fontId="3" fillId="0" borderId="0" xfId="0" applyNumberFormat="1" applyFont="1" applyProtection="1"/>
    <xf numFmtId="0" fontId="4" fillId="0" borderId="0" xfId="0" applyFont="1"/>
    <xf numFmtId="39" fontId="0" fillId="0" borderId="0" xfId="0" applyNumberFormat="1"/>
    <xf numFmtId="37" fontId="0" fillId="0" borderId="0" xfId="0" applyNumberFormat="1"/>
    <xf numFmtId="166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7" fontId="5" fillId="0" borderId="0" xfId="0" applyNumberFormat="1" applyFont="1" applyProtection="1"/>
    <xf numFmtId="166" fontId="5" fillId="0" borderId="0" xfId="0" applyNumberFormat="1" applyFont="1" applyProtection="1"/>
    <xf numFmtId="37" fontId="6" fillId="0" borderId="0" xfId="0" applyNumberFormat="1" applyFont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164" fontId="6" fillId="0" borderId="0" xfId="0" applyNumberFormat="1" applyFont="1"/>
    <xf numFmtId="165" fontId="5" fillId="0" borderId="0" xfId="0" applyNumberFormat="1" applyFont="1" applyProtection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9" fontId="6" fillId="0" borderId="0" xfId="0" applyNumberFormat="1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Q315"/>
  <sheetViews>
    <sheetView showZeros="0" tabSelected="1" defaultGridColor="0" colorId="22" zoomScale="90" zoomScaleNormal="90" zoomScaleSheetLayoutView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12" sqref="A12"/>
    </sheetView>
  </sheetViews>
  <sheetFormatPr defaultColWidth="9.7109375" defaultRowHeight="12"/>
  <cols>
    <col min="1" max="1" width="5.7109375" customWidth="1"/>
    <col min="2" max="2" width="7.7109375" customWidth="1"/>
    <col min="3" max="3" width="20.42578125" customWidth="1"/>
    <col min="4" max="4" width="20" customWidth="1"/>
    <col min="5" max="5" width="15.7109375" customWidth="1"/>
    <col min="6" max="6" width="20.42578125" customWidth="1"/>
    <col min="7" max="7" width="10.42578125" customWidth="1"/>
    <col min="8" max="8" width="15.7109375" customWidth="1"/>
    <col min="9" max="9" width="17.28515625" customWidth="1"/>
    <col min="10" max="10" width="12.7109375" customWidth="1"/>
    <col min="11" max="11" width="13.42578125" customWidth="1"/>
    <col min="12" max="12" width="16.7109375" customWidth="1"/>
    <col min="13" max="13" width="10" bestFit="1" customWidth="1"/>
    <col min="14" max="14" width="7.42578125" bestFit="1" customWidth="1"/>
    <col min="15" max="15" width="11.7109375" customWidth="1"/>
    <col min="16" max="16" width="7" bestFit="1" customWidth="1"/>
  </cols>
  <sheetData>
    <row r="2" spans="1:17" s="14" customFormat="1" ht="21">
      <c r="B2" s="25" t="s">
        <v>606</v>
      </c>
      <c r="C2" s="25"/>
      <c r="D2" s="25"/>
      <c r="E2" s="25"/>
      <c r="F2" s="25"/>
      <c r="G2" s="25"/>
      <c r="H2" s="25"/>
      <c r="I2" s="25"/>
      <c r="J2" s="25"/>
      <c r="K2" s="25"/>
    </row>
    <row r="3" spans="1:17" s="13" customFormat="1" ht="15.7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</row>
    <row r="5" spans="1:17" s="13" customFormat="1" ht="15.75">
      <c r="B5" s="12"/>
      <c r="C5" s="12"/>
      <c r="D5" s="15" t="s">
        <v>1</v>
      </c>
      <c r="E5" s="15" t="s">
        <v>2</v>
      </c>
      <c r="F5" s="15" t="s">
        <v>3</v>
      </c>
      <c r="G5" s="15" t="s">
        <v>3</v>
      </c>
      <c r="H5" s="15" t="s">
        <v>4</v>
      </c>
      <c r="I5" s="15" t="s">
        <v>607</v>
      </c>
      <c r="J5" s="15" t="s">
        <v>3</v>
      </c>
      <c r="K5" s="15" t="s">
        <v>4</v>
      </c>
      <c r="L5" s="27"/>
      <c r="M5" s="27"/>
      <c r="N5" s="27"/>
      <c r="O5" s="27"/>
    </row>
    <row r="6" spans="1:17" s="13" customFormat="1" ht="15.75">
      <c r="A6" s="12"/>
      <c r="B6" s="12"/>
      <c r="C6" s="12"/>
      <c r="D6" s="15" t="s">
        <v>5</v>
      </c>
      <c r="E6" s="15" t="s">
        <v>6</v>
      </c>
      <c r="F6" s="15" t="s">
        <v>5</v>
      </c>
      <c r="G6" s="15" t="s">
        <v>7</v>
      </c>
      <c r="H6" s="15" t="s">
        <v>3</v>
      </c>
      <c r="I6" s="15" t="s">
        <v>8</v>
      </c>
      <c r="J6" s="15" t="s">
        <v>5</v>
      </c>
      <c r="K6" s="15" t="s">
        <v>3</v>
      </c>
      <c r="L6" s="16"/>
      <c r="M6" s="16"/>
      <c r="N6" s="16"/>
      <c r="O6" s="16"/>
    </row>
    <row r="7" spans="1:17" s="13" customFormat="1" ht="15.75">
      <c r="B7" s="12"/>
      <c r="C7" s="12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16</v>
      </c>
      <c r="L7" s="16"/>
      <c r="M7" s="16"/>
      <c r="N7" s="16"/>
    </row>
    <row r="8" spans="1:17" ht="5.25" customHeight="1">
      <c r="D8" s="2"/>
      <c r="E8" s="2"/>
      <c r="F8" s="2"/>
    </row>
    <row r="9" spans="1:17" s="13" customFormat="1" ht="15.75">
      <c r="B9" s="12"/>
      <c r="C9" s="12" t="s">
        <v>605</v>
      </c>
      <c r="D9" s="17">
        <f>SUM(D12:D306)</f>
        <v>1122451883961</v>
      </c>
      <c r="E9" s="17">
        <f>SUM(E12:E306)</f>
        <v>2714021309.9117599</v>
      </c>
      <c r="F9" s="17">
        <f>SUM(F12:F306)</f>
        <v>1125165905270.9121</v>
      </c>
      <c r="G9" s="18">
        <f>ROUND((H9/F9)*1000,4)</f>
        <v>2.2949999999999999</v>
      </c>
      <c r="H9" s="17">
        <f>SUM(H12:H306)</f>
        <v>2582216527</v>
      </c>
      <c r="I9" s="17">
        <f>SUM(I12:I306)</f>
        <v>1078392.8700000006</v>
      </c>
      <c r="J9" s="17">
        <f>ROUND(F9/I9,0)</f>
        <v>1043373</v>
      </c>
      <c r="K9" s="17">
        <f>ROUND(H9/I9,0)</f>
        <v>2395</v>
      </c>
      <c r="L9" s="19"/>
      <c r="M9" s="19"/>
      <c r="N9" s="19"/>
      <c r="O9" s="19"/>
    </row>
    <row r="10" spans="1:17" ht="6.75" customHeight="1">
      <c r="D10" s="2"/>
      <c r="E10" s="2"/>
      <c r="F10" s="2"/>
      <c r="H10" s="3"/>
    </row>
    <row r="11" spans="1:17" ht="6.75" customHeight="1">
      <c r="A11" s="1"/>
      <c r="D11" s="2"/>
      <c r="E11" s="2"/>
      <c r="F11" s="2"/>
      <c r="H11" s="3"/>
    </row>
    <row r="12" spans="1:17" s="13" customFormat="1" ht="15.75">
      <c r="A12" s="12"/>
      <c r="B12" s="13" t="s">
        <v>17</v>
      </c>
      <c r="C12" s="13" t="s">
        <v>18</v>
      </c>
      <c r="D12" s="19">
        <v>52716674</v>
      </c>
      <c r="E12" s="19">
        <v>0</v>
      </c>
      <c r="F12" s="19">
        <f>D12+E12</f>
        <v>52716674</v>
      </c>
      <c r="G12" s="20">
        <f>ROUND((H12/F12)*1000,5)</f>
        <v>2.8454000000000002</v>
      </c>
      <c r="H12" s="19">
        <v>150000</v>
      </c>
      <c r="I12" s="21">
        <v>47.3</v>
      </c>
      <c r="J12" s="19">
        <f>ROUND(F12/I12,0)</f>
        <v>1114517</v>
      </c>
      <c r="K12" s="19">
        <f>ROUND(H12/I12,0)</f>
        <v>3171</v>
      </c>
      <c r="L12" s="19"/>
      <c r="M12" s="20"/>
      <c r="N12" s="19"/>
      <c r="O12" s="20"/>
      <c r="P12" s="26"/>
      <c r="Q12" s="22"/>
    </row>
    <row r="13" spans="1:17" s="13" customFormat="1" ht="15.75">
      <c r="A13" s="12"/>
      <c r="B13" s="13" t="s">
        <v>19</v>
      </c>
      <c r="C13" s="13" t="s">
        <v>20</v>
      </c>
      <c r="D13" s="19">
        <v>21223288</v>
      </c>
      <c r="E13" s="19">
        <v>0</v>
      </c>
      <c r="F13" s="19">
        <f t="shared" ref="F13:F17" si="0">D13+E13</f>
        <v>21223288</v>
      </c>
      <c r="G13" s="20">
        <f t="shared" ref="G13:G76" si="1">ROUND((H13/F13)*1000,5)</f>
        <v>2.3559000000000001</v>
      </c>
      <c r="H13" s="19">
        <v>50000</v>
      </c>
      <c r="I13" s="21">
        <v>12.5</v>
      </c>
      <c r="J13" s="19">
        <f t="shared" ref="J13:J18" si="2">ROUND(F13/I13,0)</f>
        <v>1697863</v>
      </c>
      <c r="K13" s="19">
        <f t="shared" ref="K13:K18" si="3">ROUND(H13/I13,0)</f>
        <v>4000</v>
      </c>
      <c r="L13" s="19"/>
      <c r="M13" s="20"/>
      <c r="N13" s="19"/>
      <c r="O13" s="20"/>
      <c r="P13" s="26"/>
      <c r="Q13" s="22"/>
    </row>
    <row r="14" spans="1:17" s="13" customFormat="1" ht="15.75">
      <c r="A14" s="12"/>
      <c r="B14" s="13" t="s">
        <v>21</v>
      </c>
      <c r="C14" s="13" t="s">
        <v>22</v>
      </c>
      <c r="D14" s="19">
        <v>1275480845</v>
      </c>
      <c r="E14" s="19">
        <v>0</v>
      </c>
      <c r="F14" s="19">
        <f t="shared" si="0"/>
        <v>1275480845</v>
      </c>
      <c r="G14" s="20">
        <f t="shared" si="1"/>
        <v>2.3912599999999999</v>
      </c>
      <c r="H14" s="19">
        <v>3050000</v>
      </c>
      <c r="I14" s="21">
        <v>4341.49</v>
      </c>
      <c r="J14" s="19">
        <f t="shared" si="2"/>
        <v>293789</v>
      </c>
      <c r="K14" s="19">
        <f t="shared" si="3"/>
        <v>703</v>
      </c>
      <c r="L14" s="19"/>
      <c r="M14" s="20"/>
      <c r="N14" s="19"/>
      <c r="O14" s="20"/>
      <c r="P14" s="26"/>
      <c r="Q14" s="22"/>
    </row>
    <row r="15" spans="1:17" s="13" customFormat="1" ht="15.75">
      <c r="A15" s="12"/>
      <c r="B15" s="13" t="s">
        <v>23</v>
      </c>
      <c r="C15" s="13" t="s">
        <v>24</v>
      </c>
      <c r="D15" s="19">
        <v>277407263</v>
      </c>
      <c r="E15" s="19">
        <v>0</v>
      </c>
      <c r="F15" s="19">
        <f t="shared" si="0"/>
        <v>277407263</v>
      </c>
      <c r="G15" s="20">
        <f t="shared" si="1"/>
        <v>2.9303499999999998</v>
      </c>
      <c r="H15" s="19">
        <v>812900</v>
      </c>
      <c r="I15" s="21">
        <v>187.69</v>
      </c>
      <c r="J15" s="19">
        <f t="shared" si="2"/>
        <v>1478008</v>
      </c>
      <c r="K15" s="19">
        <f t="shared" si="3"/>
        <v>4331</v>
      </c>
      <c r="L15" s="19"/>
      <c r="M15" s="20"/>
      <c r="N15" s="19"/>
      <c r="O15" s="20"/>
      <c r="P15" s="26"/>
      <c r="Q15" s="22"/>
    </row>
    <row r="16" spans="1:17" s="13" customFormat="1" ht="15.75">
      <c r="A16" s="12"/>
      <c r="B16" s="13" t="s">
        <v>25</v>
      </c>
      <c r="C16" s="13" t="s">
        <v>26</v>
      </c>
      <c r="D16" s="19">
        <v>362418533</v>
      </c>
      <c r="E16" s="19">
        <v>0</v>
      </c>
      <c r="F16" s="19">
        <f t="shared" si="0"/>
        <v>362418533</v>
      </c>
      <c r="G16" s="20">
        <f t="shared" si="1"/>
        <v>2.86469</v>
      </c>
      <c r="H16" s="19">
        <v>1038215</v>
      </c>
      <c r="I16" s="21">
        <v>347.62</v>
      </c>
      <c r="J16" s="19">
        <f t="shared" si="2"/>
        <v>1042571</v>
      </c>
      <c r="K16" s="19">
        <f t="shared" si="3"/>
        <v>2987</v>
      </c>
      <c r="L16" s="19"/>
      <c r="M16" s="20"/>
      <c r="N16" s="19"/>
      <c r="O16" s="20"/>
      <c r="P16" s="26"/>
      <c r="Q16" s="22"/>
    </row>
    <row r="17" spans="1:17" s="13" customFormat="1" ht="15.75">
      <c r="A17" s="12"/>
      <c r="B17" s="13" t="s">
        <v>27</v>
      </c>
      <c r="C17" s="13" t="s">
        <v>28</v>
      </c>
      <c r="D17" s="19">
        <v>1371794915</v>
      </c>
      <c r="E17" s="19">
        <v>0</v>
      </c>
      <c r="F17" s="19">
        <f t="shared" si="0"/>
        <v>1371794915</v>
      </c>
      <c r="G17" s="20">
        <f t="shared" si="1"/>
        <v>3.52712</v>
      </c>
      <c r="H17" s="19">
        <v>4838492</v>
      </c>
      <c r="I17" s="21">
        <v>2630.1099999999997</v>
      </c>
      <c r="J17" s="19">
        <f t="shared" si="2"/>
        <v>521573</v>
      </c>
      <c r="K17" s="19">
        <f t="shared" si="3"/>
        <v>1840</v>
      </c>
      <c r="L17" s="19"/>
      <c r="M17" s="20"/>
      <c r="N17" s="19"/>
      <c r="O17" s="20"/>
      <c r="P17" s="26"/>
      <c r="Q17" s="22"/>
    </row>
    <row r="18" spans="1:17" s="13" customFormat="1" ht="15.75">
      <c r="A18" s="12"/>
      <c r="B18" s="13" t="s">
        <v>29</v>
      </c>
      <c r="C18" s="13" t="s">
        <v>30</v>
      </c>
      <c r="D18" s="19">
        <v>382751972</v>
      </c>
      <c r="E18" s="19">
        <v>1100168</v>
      </c>
      <c r="F18" s="19">
        <f>D18+E18</f>
        <v>383852140</v>
      </c>
      <c r="G18" s="20">
        <f t="shared" si="1"/>
        <v>4.1839000000000004</v>
      </c>
      <c r="H18" s="19">
        <v>1606000</v>
      </c>
      <c r="I18" s="21">
        <v>650.17000000000007</v>
      </c>
      <c r="J18" s="19">
        <f t="shared" si="2"/>
        <v>590387</v>
      </c>
      <c r="K18" s="19">
        <f t="shared" si="3"/>
        <v>2470</v>
      </c>
      <c r="L18" s="19"/>
      <c r="M18" s="20"/>
      <c r="N18" s="19"/>
      <c r="O18" s="20"/>
      <c r="P18" s="26"/>
      <c r="Q18" s="22"/>
    </row>
    <row r="19" spans="1:17" s="13" customFormat="1" ht="15.75">
      <c r="A19" s="12"/>
      <c r="B19" s="13" t="s">
        <v>31</v>
      </c>
      <c r="C19" s="13" t="s">
        <v>32</v>
      </c>
      <c r="D19" s="19">
        <v>8304026977</v>
      </c>
      <c r="E19" s="19">
        <v>0</v>
      </c>
      <c r="F19" s="19">
        <f t="shared" ref="F19:F24" si="4">D19+E19</f>
        <v>8304026977</v>
      </c>
      <c r="G19" s="20">
        <f t="shared" si="1"/>
        <v>3.08284</v>
      </c>
      <c r="H19" s="19">
        <v>25600000</v>
      </c>
      <c r="I19" s="21">
        <v>17987.780000000002</v>
      </c>
      <c r="J19" s="19">
        <f t="shared" ref="J19:J24" si="5">ROUND(F19/I19,0)</f>
        <v>461648</v>
      </c>
      <c r="K19" s="19">
        <f t="shared" ref="K19:K24" si="6">ROUND(H19/I19,0)</f>
        <v>1423</v>
      </c>
      <c r="L19" s="19"/>
      <c r="M19" s="20"/>
      <c r="N19" s="19"/>
      <c r="O19" s="20"/>
      <c r="P19" s="26"/>
      <c r="Q19" s="22"/>
    </row>
    <row r="20" spans="1:17" s="13" customFormat="1" ht="15.75">
      <c r="A20" s="12"/>
      <c r="B20" s="13" t="s">
        <v>33</v>
      </c>
      <c r="C20" s="13" t="s">
        <v>34</v>
      </c>
      <c r="D20" s="19">
        <v>588606408</v>
      </c>
      <c r="E20" s="19">
        <v>0</v>
      </c>
      <c r="F20" s="19">
        <f t="shared" si="4"/>
        <v>588606408</v>
      </c>
      <c r="G20" s="20">
        <f t="shared" si="1"/>
        <v>0.50936999999999999</v>
      </c>
      <c r="H20" s="19">
        <v>299816</v>
      </c>
      <c r="I20" s="21">
        <v>155.72</v>
      </c>
      <c r="J20" s="19">
        <f t="shared" si="5"/>
        <v>3779902</v>
      </c>
      <c r="K20" s="19">
        <f t="shared" si="6"/>
        <v>1925</v>
      </c>
      <c r="L20" s="19"/>
      <c r="M20" s="20"/>
      <c r="N20" s="19"/>
      <c r="O20" s="20"/>
      <c r="P20" s="26"/>
      <c r="Q20" s="22"/>
    </row>
    <row r="21" spans="1:17" s="13" customFormat="1" ht="15.75">
      <c r="A21" s="12"/>
      <c r="B21" s="13" t="s">
        <v>35</v>
      </c>
      <c r="C21" s="13" t="s">
        <v>36</v>
      </c>
      <c r="D21" s="19">
        <v>731982888</v>
      </c>
      <c r="E21" s="19">
        <v>0</v>
      </c>
      <c r="F21" s="19">
        <f t="shared" si="4"/>
        <v>731982888</v>
      </c>
      <c r="G21" s="20">
        <f t="shared" si="1"/>
        <v>3.0055299999999998</v>
      </c>
      <c r="H21" s="19">
        <v>2200000</v>
      </c>
      <c r="I21" s="21">
        <v>1441.6599999999999</v>
      </c>
      <c r="J21" s="19">
        <f t="shared" si="5"/>
        <v>507736</v>
      </c>
      <c r="K21" s="19">
        <f t="shared" si="6"/>
        <v>1526</v>
      </c>
      <c r="L21" s="19"/>
      <c r="M21" s="20"/>
      <c r="N21" s="19"/>
      <c r="O21" s="20"/>
      <c r="P21" s="26"/>
      <c r="Q21" s="22"/>
    </row>
    <row r="22" spans="1:17" s="13" customFormat="1" ht="15.75">
      <c r="A22" s="12"/>
      <c r="B22" s="13" t="s">
        <v>37</v>
      </c>
      <c r="C22" s="13" t="s">
        <v>38</v>
      </c>
      <c r="D22" s="19">
        <v>572649335</v>
      </c>
      <c r="E22" s="19">
        <v>0</v>
      </c>
      <c r="F22" s="19">
        <f t="shared" si="4"/>
        <v>572649335</v>
      </c>
      <c r="G22" s="20">
        <f t="shared" si="1"/>
        <v>3.40523</v>
      </c>
      <c r="H22" s="19">
        <v>1950000</v>
      </c>
      <c r="I22" s="21">
        <v>914.62</v>
      </c>
      <c r="J22" s="19">
        <f t="shared" si="5"/>
        <v>626106</v>
      </c>
      <c r="K22" s="19">
        <f t="shared" si="6"/>
        <v>2132</v>
      </c>
      <c r="L22" s="19"/>
      <c r="M22" s="20"/>
      <c r="N22" s="19"/>
      <c r="O22" s="20"/>
      <c r="P22" s="26"/>
      <c r="Q22" s="22"/>
    </row>
    <row r="23" spans="1:17" s="13" customFormat="1" ht="15.75">
      <c r="A23" s="12"/>
      <c r="B23" s="13" t="s">
        <v>39</v>
      </c>
      <c r="C23" s="13" t="s">
        <v>40</v>
      </c>
      <c r="D23" s="19">
        <v>1542016831</v>
      </c>
      <c r="E23" s="19">
        <v>0</v>
      </c>
      <c r="F23" s="19">
        <f t="shared" si="4"/>
        <v>1542016831</v>
      </c>
      <c r="G23" s="20">
        <f t="shared" si="1"/>
        <v>2.7517299999999998</v>
      </c>
      <c r="H23" s="19">
        <v>4243219</v>
      </c>
      <c r="I23" s="21">
        <v>2713.4500000000003</v>
      </c>
      <c r="J23" s="19">
        <f t="shared" si="5"/>
        <v>568286</v>
      </c>
      <c r="K23" s="19">
        <f t="shared" si="6"/>
        <v>1564</v>
      </c>
      <c r="L23" s="19"/>
      <c r="M23" s="20"/>
      <c r="N23" s="19"/>
      <c r="O23" s="20"/>
      <c r="P23" s="26"/>
      <c r="Q23" s="22"/>
    </row>
    <row r="24" spans="1:17" s="13" customFormat="1" ht="15.75">
      <c r="A24" s="12"/>
      <c r="B24" s="13" t="s">
        <v>41</v>
      </c>
      <c r="C24" s="13" t="s">
        <v>42</v>
      </c>
      <c r="D24" s="19">
        <v>8050395027</v>
      </c>
      <c r="E24" s="19">
        <v>0</v>
      </c>
      <c r="F24" s="19">
        <f t="shared" si="4"/>
        <v>8050395027</v>
      </c>
      <c r="G24" s="20">
        <f t="shared" si="1"/>
        <v>3.1551200000000001</v>
      </c>
      <c r="H24" s="19">
        <v>25400000</v>
      </c>
      <c r="I24" s="21">
        <v>13189.58</v>
      </c>
      <c r="J24" s="19">
        <f t="shared" si="5"/>
        <v>610360</v>
      </c>
      <c r="K24" s="19">
        <f t="shared" si="6"/>
        <v>1926</v>
      </c>
      <c r="L24" s="19"/>
      <c r="M24" s="20"/>
      <c r="N24" s="19"/>
      <c r="O24" s="20"/>
      <c r="P24" s="26"/>
      <c r="Q24" s="22"/>
    </row>
    <row r="25" spans="1:17" s="13" customFormat="1" ht="15.75">
      <c r="A25" s="12"/>
      <c r="B25" s="13" t="s">
        <v>43</v>
      </c>
      <c r="C25" s="13" t="s">
        <v>44</v>
      </c>
      <c r="D25" s="19">
        <v>915713530</v>
      </c>
      <c r="E25" s="19">
        <v>0</v>
      </c>
      <c r="F25" s="19">
        <f t="shared" ref="F25:F31" si="7">D25+E25</f>
        <v>915713530</v>
      </c>
      <c r="G25" s="20">
        <f t="shared" si="1"/>
        <v>1.4563600000000001</v>
      </c>
      <c r="H25" s="19">
        <v>1333609</v>
      </c>
      <c r="I25" s="21">
        <v>656.63</v>
      </c>
      <c r="J25" s="19">
        <f t="shared" ref="J25:J31" si="8">ROUND(F25/I25,0)</f>
        <v>1394565</v>
      </c>
      <c r="K25" s="19">
        <f t="shared" ref="K25:K31" si="9">ROUND(H25/I25,0)</f>
        <v>2031</v>
      </c>
      <c r="L25" s="19"/>
      <c r="M25" s="20"/>
      <c r="N25" s="19"/>
      <c r="O25" s="20"/>
      <c r="P25" s="26"/>
      <c r="Q25" s="22"/>
    </row>
    <row r="26" spans="1:17" s="13" customFormat="1" ht="15.75">
      <c r="A26" s="12"/>
      <c r="B26" s="13" t="s">
        <v>45</v>
      </c>
      <c r="C26" s="13" t="s">
        <v>46</v>
      </c>
      <c r="D26" s="19">
        <v>31008376</v>
      </c>
      <c r="E26" s="19">
        <v>0</v>
      </c>
      <c r="F26" s="19">
        <f t="shared" si="7"/>
        <v>31008376</v>
      </c>
      <c r="G26" s="20">
        <f t="shared" si="1"/>
        <v>0</v>
      </c>
      <c r="H26" s="19">
        <v>0</v>
      </c>
      <c r="I26" s="21">
        <v>6.3</v>
      </c>
      <c r="J26" s="19">
        <f t="shared" si="8"/>
        <v>4921964</v>
      </c>
      <c r="K26" s="19">
        <f t="shared" si="9"/>
        <v>0</v>
      </c>
      <c r="L26" s="19"/>
      <c r="M26" s="20"/>
      <c r="N26" s="19"/>
      <c r="O26" s="20"/>
      <c r="P26" s="26"/>
      <c r="Q26" s="22"/>
    </row>
    <row r="27" spans="1:17" s="13" customFormat="1" ht="15.75">
      <c r="A27" s="12"/>
      <c r="B27" s="13" t="s">
        <v>47</v>
      </c>
      <c r="C27" s="13" t="s">
        <v>48</v>
      </c>
      <c r="D27" s="19">
        <v>301674470</v>
      </c>
      <c r="E27" s="19">
        <v>3573509</v>
      </c>
      <c r="F27" s="19">
        <f t="shared" si="7"/>
        <v>305247979</v>
      </c>
      <c r="G27" s="20">
        <f t="shared" si="1"/>
        <v>2.2604600000000001</v>
      </c>
      <c r="H27" s="19">
        <v>690000</v>
      </c>
      <c r="I27" s="21">
        <v>342.22999999999996</v>
      </c>
      <c r="J27" s="19">
        <f t="shared" si="8"/>
        <v>891938</v>
      </c>
      <c r="K27" s="19">
        <f t="shared" si="9"/>
        <v>2016</v>
      </c>
      <c r="L27" s="19"/>
      <c r="M27" s="20"/>
      <c r="N27" s="19"/>
      <c r="O27" s="20"/>
      <c r="P27" s="26"/>
      <c r="Q27" s="22"/>
    </row>
    <row r="28" spans="1:17" s="13" customFormat="1" ht="15.75">
      <c r="A28" s="12"/>
      <c r="B28" s="13" t="s">
        <v>49</v>
      </c>
      <c r="C28" s="13" t="s">
        <v>50</v>
      </c>
      <c r="D28" s="19">
        <v>2447498348</v>
      </c>
      <c r="E28" s="19">
        <v>1384831</v>
      </c>
      <c r="F28" s="19">
        <f t="shared" si="7"/>
        <v>2448883179</v>
      </c>
      <c r="G28" s="20">
        <f t="shared" si="1"/>
        <v>1.32975</v>
      </c>
      <c r="H28" s="19">
        <v>3256394</v>
      </c>
      <c r="I28" s="21">
        <v>1399.6999999999998</v>
      </c>
      <c r="J28" s="19">
        <f t="shared" si="8"/>
        <v>1749577</v>
      </c>
      <c r="K28" s="19">
        <f t="shared" si="9"/>
        <v>2326</v>
      </c>
      <c r="L28" s="19"/>
      <c r="M28" s="20"/>
      <c r="N28" s="19"/>
      <c r="O28" s="20"/>
      <c r="P28" s="26"/>
      <c r="Q28" s="22"/>
    </row>
    <row r="29" spans="1:17" s="13" customFormat="1" ht="15.75">
      <c r="A29" s="12"/>
      <c r="B29" s="13" t="s">
        <v>51</v>
      </c>
      <c r="C29" s="13" t="s">
        <v>52</v>
      </c>
      <c r="D29" s="19">
        <v>825608789</v>
      </c>
      <c r="E29" s="19">
        <v>628937</v>
      </c>
      <c r="F29" s="19">
        <f t="shared" si="7"/>
        <v>826237726</v>
      </c>
      <c r="G29" s="20">
        <f t="shared" si="1"/>
        <v>3.1831</v>
      </c>
      <c r="H29" s="19">
        <v>2630000</v>
      </c>
      <c r="I29" s="21">
        <v>1583.0499999999997</v>
      </c>
      <c r="J29" s="19">
        <f t="shared" si="8"/>
        <v>521928</v>
      </c>
      <c r="K29" s="19">
        <f t="shared" si="9"/>
        <v>1661</v>
      </c>
      <c r="L29" s="19"/>
      <c r="M29" s="20"/>
      <c r="N29" s="19"/>
      <c r="O29" s="20"/>
      <c r="P29" s="26"/>
      <c r="Q29" s="22"/>
    </row>
    <row r="30" spans="1:17" s="13" customFormat="1" ht="15.75">
      <c r="A30" s="12"/>
      <c r="B30" s="13" t="s">
        <v>53</v>
      </c>
      <c r="C30" s="13" t="s">
        <v>54</v>
      </c>
      <c r="D30" s="19">
        <v>2677000509</v>
      </c>
      <c r="E30" s="19">
        <v>6366554</v>
      </c>
      <c r="F30" s="19">
        <f t="shared" si="7"/>
        <v>2683367063</v>
      </c>
      <c r="G30" s="20">
        <f t="shared" si="1"/>
        <v>1.1790099999999999</v>
      </c>
      <c r="H30" s="19">
        <v>3163728</v>
      </c>
      <c r="I30" s="21">
        <v>1310.3300000000002</v>
      </c>
      <c r="J30" s="19">
        <f t="shared" si="8"/>
        <v>2047856</v>
      </c>
      <c r="K30" s="19">
        <f t="shared" si="9"/>
        <v>2414</v>
      </c>
      <c r="L30" s="19"/>
      <c r="M30" s="20"/>
      <c r="N30" s="19"/>
      <c r="O30" s="20"/>
      <c r="P30" s="26"/>
      <c r="Q30" s="22"/>
    </row>
    <row r="31" spans="1:17" s="13" customFormat="1" ht="15.75">
      <c r="A31" s="12"/>
      <c r="B31" s="13" t="s">
        <v>55</v>
      </c>
      <c r="C31" s="13" t="s">
        <v>56</v>
      </c>
      <c r="D31" s="19">
        <v>4855545251</v>
      </c>
      <c r="E31" s="19">
        <v>1288223</v>
      </c>
      <c r="F31" s="19">
        <f t="shared" si="7"/>
        <v>4856833474</v>
      </c>
      <c r="G31" s="20">
        <f t="shared" si="1"/>
        <v>2.57944</v>
      </c>
      <c r="H31" s="19">
        <v>12527890</v>
      </c>
      <c r="I31" s="21">
        <v>7678.16</v>
      </c>
      <c r="J31" s="19">
        <f t="shared" si="8"/>
        <v>632552</v>
      </c>
      <c r="K31" s="19">
        <f t="shared" si="9"/>
        <v>1632</v>
      </c>
      <c r="L31" s="19"/>
      <c r="M31" s="20"/>
      <c r="N31" s="19"/>
      <c r="O31" s="20"/>
      <c r="P31" s="26"/>
      <c r="Q31" s="22"/>
    </row>
    <row r="32" spans="1:17" s="13" customFormat="1" ht="15.75">
      <c r="A32" s="12"/>
      <c r="B32" s="13" t="s">
        <v>57</v>
      </c>
      <c r="C32" s="13" t="s">
        <v>58</v>
      </c>
      <c r="D32" s="19">
        <v>3107396933</v>
      </c>
      <c r="E32" s="19">
        <v>5696811</v>
      </c>
      <c r="F32" s="19">
        <f>D32+E32</f>
        <v>3113093744</v>
      </c>
      <c r="G32" s="20">
        <f t="shared" si="1"/>
        <v>2.9231400000000001</v>
      </c>
      <c r="H32" s="19">
        <v>9100000</v>
      </c>
      <c r="I32" s="21">
        <v>3756.78</v>
      </c>
      <c r="J32" s="19">
        <f>ROUND(F32/I32,0)</f>
        <v>828660</v>
      </c>
      <c r="K32" s="19">
        <f>ROUND(H32/I32,0)</f>
        <v>2422</v>
      </c>
      <c r="L32" s="19"/>
      <c r="M32" s="20"/>
      <c r="N32" s="19"/>
      <c r="O32" s="20"/>
      <c r="P32" s="26"/>
      <c r="Q32" s="22"/>
    </row>
    <row r="33" spans="1:17" s="13" customFormat="1" ht="15.75">
      <c r="A33" s="12"/>
      <c r="B33" s="13" t="s">
        <v>59</v>
      </c>
      <c r="C33" s="13" t="s">
        <v>60</v>
      </c>
      <c r="D33" s="19">
        <v>337409688</v>
      </c>
      <c r="E33" s="19">
        <v>9444158</v>
      </c>
      <c r="F33" s="19">
        <f>D33+E33</f>
        <v>346853846</v>
      </c>
      <c r="G33" s="20">
        <f t="shared" si="1"/>
        <v>1.49919</v>
      </c>
      <c r="H33" s="19">
        <v>520000</v>
      </c>
      <c r="I33" s="21">
        <v>321.35000000000002</v>
      </c>
      <c r="J33" s="19">
        <f>ROUND(F33/I33,0)</f>
        <v>1079365</v>
      </c>
      <c r="K33" s="19">
        <f>ROUND(H33/I33,0)</f>
        <v>1618</v>
      </c>
      <c r="L33" s="19"/>
      <c r="M33" s="20"/>
      <c r="N33" s="19"/>
      <c r="O33" s="20"/>
      <c r="P33" s="26"/>
      <c r="Q33" s="22"/>
    </row>
    <row r="34" spans="1:17" s="13" customFormat="1" ht="15.75">
      <c r="A34" s="12"/>
      <c r="B34" s="13" t="s">
        <v>61</v>
      </c>
      <c r="C34" s="13" t="s">
        <v>62</v>
      </c>
      <c r="D34" s="19">
        <v>4489534961</v>
      </c>
      <c r="E34" s="19">
        <v>14718613</v>
      </c>
      <c r="F34" s="19">
        <f>D34+E34</f>
        <v>4504253574</v>
      </c>
      <c r="G34" s="20">
        <f t="shared" si="1"/>
        <v>1.40401</v>
      </c>
      <c r="H34" s="19">
        <v>6324000</v>
      </c>
      <c r="I34" s="21">
        <v>2813.0599999999995</v>
      </c>
      <c r="J34" s="19">
        <f>ROUND(F34/I34,0)</f>
        <v>1601194</v>
      </c>
      <c r="K34" s="19">
        <f>ROUND(H34/I34,0)</f>
        <v>2248</v>
      </c>
      <c r="L34" s="19"/>
      <c r="M34" s="20"/>
      <c r="N34" s="19"/>
      <c r="O34" s="20"/>
      <c r="P34" s="26"/>
      <c r="Q34" s="22"/>
    </row>
    <row r="35" spans="1:17" s="13" customFormat="1" ht="15.75">
      <c r="A35" s="12"/>
      <c r="B35" s="13" t="s">
        <v>63</v>
      </c>
      <c r="C35" s="13" t="s">
        <v>64</v>
      </c>
      <c r="D35" s="19">
        <v>98259717</v>
      </c>
      <c r="E35" s="19">
        <v>42917336</v>
      </c>
      <c r="F35" s="19">
        <f>D35+E35</f>
        <v>141177053</v>
      </c>
      <c r="G35" s="20">
        <f t="shared" si="1"/>
        <v>2.6562399999999999</v>
      </c>
      <c r="H35" s="19">
        <v>375000</v>
      </c>
      <c r="I35" s="21">
        <v>487.97999999999996</v>
      </c>
      <c r="J35" s="19">
        <f>ROUND(F35/I35,0)</f>
        <v>289309</v>
      </c>
      <c r="K35" s="19">
        <f>ROUND(H35/I35,0)</f>
        <v>768</v>
      </c>
      <c r="L35" s="19"/>
      <c r="M35" s="20"/>
      <c r="N35" s="19"/>
      <c r="O35" s="20"/>
      <c r="P35" s="26"/>
      <c r="Q35" s="22"/>
    </row>
    <row r="36" spans="1:17" s="13" customFormat="1" ht="15.75">
      <c r="A36" s="12"/>
      <c r="B36" s="13" t="s">
        <v>65</v>
      </c>
      <c r="C36" s="13" t="s">
        <v>66</v>
      </c>
      <c r="D36" s="19">
        <v>419445133</v>
      </c>
      <c r="E36" s="19">
        <v>58687179</v>
      </c>
      <c r="F36" s="19">
        <f>D36+E36</f>
        <v>478132312</v>
      </c>
      <c r="G36" s="20">
        <f t="shared" si="1"/>
        <v>1.4939499999999999</v>
      </c>
      <c r="H36" s="19">
        <v>714304</v>
      </c>
      <c r="I36" s="21">
        <v>2930.4299999999994</v>
      </c>
      <c r="J36" s="19">
        <f>ROUND(F36/I36,0)</f>
        <v>163161</v>
      </c>
      <c r="K36" s="19">
        <f>ROUND(H36/I36,0)</f>
        <v>244</v>
      </c>
      <c r="L36" s="19"/>
      <c r="M36" s="20"/>
      <c r="N36" s="19"/>
      <c r="O36" s="20"/>
      <c r="P36" s="26"/>
      <c r="Q36" s="22"/>
    </row>
    <row r="37" spans="1:17" s="13" customFormat="1" ht="15.75">
      <c r="A37" s="12"/>
      <c r="B37" s="13" t="s">
        <v>67</v>
      </c>
      <c r="C37" s="13" t="s">
        <v>68</v>
      </c>
      <c r="D37" s="19">
        <v>17277584607</v>
      </c>
      <c r="E37" s="19">
        <v>19456</v>
      </c>
      <c r="F37" s="19">
        <f t="shared" ref="F37:F45" si="10">D37+E37</f>
        <v>17277604063</v>
      </c>
      <c r="G37" s="20">
        <f t="shared" si="1"/>
        <v>2.7376499999999999</v>
      </c>
      <c r="H37" s="19">
        <v>47300000</v>
      </c>
      <c r="I37" s="21">
        <v>23366.319999999996</v>
      </c>
      <c r="J37" s="19">
        <f t="shared" ref="J37:J45" si="11">ROUND(F37/I37,0)</f>
        <v>739423</v>
      </c>
      <c r="K37" s="19">
        <f t="shared" ref="K37:K45" si="12">ROUND(H37/I37,0)</f>
        <v>2024</v>
      </c>
      <c r="L37" s="19"/>
      <c r="M37" s="20"/>
      <c r="N37" s="19"/>
      <c r="O37" s="20"/>
      <c r="P37" s="26"/>
      <c r="Q37" s="22"/>
    </row>
    <row r="38" spans="1:17" s="13" customFormat="1" ht="15.75">
      <c r="A38" s="12"/>
      <c r="B38" s="13" t="s">
        <v>69</v>
      </c>
      <c r="C38" s="13" t="s">
        <v>70</v>
      </c>
      <c r="D38" s="19">
        <v>1297075847</v>
      </c>
      <c r="E38" s="19">
        <v>11230604</v>
      </c>
      <c r="F38" s="19">
        <f t="shared" si="10"/>
        <v>1308306451</v>
      </c>
      <c r="G38" s="20">
        <f t="shared" si="1"/>
        <v>3.6173500000000001</v>
      </c>
      <c r="H38" s="19">
        <v>4732605</v>
      </c>
      <c r="I38" s="21">
        <v>1877.6</v>
      </c>
      <c r="J38" s="19">
        <f t="shared" si="11"/>
        <v>696797</v>
      </c>
      <c r="K38" s="19">
        <f t="shared" si="12"/>
        <v>2521</v>
      </c>
      <c r="L38" s="19"/>
      <c r="M38" s="20"/>
      <c r="N38" s="19"/>
      <c r="O38" s="20"/>
      <c r="P38" s="26"/>
      <c r="Q38" s="22"/>
    </row>
    <row r="39" spans="1:17" s="13" customFormat="1" ht="15.75">
      <c r="A39" s="12"/>
      <c r="B39" s="13" t="s">
        <v>71</v>
      </c>
      <c r="C39" s="13" t="s">
        <v>72</v>
      </c>
      <c r="D39" s="19">
        <v>1044440856</v>
      </c>
      <c r="E39" s="19">
        <v>1998906</v>
      </c>
      <c r="F39" s="19">
        <f t="shared" si="10"/>
        <v>1046439762</v>
      </c>
      <c r="G39" s="20">
        <f t="shared" si="1"/>
        <v>2.68872</v>
      </c>
      <c r="H39" s="19">
        <v>2813580</v>
      </c>
      <c r="I39" s="21">
        <v>1663.96</v>
      </c>
      <c r="J39" s="19">
        <f t="shared" si="11"/>
        <v>628885</v>
      </c>
      <c r="K39" s="19">
        <f t="shared" si="12"/>
        <v>1691</v>
      </c>
      <c r="L39" s="19"/>
      <c r="M39" s="20"/>
      <c r="N39" s="19"/>
      <c r="O39" s="20"/>
      <c r="P39" s="26"/>
      <c r="Q39" s="22"/>
    </row>
    <row r="40" spans="1:17" s="13" customFormat="1" ht="15.75">
      <c r="A40" s="12"/>
      <c r="B40" s="13" t="s">
        <v>73</v>
      </c>
      <c r="C40" s="13" t="s">
        <v>74</v>
      </c>
      <c r="D40" s="19">
        <v>167693994</v>
      </c>
      <c r="E40" s="19">
        <v>7077385</v>
      </c>
      <c r="F40" s="19">
        <f t="shared" si="10"/>
        <v>174771379</v>
      </c>
      <c r="G40" s="20">
        <f t="shared" si="1"/>
        <v>3.0039199999999999</v>
      </c>
      <c r="H40" s="19">
        <v>525000</v>
      </c>
      <c r="I40" s="21">
        <v>193.46</v>
      </c>
      <c r="J40" s="19">
        <f t="shared" si="11"/>
        <v>903398</v>
      </c>
      <c r="K40" s="19">
        <f t="shared" si="12"/>
        <v>2714</v>
      </c>
      <c r="L40" s="19"/>
      <c r="M40" s="20"/>
      <c r="N40" s="19"/>
      <c r="O40" s="20"/>
      <c r="P40" s="26"/>
      <c r="Q40" s="22"/>
    </row>
    <row r="41" spans="1:17" s="13" customFormat="1" ht="15.75">
      <c r="A41" s="12"/>
      <c r="B41" s="13" t="s">
        <v>75</v>
      </c>
      <c r="C41" s="13" t="s">
        <v>76</v>
      </c>
      <c r="D41" s="19">
        <v>2600672880</v>
      </c>
      <c r="E41" s="19">
        <v>27846373</v>
      </c>
      <c r="F41" s="19">
        <f t="shared" si="10"/>
        <v>2628519253</v>
      </c>
      <c r="G41" s="20">
        <f t="shared" si="1"/>
        <v>2.8723399999999999</v>
      </c>
      <c r="H41" s="19">
        <v>7550000</v>
      </c>
      <c r="I41" s="21">
        <v>3174.56</v>
      </c>
      <c r="J41" s="19">
        <f t="shared" si="11"/>
        <v>827995</v>
      </c>
      <c r="K41" s="19">
        <f t="shared" si="12"/>
        <v>2378</v>
      </c>
      <c r="L41" s="19"/>
      <c r="M41" s="20"/>
      <c r="N41" s="19"/>
      <c r="O41" s="20"/>
      <c r="P41" s="26"/>
      <c r="Q41" s="22"/>
    </row>
    <row r="42" spans="1:17" s="13" customFormat="1" ht="15.75">
      <c r="A42" s="12"/>
      <c r="B42" s="13" t="s">
        <v>77</v>
      </c>
      <c r="C42" s="13" t="s">
        <v>78</v>
      </c>
      <c r="D42" s="19">
        <v>15513774954</v>
      </c>
      <c r="E42" s="19">
        <v>295535</v>
      </c>
      <c r="F42" s="19">
        <f t="shared" si="10"/>
        <v>15514070489</v>
      </c>
      <c r="G42" s="20">
        <f t="shared" si="1"/>
        <v>3.3209200000000001</v>
      </c>
      <c r="H42" s="19">
        <v>51521000</v>
      </c>
      <c r="I42" s="21">
        <v>25984.989999999998</v>
      </c>
      <c r="J42" s="19">
        <f t="shared" si="11"/>
        <v>597040</v>
      </c>
      <c r="K42" s="19">
        <f t="shared" si="12"/>
        <v>1983</v>
      </c>
      <c r="L42" s="19"/>
      <c r="M42" s="20"/>
      <c r="N42" s="19"/>
      <c r="O42" s="20"/>
      <c r="P42" s="26"/>
      <c r="Q42" s="22"/>
    </row>
    <row r="43" spans="1:17" s="13" customFormat="1" ht="15.75">
      <c r="A43" s="12"/>
      <c r="B43" s="13" t="s">
        <v>79</v>
      </c>
      <c r="C43" s="13" t="s">
        <v>80</v>
      </c>
      <c r="D43" s="19">
        <v>5201480409</v>
      </c>
      <c r="E43" s="19">
        <v>8550765</v>
      </c>
      <c r="F43" s="19">
        <f t="shared" si="10"/>
        <v>5210031174</v>
      </c>
      <c r="G43" s="20">
        <f t="shared" si="1"/>
        <v>3.0901900000000002</v>
      </c>
      <c r="H43" s="19">
        <v>16100000</v>
      </c>
      <c r="I43" s="21">
        <v>7035.1799999999985</v>
      </c>
      <c r="J43" s="19">
        <f t="shared" si="11"/>
        <v>740568</v>
      </c>
      <c r="K43" s="19">
        <f t="shared" si="12"/>
        <v>2288</v>
      </c>
      <c r="L43" s="19"/>
      <c r="M43" s="20"/>
      <c r="N43" s="19"/>
      <c r="O43" s="20"/>
      <c r="P43" s="26"/>
      <c r="Q43" s="22"/>
    </row>
    <row r="44" spans="1:17" s="13" customFormat="1" ht="15.75">
      <c r="A44" s="12"/>
      <c r="B44" s="13" t="s">
        <v>81</v>
      </c>
      <c r="C44" s="13" t="s">
        <v>82</v>
      </c>
      <c r="D44" s="19">
        <v>8569246598</v>
      </c>
      <c r="E44" s="19">
        <v>66178666</v>
      </c>
      <c r="F44" s="19">
        <f t="shared" si="10"/>
        <v>8635425264</v>
      </c>
      <c r="G44" s="20">
        <f t="shared" si="1"/>
        <v>3.6686100000000001</v>
      </c>
      <c r="H44" s="19">
        <v>31680000</v>
      </c>
      <c r="I44" s="21">
        <v>13249.660000000002</v>
      </c>
      <c r="J44" s="19">
        <f t="shared" si="11"/>
        <v>651747</v>
      </c>
      <c r="K44" s="19">
        <f t="shared" si="12"/>
        <v>2391</v>
      </c>
      <c r="L44" s="19"/>
      <c r="M44" s="20"/>
      <c r="N44" s="19"/>
      <c r="O44" s="20"/>
      <c r="P44" s="26"/>
      <c r="Q44" s="22"/>
    </row>
    <row r="45" spans="1:17" s="13" customFormat="1" ht="15.75">
      <c r="A45" s="12"/>
      <c r="B45" s="13" t="s">
        <v>83</v>
      </c>
      <c r="C45" s="13" t="s">
        <v>84</v>
      </c>
      <c r="D45" s="19">
        <v>2803033471</v>
      </c>
      <c r="E45" s="19">
        <v>420680</v>
      </c>
      <c r="F45" s="19">
        <f t="shared" si="10"/>
        <v>2803454151</v>
      </c>
      <c r="G45" s="20">
        <f t="shared" si="1"/>
        <v>2.3807299999999998</v>
      </c>
      <c r="H45" s="19">
        <v>6674262</v>
      </c>
      <c r="I45" s="21">
        <v>2786.2</v>
      </c>
      <c r="J45" s="19">
        <f t="shared" si="11"/>
        <v>1006193</v>
      </c>
      <c r="K45" s="19">
        <f t="shared" si="12"/>
        <v>2395</v>
      </c>
      <c r="L45" s="19"/>
      <c r="M45" s="20"/>
      <c r="N45" s="19"/>
      <c r="O45" s="20"/>
      <c r="P45" s="26"/>
      <c r="Q45" s="22"/>
    </row>
    <row r="46" spans="1:17" s="13" customFormat="1" ht="15.75">
      <c r="A46" s="12"/>
      <c r="B46" s="13" t="s">
        <v>85</v>
      </c>
      <c r="C46" s="13" t="s">
        <v>86</v>
      </c>
      <c r="D46" s="19">
        <v>734059632</v>
      </c>
      <c r="E46" s="19">
        <v>819072</v>
      </c>
      <c r="F46" s="19">
        <f>D46+E46</f>
        <v>734878704</v>
      </c>
      <c r="G46" s="20">
        <f t="shared" si="1"/>
        <v>1.98672</v>
      </c>
      <c r="H46" s="19">
        <v>1460000</v>
      </c>
      <c r="I46" s="21">
        <v>408.7</v>
      </c>
      <c r="J46" s="19">
        <f>ROUND(F46/I46,0)</f>
        <v>1798088</v>
      </c>
      <c r="K46" s="19">
        <f>ROUND(H46/I46,0)</f>
        <v>3572</v>
      </c>
      <c r="L46" s="19"/>
      <c r="M46" s="20"/>
      <c r="N46" s="19"/>
      <c r="O46" s="20"/>
      <c r="P46" s="26"/>
      <c r="Q46" s="22"/>
    </row>
    <row r="47" spans="1:17" s="13" customFormat="1" ht="15.75">
      <c r="A47" s="12"/>
      <c r="B47" s="13" t="s">
        <v>87</v>
      </c>
      <c r="C47" s="13" t="s">
        <v>88</v>
      </c>
      <c r="D47" s="19">
        <v>96874542</v>
      </c>
      <c r="E47" s="19">
        <v>0</v>
      </c>
      <c r="F47" s="19">
        <f>D47+E47</f>
        <v>96874542</v>
      </c>
      <c r="G47" s="20">
        <f t="shared" si="1"/>
        <v>0</v>
      </c>
      <c r="H47" s="19">
        <v>0</v>
      </c>
      <c r="I47" s="21">
        <v>22.6</v>
      </c>
      <c r="J47" s="19">
        <f>ROUND(F47/I47,0)</f>
        <v>4286484</v>
      </c>
      <c r="K47" s="19">
        <f>ROUND(H47/I47,0)</f>
        <v>0</v>
      </c>
      <c r="L47" s="19"/>
      <c r="M47" s="20"/>
      <c r="N47" s="19"/>
      <c r="O47" s="20"/>
      <c r="P47" s="26"/>
      <c r="Q47" s="22"/>
    </row>
    <row r="48" spans="1:17" s="13" customFormat="1" ht="15.75">
      <c r="A48" s="12"/>
      <c r="B48" s="13" t="s">
        <v>89</v>
      </c>
      <c r="C48" s="13" t="s">
        <v>90</v>
      </c>
      <c r="D48" s="19">
        <v>5228492845</v>
      </c>
      <c r="E48" s="19">
        <v>7382463</v>
      </c>
      <c r="F48" s="19">
        <f t="shared" ref="F48:F53" si="13">D48+E48</f>
        <v>5235875308</v>
      </c>
      <c r="G48" s="20">
        <f t="shared" si="1"/>
        <v>2.9771999999999998</v>
      </c>
      <c r="H48" s="19">
        <v>15588241</v>
      </c>
      <c r="I48" s="21">
        <v>6574.9400000000005</v>
      </c>
      <c r="J48" s="19">
        <f t="shared" ref="J48:J53" si="14">ROUND(F48/I48,0)</f>
        <v>796338</v>
      </c>
      <c r="K48" s="19">
        <f t="shared" ref="K48:K53" si="15">ROUND(H48/I48,0)</f>
        <v>2371</v>
      </c>
      <c r="L48" s="19"/>
      <c r="M48" s="20"/>
      <c r="N48" s="19"/>
      <c r="O48" s="20"/>
      <c r="P48" s="26"/>
      <c r="Q48" s="22"/>
    </row>
    <row r="49" spans="1:17" s="13" customFormat="1" ht="15.75">
      <c r="A49" s="12"/>
      <c r="B49" s="13" t="s">
        <v>91</v>
      </c>
      <c r="C49" s="13" t="s">
        <v>92</v>
      </c>
      <c r="D49" s="19">
        <v>329187443</v>
      </c>
      <c r="E49" s="19">
        <v>77086660</v>
      </c>
      <c r="F49" s="19">
        <f t="shared" si="13"/>
        <v>406274103</v>
      </c>
      <c r="G49" s="20">
        <f t="shared" si="1"/>
        <v>2.7321499999999999</v>
      </c>
      <c r="H49" s="19">
        <v>1110000</v>
      </c>
      <c r="I49" s="21">
        <v>654.74</v>
      </c>
      <c r="J49" s="19">
        <f t="shared" si="14"/>
        <v>620512</v>
      </c>
      <c r="K49" s="19">
        <f t="shared" si="15"/>
        <v>1695</v>
      </c>
      <c r="L49" s="19"/>
      <c r="M49" s="20"/>
      <c r="N49" s="19"/>
      <c r="O49" s="20"/>
      <c r="P49" s="26"/>
      <c r="Q49" s="22"/>
    </row>
    <row r="50" spans="1:17" s="13" customFormat="1" ht="15.75">
      <c r="A50" s="12"/>
      <c r="B50" s="13" t="s">
        <v>93</v>
      </c>
      <c r="C50" s="13" t="s">
        <v>94</v>
      </c>
      <c r="D50" s="19">
        <v>832148743</v>
      </c>
      <c r="E50" s="19">
        <v>14653791</v>
      </c>
      <c r="F50" s="19">
        <f t="shared" si="13"/>
        <v>846802534</v>
      </c>
      <c r="G50" s="20">
        <f t="shared" si="1"/>
        <v>2.4208699999999999</v>
      </c>
      <c r="H50" s="19">
        <v>2050000</v>
      </c>
      <c r="I50" s="21">
        <v>1263.33</v>
      </c>
      <c r="J50" s="19">
        <f t="shared" si="14"/>
        <v>670294</v>
      </c>
      <c r="K50" s="19">
        <f t="shared" si="15"/>
        <v>1623</v>
      </c>
      <c r="L50" s="19"/>
      <c r="M50" s="20"/>
      <c r="N50" s="19"/>
      <c r="O50" s="20"/>
      <c r="P50" s="26"/>
      <c r="Q50" s="22"/>
    </row>
    <row r="51" spans="1:17" s="13" customFormat="1" ht="15.75">
      <c r="A51" s="12"/>
      <c r="B51" s="13" t="s">
        <v>95</v>
      </c>
      <c r="C51" s="13" t="s">
        <v>96</v>
      </c>
      <c r="D51" s="19">
        <v>1291004517</v>
      </c>
      <c r="E51" s="19">
        <v>62638190</v>
      </c>
      <c r="F51" s="19">
        <f t="shared" si="13"/>
        <v>1353642707</v>
      </c>
      <c r="G51" s="20">
        <f t="shared" si="1"/>
        <v>1.6673100000000001</v>
      </c>
      <c r="H51" s="19">
        <v>2256947</v>
      </c>
      <c r="I51" s="21">
        <v>945.52</v>
      </c>
      <c r="J51" s="19">
        <f t="shared" si="14"/>
        <v>1431638</v>
      </c>
      <c r="K51" s="19">
        <f t="shared" si="15"/>
        <v>2387</v>
      </c>
      <c r="L51" s="19"/>
      <c r="M51" s="20"/>
      <c r="N51" s="19"/>
      <c r="O51" s="20"/>
      <c r="P51" s="26"/>
      <c r="Q51" s="22"/>
    </row>
    <row r="52" spans="1:17" s="13" customFormat="1" ht="15.75">
      <c r="A52" s="12"/>
      <c r="B52" s="13" t="s">
        <v>97</v>
      </c>
      <c r="C52" s="13" t="s">
        <v>98</v>
      </c>
      <c r="D52" s="19">
        <v>1690478306</v>
      </c>
      <c r="E52" s="19">
        <v>65679245</v>
      </c>
      <c r="F52" s="19">
        <f t="shared" si="13"/>
        <v>1756157551</v>
      </c>
      <c r="G52" s="20">
        <f t="shared" si="1"/>
        <v>2.5624099999999999</v>
      </c>
      <c r="H52" s="19">
        <v>4500000</v>
      </c>
      <c r="I52" s="21">
        <v>2374.6400000000003</v>
      </c>
      <c r="J52" s="19">
        <f t="shared" si="14"/>
        <v>739547</v>
      </c>
      <c r="K52" s="19">
        <f t="shared" si="15"/>
        <v>1895</v>
      </c>
      <c r="L52" s="19"/>
      <c r="M52" s="20"/>
      <c r="N52" s="19"/>
      <c r="O52" s="20"/>
      <c r="P52" s="26"/>
      <c r="Q52" s="22"/>
    </row>
    <row r="53" spans="1:17" s="13" customFormat="1" ht="15.75">
      <c r="A53" s="12"/>
      <c r="B53" s="13" t="s">
        <v>99</v>
      </c>
      <c r="C53" s="13" t="s">
        <v>100</v>
      </c>
      <c r="D53" s="19">
        <v>2159113485</v>
      </c>
      <c r="E53" s="19">
        <v>61573309</v>
      </c>
      <c r="F53" s="19">
        <f t="shared" si="13"/>
        <v>2220686794</v>
      </c>
      <c r="G53" s="20">
        <f t="shared" si="1"/>
        <v>3.5162599999999999</v>
      </c>
      <c r="H53" s="19">
        <v>7808522</v>
      </c>
      <c r="I53" s="21">
        <v>4933.29</v>
      </c>
      <c r="J53" s="19">
        <f t="shared" si="14"/>
        <v>450143</v>
      </c>
      <c r="K53" s="19">
        <f t="shared" si="15"/>
        <v>1583</v>
      </c>
      <c r="L53" s="19"/>
      <c r="M53" s="20"/>
      <c r="N53" s="19"/>
      <c r="O53" s="20"/>
      <c r="P53" s="26"/>
      <c r="Q53" s="22"/>
    </row>
    <row r="54" spans="1:17" s="13" customFormat="1" ht="15.75">
      <c r="A54" s="12"/>
      <c r="B54" s="13" t="s">
        <v>101</v>
      </c>
      <c r="C54" s="13" t="s">
        <v>102</v>
      </c>
      <c r="D54" s="19">
        <v>431447306</v>
      </c>
      <c r="E54" s="19">
        <v>0</v>
      </c>
      <c r="F54" s="19">
        <f t="shared" ref="F54:F59" si="16">D54+E54</f>
        <v>431447306</v>
      </c>
      <c r="G54" s="20">
        <f t="shared" si="1"/>
        <v>2.17408</v>
      </c>
      <c r="H54" s="19">
        <v>938000</v>
      </c>
      <c r="I54" s="21">
        <v>280.52</v>
      </c>
      <c r="J54" s="19">
        <f t="shared" ref="J54:J59" si="17">ROUND(F54/I54,0)</f>
        <v>1538027</v>
      </c>
      <c r="K54" s="19">
        <f t="shared" ref="K54:K59" si="18">ROUND(H54/I54,0)</f>
        <v>3344</v>
      </c>
      <c r="L54" s="19"/>
      <c r="M54" s="20"/>
      <c r="N54" s="19"/>
      <c r="O54" s="20"/>
      <c r="P54" s="26"/>
      <c r="Q54" s="22"/>
    </row>
    <row r="55" spans="1:17" s="13" customFormat="1" ht="15.75">
      <c r="A55" s="12"/>
      <c r="B55" s="13" t="s">
        <v>103</v>
      </c>
      <c r="C55" s="13" t="s">
        <v>104</v>
      </c>
      <c r="D55" s="19">
        <v>164946410</v>
      </c>
      <c r="E55" s="19">
        <v>9562</v>
      </c>
      <c r="F55" s="19">
        <f t="shared" si="16"/>
        <v>164955972</v>
      </c>
      <c r="G55" s="20">
        <f t="shared" si="1"/>
        <v>1.71143</v>
      </c>
      <c r="H55" s="19">
        <v>282311</v>
      </c>
      <c r="I55" s="21">
        <v>849.39</v>
      </c>
      <c r="J55" s="19">
        <f t="shared" si="17"/>
        <v>194205</v>
      </c>
      <c r="K55" s="19">
        <f t="shared" si="18"/>
        <v>332</v>
      </c>
      <c r="L55" s="19"/>
      <c r="M55" s="20"/>
      <c r="N55" s="19"/>
      <c r="O55" s="20"/>
      <c r="P55" s="26"/>
      <c r="Q55" s="22"/>
    </row>
    <row r="56" spans="1:17" s="13" customFormat="1" ht="15.75">
      <c r="A56" s="12"/>
      <c r="B56" s="13" t="s">
        <v>105</v>
      </c>
      <c r="C56" s="13" t="s">
        <v>106</v>
      </c>
      <c r="D56" s="19">
        <v>65301280</v>
      </c>
      <c r="E56" s="19">
        <v>0</v>
      </c>
      <c r="F56" s="19">
        <f t="shared" si="16"/>
        <v>65301280</v>
      </c>
      <c r="G56" s="20">
        <f t="shared" si="1"/>
        <v>1.66568</v>
      </c>
      <c r="H56" s="19">
        <v>108771</v>
      </c>
      <c r="I56" s="21">
        <v>53.66</v>
      </c>
      <c r="J56" s="19">
        <f t="shared" si="17"/>
        <v>1216945</v>
      </c>
      <c r="K56" s="19">
        <f t="shared" si="18"/>
        <v>2027</v>
      </c>
      <c r="L56" s="19"/>
      <c r="M56" s="20"/>
      <c r="N56" s="19"/>
      <c r="O56" s="20"/>
      <c r="P56" s="26"/>
      <c r="Q56" s="22"/>
    </row>
    <row r="57" spans="1:17" s="13" customFormat="1" ht="15.75">
      <c r="A57" s="12"/>
      <c r="B57" s="13" t="s">
        <v>107</v>
      </c>
      <c r="C57" s="13" t="s">
        <v>108</v>
      </c>
      <c r="D57" s="19">
        <v>4253028885</v>
      </c>
      <c r="E57" s="19">
        <v>0</v>
      </c>
      <c r="F57" s="19">
        <f t="shared" si="16"/>
        <v>4253028885</v>
      </c>
      <c r="G57" s="20">
        <f t="shared" si="1"/>
        <v>2.2643</v>
      </c>
      <c r="H57" s="19">
        <v>9630130</v>
      </c>
      <c r="I57" s="21">
        <v>5969.0199999999995</v>
      </c>
      <c r="J57" s="19">
        <f t="shared" si="17"/>
        <v>712517</v>
      </c>
      <c r="K57" s="19">
        <f t="shared" si="18"/>
        <v>1613</v>
      </c>
      <c r="L57" s="19"/>
      <c r="M57" s="20"/>
      <c r="N57" s="19"/>
      <c r="O57" s="20"/>
      <c r="P57" s="26"/>
      <c r="Q57" s="22"/>
    </row>
    <row r="58" spans="1:17" s="13" customFormat="1" ht="15.75">
      <c r="A58" s="12"/>
      <c r="B58" s="13" t="s">
        <v>109</v>
      </c>
      <c r="C58" s="13" t="s">
        <v>110</v>
      </c>
      <c r="D58" s="19">
        <v>81958822</v>
      </c>
      <c r="E58" s="19">
        <v>0</v>
      </c>
      <c r="F58" s="19">
        <f t="shared" si="16"/>
        <v>81958822</v>
      </c>
      <c r="G58" s="20">
        <f t="shared" si="1"/>
        <v>1.83019</v>
      </c>
      <c r="H58" s="19">
        <v>150000</v>
      </c>
      <c r="I58" s="21">
        <v>99.6</v>
      </c>
      <c r="J58" s="19">
        <f t="shared" si="17"/>
        <v>822880</v>
      </c>
      <c r="K58" s="19">
        <f t="shared" si="18"/>
        <v>1506</v>
      </c>
      <c r="L58" s="19"/>
      <c r="M58" s="20"/>
      <c r="N58" s="19"/>
      <c r="O58" s="20"/>
      <c r="P58" s="26"/>
      <c r="Q58" s="22"/>
    </row>
    <row r="59" spans="1:17" s="13" customFormat="1" ht="15.75">
      <c r="A59" s="12"/>
      <c r="B59" s="13" t="s">
        <v>111</v>
      </c>
      <c r="C59" s="13" t="s">
        <v>112</v>
      </c>
      <c r="D59" s="19">
        <v>207110278</v>
      </c>
      <c r="E59" s="19">
        <v>0</v>
      </c>
      <c r="F59" s="19">
        <f t="shared" si="16"/>
        <v>207110278</v>
      </c>
      <c r="G59" s="20">
        <f t="shared" si="1"/>
        <v>3.8626800000000001</v>
      </c>
      <c r="H59" s="19">
        <v>800000</v>
      </c>
      <c r="I59" s="21">
        <v>251.60000000000002</v>
      </c>
      <c r="J59" s="19">
        <f t="shared" si="17"/>
        <v>823173</v>
      </c>
      <c r="K59" s="19">
        <f t="shared" si="18"/>
        <v>3180</v>
      </c>
      <c r="L59" s="19"/>
      <c r="M59" s="20"/>
      <c r="N59" s="19"/>
      <c r="O59" s="20"/>
      <c r="P59" s="26"/>
      <c r="Q59" s="22"/>
    </row>
    <row r="60" spans="1:17" s="13" customFormat="1" ht="15.75">
      <c r="A60" s="12"/>
      <c r="B60" s="13" t="s">
        <v>113</v>
      </c>
      <c r="C60" s="13" t="s">
        <v>114</v>
      </c>
      <c r="D60" s="19">
        <v>17042723</v>
      </c>
      <c r="E60" s="19">
        <v>564029</v>
      </c>
      <c r="F60" s="19">
        <f t="shared" ref="F60:F69" si="19">D60+E60</f>
        <v>17606752</v>
      </c>
      <c r="G60" s="20">
        <f t="shared" si="1"/>
        <v>1.0407900000000001</v>
      </c>
      <c r="H60" s="19">
        <v>18325</v>
      </c>
      <c r="I60" s="21">
        <v>62.099999999999994</v>
      </c>
      <c r="J60" s="19">
        <f t="shared" ref="J60:J69" si="20">ROUND(F60/I60,0)</f>
        <v>283523</v>
      </c>
      <c r="K60" s="19">
        <f t="shared" ref="K60:K69" si="21">ROUND(H60/I60,0)</f>
        <v>295</v>
      </c>
      <c r="L60" s="19"/>
      <c r="M60" s="20"/>
      <c r="N60" s="19"/>
      <c r="O60" s="20"/>
      <c r="P60" s="26"/>
      <c r="Q60" s="22"/>
    </row>
    <row r="61" spans="1:17" s="13" customFormat="1" ht="15.75">
      <c r="A61" s="12"/>
      <c r="B61" s="13" t="s">
        <v>115</v>
      </c>
      <c r="C61" s="13" t="s">
        <v>116</v>
      </c>
      <c r="D61" s="19">
        <v>117806672</v>
      </c>
      <c r="E61" s="19">
        <v>4780913</v>
      </c>
      <c r="F61" s="19">
        <f t="shared" si="19"/>
        <v>122587585</v>
      </c>
      <c r="G61" s="20">
        <f t="shared" si="1"/>
        <v>1.6314900000000001</v>
      </c>
      <c r="H61" s="19">
        <v>200000</v>
      </c>
      <c r="I61" s="21">
        <v>172.48000000000002</v>
      </c>
      <c r="J61" s="19">
        <f t="shared" si="20"/>
        <v>710735</v>
      </c>
      <c r="K61" s="19">
        <f t="shared" si="21"/>
        <v>1160</v>
      </c>
      <c r="L61" s="19"/>
      <c r="M61" s="20"/>
      <c r="N61" s="19"/>
      <c r="O61" s="20"/>
      <c r="P61" s="26"/>
      <c r="Q61" s="22"/>
    </row>
    <row r="62" spans="1:17" s="13" customFormat="1" ht="15.75">
      <c r="A62" s="12"/>
      <c r="B62" s="13" t="s">
        <v>117</v>
      </c>
      <c r="C62" s="13" t="s">
        <v>118</v>
      </c>
      <c r="D62" s="19">
        <v>119467577</v>
      </c>
      <c r="E62" s="19">
        <v>8622794</v>
      </c>
      <c r="F62" s="19">
        <f t="shared" si="19"/>
        <v>128090371</v>
      </c>
      <c r="G62" s="20">
        <f t="shared" si="1"/>
        <v>0.46842</v>
      </c>
      <c r="H62" s="19">
        <v>60000</v>
      </c>
      <c r="I62" s="21">
        <v>81.77000000000001</v>
      </c>
      <c r="J62" s="19">
        <f t="shared" si="20"/>
        <v>1566471</v>
      </c>
      <c r="K62" s="19">
        <f t="shared" si="21"/>
        <v>734</v>
      </c>
      <c r="L62" s="19"/>
      <c r="M62" s="20"/>
      <c r="N62" s="19"/>
      <c r="O62" s="20"/>
      <c r="P62" s="26"/>
      <c r="Q62" s="22"/>
    </row>
    <row r="63" spans="1:17" s="13" customFormat="1" ht="15.75">
      <c r="A63" s="12"/>
      <c r="B63" s="13" t="s">
        <v>119</v>
      </c>
      <c r="C63" s="13" t="s">
        <v>120</v>
      </c>
      <c r="D63" s="19">
        <v>67386775</v>
      </c>
      <c r="E63" s="19">
        <v>1302893</v>
      </c>
      <c r="F63" s="19">
        <f t="shared" si="19"/>
        <v>68689668</v>
      </c>
      <c r="G63" s="20">
        <f t="shared" si="1"/>
        <v>1.4558199999999999</v>
      </c>
      <c r="H63" s="19">
        <v>100000</v>
      </c>
      <c r="I63" s="21">
        <v>220.05</v>
      </c>
      <c r="J63" s="19">
        <f t="shared" si="20"/>
        <v>312155</v>
      </c>
      <c r="K63" s="19">
        <f t="shared" si="21"/>
        <v>454</v>
      </c>
      <c r="L63" s="19"/>
      <c r="M63" s="20"/>
      <c r="N63" s="19"/>
      <c r="O63" s="20"/>
      <c r="P63" s="26"/>
      <c r="Q63" s="22"/>
    </row>
    <row r="64" spans="1:17" s="13" customFormat="1" ht="15.75">
      <c r="A64" s="12"/>
      <c r="B64" s="13" t="s">
        <v>121</v>
      </c>
      <c r="C64" s="13" t="s">
        <v>122</v>
      </c>
      <c r="D64" s="19">
        <v>294399988</v>
      </c>
      <c r="E64" s="19">
        <v>4886211</v>
      </c>
      <c r="F64" s="19">
        <f t="shared" si="19"/>
        <v>299286199</v>
      </c>
      <c r="G64" s="20">
        <f t="shared" si="1"/>
        <v>1.6689700000000001</v>
      </c>
      <c r="H64" s="19">
        <v>499500</v>
      </c>
      <c r="I64" s="21">
        <v>349.44</v>
      </c>
      <c r="J64" s="19">
        <f t="shared" si="20"/>
        <v>856474</v>
      </c>
      <c r="K64" s="19">
        <f t="shared" si="21"/>
        <v>1429</v>
      </c>
      <c r="L64" s="19"/>
      <c r="M64" s="20"/>
      <c r="N64" s="19"/>
      <c r="O64" s="20"/>
      <c r="P64" s="26"/>
      <c r="Q64" s="22"/>
    </row>
    <row r="65" spans="1:17" s="13" customFormat="1" ht="15.75">
      <c r="A65" s="12"/>
      <c r="B65" s="13" t="s">
        <v>123</v>
      </c>
      <c r="C65" s="13" t="s">
        <v>124</v>
      </c>
      <c r="D65" s="19">
        <v>6204820080</v>
      </c>
      <c r="E65" s="19">
        <v>0</v>
      </c>
      <c r="F65" s="19">
        <f t="shared" si="19"/>
        <v>6204820080</v>
      </c>
      <c r="G65" s="20">
        <f t="shared" si="1"/>
        <v>3.9968900000000001</v>
      </c>
      <c r="H65" s="19">
        <v>24800000</v>
      </c>
      <c r="I65" s="21">
        <v>17652.169999999998</v>
      </c>
      <c r="J65" s="19">
        <f t="shared" si="20"/>
        <v>351505</v>
      </c>
      <c r="K65" s="19">
        <f t="shared" si="21"/>
        <v>1405</v>
      </c>
      <c r="L65" s="19"/>
      <c r="M65" s="20"/>
      <c r="N65" s="19"/>
      <c r="O65" s="20"/>
      <c r="P65" s="26"/>
      <c r="Q65" s="22"/>
    </row>
    <row r="66" spans="1:17" s="13" customFormat="1" ht="15.75">
      <c r="A66" s="12"/>
      <c r="B66" s="13" t="s">
        <v>125</v>
      </c>
      <c r="C66" s="13" t="s">
        <v>126</v>
      </c>
      <c r="D66" s="19">
        <v>1202985617</v>
      </c>
      <c r="E66" s="19">
        <v>0</v>
      </c>
      <c r="F66" s="19">
        <f t="shared" si="19"/>
        <v>1202985617</v>
      </c>
      <c r="G66" s="20">
        <f t="shared" si="1"/>
        <v>1.87035</v>
      </c>
      <c r="H66" s="19">
        <v>2250000</v>
      </c>
      <c r="I66" s="21">
        <v>2108.5399999999995</v>
      </c>
      <c r="J66" s="19">
        <f t="shared" si="20"/>
        <v>570530</v>
      </c>
      <c r="K66" s="19">
        <f t="shared" si="21"/>
        <v>1067</v>
      </c>
      <c r="L66" s="19"/>
      <c r="M66" s="20"/>
      <c r="N66" s="19"/>
      <c r="O66" s="20"/>
      <c r="P66" s="26"/>
      <c r="Q66" s="22"/>
    </row>
    <row r="67" spans="1:17" s="13" customFormat="1" ht="15.75">
      <c r="A67" s="12"/>
      <c r="B67" s="13" t="s">
        <v>127</v>
      </c>
      <c r="C67" s="13" t="s">
        <v>128</v>
      </c>
      <c r="D67" s="19">
        <v>44541774</v>
      </c>
      <c r="E67" s="19">
        <v>0</v>
      </c>
      <c r="F67" s="19">
        <f t="shared" si="19"/>
        <v>44541774</v>
      </c>
      <c r="G67" s="20">
        <f t="shared" si="1"/>
        <v>0</v>
      </c>
      <c r="H67" s="19">
        <v>0</v>
      </c>
      <c r="I67" s="21">
        <v>13.4</v>
      </c>
      <c r="J67" s="19">
        <f t="shared" si="20"/>
        <v>3324013</v>
      </c>
      <c r="K67" s="19">
        <f t="shared" si="21"/>
        <v>0</v>
      </c>
      <c r="L67" s="19"/>
      <c r="M67" s="20"/>
      <c r="N67" s="19"/>
      <c r="O67" s="20"/>
      <c r="P67" s="26"/>
      <c r="Q67" s="22"/>
    </row>
    <row r="68" spans="1:17" s="13" customFormat="1" ht="15.75">
      <c r="A68" s="12"/>
      <c r="B68" s="13" t="s">
        <v>129</v>
      </c>
      <c r="C68" s="13" t="s">
        <v>130</v>
      </c>
      <c r="D68" s="19">
        <v>77408918</v>
      </c>
      <c r="E68" s="19">
        <v>0</v>
      </c>
      <c r="F68" s="19">
        <f t="shared" si="19"/>
        <v>77408918</v>
      </c>
      <c r="G68" s="20">
        <f t="shared" si="1"/>
        <v>0.96887999999999996</v>
      </c>
      <c r="H68" s="19">
        <v>75000</v>
      </c>
      <c r="I68" s="21">
        <v>47.4</v>
      </c>
      <c r="J68" s="19">
        <f t="shared" si="20"/>
        <v>1633100</v>
      </c>
      <c r="K68" s="19">
        <f t="shared" si="21"/>
        <v>1582</v>
      </c>
      <c r="L68" s="19"/>
      <c r="M68" s="20"/>
      <c r="N68" s="19"/>
      <c r="O68" s="20"/>
      <c r="P68" s="26"/>
      <c r="Q68" s="22"/>
    </row>
    <row r="69" spans="1:17" s="13" customFormat="1" ht="15.75">
      <c r="A69" s="12"/>
      <c r="B69" s="13" t="s">
        <v>131</v>
      </c>
      <c r="C69" s="13" t="s">
        <v>132</v>
      </c>
      <c r="D69" s="19">
        <v>643518741</v>
      </c>
      <c r="E69" s="19">
        <v>281951</v>
      </c>
      <c r="F69" s="19">
        <f t="shared" si="19"/>
        <v>643800692</v>
      </c>
      <c r="G69" s="20">
        <f t="shared" si="1"/>
        <v>1.67754</v>
      </c>
      <c r="H69" s="19">
        <v>1080000</v>
      </c>
      <c r="I69" s="21">
        <v>301.27999999999997</v>
      </c>
      <c r="J69" s="19">
        <f t="shared" si="20"/>
        <v>2136885</v>
      </c>
      <c r="K69" s="19">
        <f t="shared" si="21"/>
        <v>3585</v>
      </c>
      <c r="L69" s="19"/>
      <c r="M69" s="20"/>
      <c r="N69" s="19"/>
      <c r="O69" s="20"/>
      <c r="P69" s="26"/>
      <c r="Q69" s="22"/>
    </row>
    <row r="70" spans="1:17" s="13" customFormat="1" ht="15.75">
      <c r="A70" s="12"/>
      <c r="B70" s="13" t="s">
        <v>133</v>
      </c>
      <c r="C70" s="13" t="s">
        <v>134</v>
      </c>
      <c r="D70" s="19">
        <v>775822627</v>
      </c>
      <c r="E70" s="19">
        <v>0</v>
      </c>
      <c r="F70" s="19">
        <f t="shared" ref="F70:F79" si="22">D70+E70</f>
        <v>775822627</v>
      </c>
      <c r="G70" s="20">
        <f t="shared" si="1"/>
        <v>2.2380599999999999</v>
      </c>
      <c r="H70" s="19">
        <v>1736340</v>
      </c>
      <c r="I70" s="21">
        <v>2348.15</v>
      </c>
      <c r="J70" s="19">
        <f t="shared" ref="J70:J79" si="23">ROUND(F70/I70,0)</f>
        <v>330397</v>
      </c>
      <c r="K70" s="19">
        <f t="shared" ref="K70:K79" si="24">ROUND(H70/I70,0)</f>
        <v>739</v>
      </c>
      <c r="L70" s="19"/>
      <c r="M70" s="20"/>
      <c r="N70" s="19"/>
      <c r="O70" s="20"/>
      <c r="P70" s="26"/>
      <c r="Q70" s="22"/>
    </row>
    <row r="71" spans="1:17" s="13" customFormat="1" ht="15.75">
      <c r="A71" s="12"/>
      <c r="B71" s="13" t="s">
        <v>135</v>
      </c>
      <c r="C71" s="13" t="s">
        <v>136</v>
      </c>
      <c r="D71" s="19">
        <v>4036337023</v>
      </c>
      <c r="E71" s="19">
        <v>0</v>
      </c>
      <c r="F71" s="19">
        <f t="shared" si="22"/>
        <v>4036337023</v>
      </c>
      <c r="G71" s="20">
        <f t="shared" si="1"/>
        <v>2.03504</v>
      </c>
      <c r="H71" s="19">
        <v>8214123</v>
      </c>
      <c r="I71" s="21">
        <v>2933.2200000000003</v>
      </c>
      <c r="J71" s="19">
        <f t="shared" si="23"/>
        <v>1376077</v>
      </c>
      <c r="K71" s="19">
        <f t="shared" si="24"/>
        <v>2800</v>
      </c>
      <c r="L71" s="19"/>
      <c r="M71" s="20"/>
      <c r="N71" s="19"/>
      <c r="O71" s="20"/>
      <c r="P71" s="26"/>
      <c r="Q71" s="22"/>
    </row>
    <row r="72" spans="1:17" s="13" customFormat="1" ht="15.75">
      <c r="A72" s="12"/>
      <c r="B72" s="13" t="s">
        <v>137</v>
      </c>
      <c r="C72" s="13" t="s">
        <v>138</v>
      </c>
      <c r="D72" s="19">
        <v>552702186</v>
      </c>
      <c r="E72" s="19">
        <v>0</v>
      </c>
      <c r="F72" s="19">
        <f t="shared" si="22"/>
        <v>552702186</v>
      </c>
      <c r="G72" s="20">
        <f t="shared" si="1"/>
        <v>2.5980099999999999</v>
      </c>
      <c r="H72" s="19">
        <v>1435926</v>
      </c>
      <c r="I72" s="21">
        <v>967.76</v>
      </c>
      <c r="J72" s="19">
        <f t="shared" si="23"/>
        <v>571115</v>
      </c>
      <c r="K72" s="19">
        <f t="shared" si="24"/>
        <v>1484</v>
      </c>
      <c r="L72" s="19"/>
      <c r="M72" s="20"/>
      <c r="N72" s="19"/>
      <c r="O72" s="20"/>
      <c r="P72" s="26"/>
      <c r="Q72" s="22"/>
    </row>
    <row r="73" spans="1:17" s="13" customFormat="1" ht="15.75">
      <c r="A73" s="12"/>
      <c r="B73" s="13" t="s">
        <v>139</v>
      </c>
      <c r="C73" s="13" t="s">
        <v>140</v>
      </c>
      <c r="D73" s="19">
        <v>271278374</v>
      </c>
      <c r="E73" s="19">
        <v>0</v>
      </c>
      <c r="F73" s="19">
        <f t="shared" si="22"/>
        <v>271278374</v>
      </c>
      <c r="G73" s="20">
        <f t="shared" si="1"/>
        <v>1.9960800000000001</v>
      </c>
      <c r="H73" s="19">
        <v>541494</v>
      </c>
      <c r="I73" s="21">
        <v>194.39</v>
      </c>
      <c r="J73" s="19">
        <f t="shared" si="23"/>
        <v>1395537</v>
      </c>
      <c r="K73" s="19">
        <f t="shared" si="24"/>
        <v>2786</v>
      </c>
      <c r="L73" s="19"/>
      <c r="M73" s="20"/>
      <c r="N73" s="19"/>
      <c r="O73" s="20"/>
      <c r="P73" s="26"/>
      <c r="Q73" s="22"/>
    </row>
    <row r="74" spans="1:17" s="13" customFormat="1" ht="15.75">
      <c r="A74" s="12"/>
      <c r="B74" s="13" t="s">
        <v>141</v>
      </c>
      <c r="C74" s="13" t="s">
        <v>142</v>
      </c>
      <c r="D74" s="19">
        <v>229954751</v>
      </c>
      <c r="E74" s="19">
        <v>0</v>
      </c>
      <c r="F74" s="19">
        <f t="shared" si="22"/>
        <v>229954751</v>
      </c>
      <c r="G74" s="20">
        <f t="shared" si="1"/>
        <v>3.6021999999999998</v>
      </c>
      <c r="H74" s="19">
        <v>828344</v>
      </c>
      <c r="I74" s="21">
        <v>496.74999999999994</v>
      </c>
      <c r="J74" s="19">
        <f t="shared" si="23"/>
        <v>462918</v>
      </c>
      <c r="K74" s="19">
        <f t="shared" si="24"/>
        <v>1668</v>
      </c>
      <c r="L74" s="19"/>
      <c r="M74" s="20"/>
      <c r="N74" s="19"/>
      <c r="O74" s="20"/>
      <c r="P74" s="26"/>
      <c r="Q74" s="22"/>
    </row>
    <row r="75" spans="1:17" s="13" customFormat="1" ht="15.75">
      <c r="A75" s="12"/>
      <c r="B75" s="13" t="s">
        <v>143</v>
      </c>
      <c r="C75" s="13" t="s">
        <v>144</v>
      </c>
      <c r="D75" s="19">
        <v>833176751</v>
      </c>
      <c r="E75" s="19">
        <v>0</v>
      </c>
      <c r="F75" s="19">
        <f t="shared" si="22"/>
        <v>833176751</v>
      </c>
      <c r="G75" s="20">
        <f t="shared" si="1"/>
        <v>1.6443099999999999</v>
      </c>
      <c r="H75" s="19">
        <v>1370000</v>
      </c>
      <c r="I75" s="21">
        <v>1704.4</v>
      </c>
      <c r="J75" s="19">
        <f t="shared" si="23"/>
        <v>488839</v>
      </c>
      <c r="K75" s="19">
        <f t="shared" si="24"/>
        <v>804</v>
      </c>
      <c r="L75" s="19"/>
      <c r="M75" s="20"/>
      <c r="N75" s="19"/>
      <c r="O75" s="20"/>
      <c r="P75" s="26"/>
      <c r="Q75" s="22"/>
    </row>
    <row r="76" spans="1:17" s="13" customFormat="1" ht="15.75">
      <c r="A76" s="12"/>
      <c r="B76" s="13" t="s">
        <v>145</v>
      </c>
      <c r="C76" s="13" t="s">
        <v>146</v>
      </c>
      <c r="D76" s="19">
        <v>4743392333</v>
      </c>
      <c r="E76" s="19">
        <v>0</v>
      </c>
      <c r="F76" s="19">
        <f t="shared" si="22"/>
        <v>4743392333</v>
      </c>
      <c r="G76" s="20">
        <f t="shared" si="1"/>
        <v>3.7848099999999998</v>
      </c>
      <c r="H76" s="19">
        <v>17952830</v>
      </c>
      <c r="I76" s="21">
        <v>8449.2099999999991</v>
      </c>
      <c r="J76" s="19">
        <f t="shared" si="23"/>
        <v>561401</v>
      </c>
      <c r="K76" s="19">
        <f t="shared" si="24"/>
        <v>2125</v>
      </c>
      <c r="L76" s="19"/>
      <c r="M76" s="20"/>
      <c r="N76" s="19"/>
      <c r="O76" s="20"/>
      <c r="P76" s="26"/>
      <c r="Q76" s="22"/>
    </row>
    <row r="77" spans="1:17" s="13" customFormat="1" ht="15.75">
      <c r="A77" s="12"/>
      <c r="B77" s="13" t="s">
        <v>147</v>
      </c>
      <c r="C77" s="13" t="s">
        <v>148</v>
      </c>
      <c r="D77" s="19">
        <v>978571421</v>
      </c>
      <c r="E77" s="19">
        <v>0</v>
      </c>
      <c r="F77" s="19">
        <f t="shared" si="22"/>
        <v>978571421</v>
      </c>
      <c r="G77" s="20">
        <f t="shared" ref="G77:G140" si="25">ROUND((H77/F77)*1000,5)</f>
        <v>4.0135100000000001</v>
      </c>
      <c r="H77" s="19">
        <v>3927510</v>
      </c>
      <c r="I77" s="21">
        <v>2471.0299999999997</v>
      </c>
      <c r="J77" s="19">
        <f t="shared" si="23"/>
        <v>396018</v>
      </c>
      <c r="K77" s="19">
        <f t="shared" si="24"/>
        <v>1589</v>
      </c>
      <c r="L77" s="19"/>
      <c r="M77" s="20"/>
      <c r="N77" s="19"/>
      <c r="O77" s="20"/>
      <c r="P77" s="26"/>
      <c r="Q77" s="22"/>
    </row>
    <row r="78" spans="1:17" s="13" customFormat="1" ht="15.75">
      <c r="A78" s="12"/>
      <c r="B78" s="13" t="s">
        <v>149</v>
      </c>
      <c r="C78" s="13" t="s">
        <v>150</v>
      </c>
      <c r="D78" s="19">
        <v>98443539</v>
      </c>
      <c r="E78" s="19">
        <v>0</v>
      </c>
      <c r="F78" s="19">
        <f t="shared" si="22"/>
        <v>98443539</v>
      </c>
      <c r="G78" s="20">
        <f t="shared" si="25"/>
        <v>2.67666</v>
      </c>
      <c r="H78" s="19">
        <v>263500</v>
      </c>
      <c r="I78" s="21">
        <v>147.22000000000003</v>
      </c>
      <c r="J78" s="19">
        <f t="shared" si="23"/>
        <v>668683</v>
      </c>
      <c r="K78" s="19">
        <f t="shared" si="24"/>
        <v>1790</v>
      </c>
      <c r="L78" s="19"/>
      <c r="M78" s="20"/>
      <c r="N78" s="19"/>
      <c r="O78" s="20"/>
      <c r="P78" s="26"/>
      <c r="Q78" s="22"/>
    </row>
    <row r="79" spans="1:17" s="13" customFormat="1" ht="15.75">
      <c r="A79" s="12"/>
      <c r="B79" s="13" t="s">
        <v>151</v>
      </c>
      <c r="C79" s="13" t="s">
        <v>152</v>
      </c>
      <c r="D79" s="19">
        <v>317719727</v>
      </c>
      <c r="E79" s="19">
        <v>27793</v>
      </c>
      <c r="F79" s="19">
        <f t="shared" si="22"/>
        <v>317747520</v>
      </c>
      <c r="G79" s="20">
        <f t="shared" si="25"/>
        <v>3.5562800000000001</v>
      </c>
      <c r="H79" s="19">
        <v>1130000</v>
      </c>
      <c r="I79" s="21">
        <v>653.99000000000012</v>
      </c>
      <c r="J79" s="19">
        <f t="shared" si="23"/>
        <v>485860</v>
      </c>
      <c r="K79" s="19">
        <f t="shared" si="24"/>
        <v>1728</v>
      </c>
      <c r="L79" s="19"/>
      <c r="M79" s="20"/>
      <c r="N79" s="19"/>
      <c r="O79" s="20"/>
      <c r="P79" s="26"/>
      <c r="Q79" s="22"/>
    </row>
    <row r="80" spans="1:17" s="13" customFormat="1" ht="15.75">
      <c r="A80" s="12"/>
      <c r="B80" s="13" t="s">
        <v>153</v>
      </c>
      <c r="C80" s="13" t="s">
        <v>154</v>
      </c>
      <c r="D80" s="19">
        <v>1198694271</v>
      </c>
      <c r="E80" s="19">
        <v>8326178</v>
      </c>
      <c r="F80" s="19">
        <f t="shared" ref="F80:F92" si="26">D80+E80</f>
        <v>1207020449</v>
      </c>
      <c r="G80" s="20">
        <f t="shared" si="25"/>
        <v>4.3081300000000002</v>
      </c>
      <c r="H80" s="19">
        <v>5200000</v>
      </c>
      <c r="I80" s="21">
        <v>3185.0900000000006</v>
      </c>
      <c r="J80" s="19">
        <f t="shared" ref="J80:J92" si="27">ROUND(F80/I80,0)</f>
        <v>378960</v>
      </c>
      <c r="K80" s="19">
        <f t="shared" ref="K80:K92" si="28">ROUND(H80/I80,0)</f>
        <v>1633</v>
      </c>
      <c r="L80" s="19"/>
      <c r="M80" s="20"/>
      <c r="N80" s="19"/>
      <c r="O80" s="20"/>
      <c r="P80" s="26"/>
      <c r="Q80" s="22"/>
    </row>
    <row r="81" spans="1:17" s="13" customFormat="1" ht="15.75">
      <c r="A81" s="12"/>
      <c r="B81" s="13" t="s">
        <v>155</v>
      </c>
      <c r="C81" s="13" t="s">
        <v>156</v>
      </c>
      <c r="D81" s="19">
        <v>591308421</v>
      </c>
      <c r="E81" s="19">
        <v>32120199</v>
      </c>
      <c r="F81" s="19">
        <f t="shared" si="26"/>
        <v>623428620</v>
      </c>
      <c r="G81" s="20">
        <f t="shared" si="25"/>
        <v>4.7731199999999996</v>
      </c>
      <c r="H81" s="19">
        <v>2975700</v>
      </c>
      <c r="I81" s="21">
        <v>1647.5600000000002</v>
      </c>
      <c r="J81" s="19">
        <f t="shared" si="27"/>
        <v>378395</v>
      </c>
      <c r="K81" s="19">
        <f t="shared" si="28"/>
        <v>1806</v>
      </c>
      <c r="L81" s="19"/>
      <c r="M81" s="20"/>
      <c r="N81" s="19"/>
      <c r="O81" s="20"/>
      <c r="P81" s="26"/>
      <c r="Q81" s="22"/>
    </row>
    <row r="82" spans="1:17" s="13" customFormat="1" ht="15.75">
      <c r="A82" s="12"/>
      <c r="B82" s="13" t="s">
        <v>157</v>
      </c>
      <c r="C82" s="13" t="s">
        <v>158</v>
      </c>
      <c r="D82" s="19">
        <v>1497503730</v>
      </c>
      <c r="E82" s="19">
        <v>8753895</v>
      </c>
      <c r="F82" s="19">
        <f t="shared" si="26"/>
        <v>1506257625</v>
      </c>
      <c r="G82" s="20">
        <f t="shared" si="25"/>
        <v>1.2581199999999999</v>
      </c>
      <c r="H82" s="19">
        <v>1895058</v>
      </c>
      <c r="I82" s="21">
        <v>659.99</v>
      </c>
      <c r="J82" s="19">
        <f t="shared" si="27"/>
        <v>2282243</v>
      </c>
      <c r="K82" s="19">
        <f t="shared" si="28"/>
        <v>2871</v>
      </c>
      <c r="L82" s="19"/>
      <c r="M82" s="20"/>
      <c r="N82" s="19"/>
      <c r="O82" s="20"/>
      <c r="P82" s="26"/>
      <c r="Q82" s="22"/>
    </row>
    <row r="83" spans="1:17" s="13" customFormat="1" ht="15.75">
      <c r="A83" s="12"/>
      <c r="B83" s="13" t="s">
        <v>159</v>
      </c>
      <c r="C83" s="13" t="s">
        <v>160</v>
      </c>
      <c r="D83" s="19">
        <v>192791422</v>
      </c>
      <c r="E83" s="19">
        <v>3204510</v>
      </c>
      <c r="F83" s="19">
        <f t="shared" si="26"/>
        <v>195995932</v>
      </c>
      <c r="G83" s="20">
        <f t="shared" si="25"/>
        <v>3.8266100000000001</v>
      </c>
      <c r="H83" s="19">
        <v>750000</v>
      </c>
      <c r="I83" s="21">
        <v>430.55</v>
      </c>
      <c r="J83" s="19">
        <f t="shared" si="27"/>
        <v>455222</v>
      </c>
      <c r="K83" s="19">
        <f t="shared" si="28"/>
        <v>1742</v>
      </c>
      <c r="L83" s="19"/>
      <c r="M83" s="20"/>
      <c r="N83" s="19"/>
      <c r="O83" s="20"/>
      <c r="P83" s="26"/>
      <c r="Q83" s="22"/>
    </row>
    <row r="84" spans="1:17" s="13" customFormat="1" ht="15.75">
      <c r="A84" s="12"/>
      <c r="B84" s="13" t="s">
        <v>161</v>
      </c>
      <c r="C84" s="13" t="s">
        <v>162</v>
      </c>
      <c r="D84" s="19">
        <v>592164675</v>
      </c>
      <c r="E84" s="19">
        <v>30738079</v>
      </c>
      <c r="F84" s="19">
        <f t="shared" si="26"/>
        <v>622902754</v>
      </c>
      <c r="G84" s="20">
        <f t="shared" si="25"/>
        <v>3.7197499999999999</v>
      </c>
      <c r="H84" s="19">
        <v>2317041</v>
      </c>
      <c r="I84" s="21">
        <v>1391.23</v>
      </c>
      <c r="J84" s="19">
        <f t="shared" si="27"/>
        <v>447735</v>
      </c>
      <c r="K84" s="19">
        <f t="shared" si="28"/>
        <v>1665</v>
      </c>
      <c r="L84" s="19"/>
      <c r="M84" s="20"/>
      <c r="N84" s="19"/>
      <c r="O84" s="20"/>
      <c r="P84" s="26"/>
      <c r="Q84" s="22"/>
    </row>
    <row r="85" spans="1:17" s="13" customFormat="1" ht="15.75">
      <c r="A85" s="12"/>
      <c r="B85" s="13" t="s">
        <v>163</v>
      </c>
      <c r="C85" s="13" t="s">
        <v>164</v>
      </c>
      <c r="D85" s="19">
        <v>790206935</v>
      </c>
      <c r="E85" s="19">
        <v>20909343</v>
      </c>
      <c r="F85" s="19">
        <f t="shared" si="26"/>
        <v>811116278</v>
      </c>
      <c r="G85" s="20">
        <f t="shared" si="25"/>
        <v>3.9089499999999999</v>
      </c>
      <c r="H85" s="19">
        <v>3170610</v>
      </c>
      <c r="I85" s="21">
        <v>1308.6099999999999</v>
      </c>
      <c r="J85" s="19">
        <f t="shared" si="27"/>
        <v>619830</v>
      </c>
      <c r="K85" s="19">
        <f t="shared" si="28"/>
        <v>2423</v>
      </c>
      <c r="L85" s="19"/>
      <c r="M85" s="20"/>
      <c r="N85" s="19"/>
      <c r="O85" s="20"/>
      <c r="P85" s="26"/>
      <c r="Q85" s="22"/>
    </row>
    <row r="86" spans="1:17" s="13" customFormat="1" ht="15.75">
      <c r="A86" s="12"/>
      <c r="B86" s="13" t="s">
        <v>165</v>
      </c>
      <c r="C86" s="13" t="s">
        <v>166</v>
      </c>
      <c r="D86" s="19">
        <v>13485889</v>
      </c>
      <c r="E86" s="19">
        <v>3495249</v>
      </c>
      <c r="F86" s="19">
        <f t="shared" si="26"/>
        <v>16981138</v>
      </c>
      <c r="G86" s="20">
        <f t="shared" si="25"/>
        <v>8.8333300000000001</v>
      </c>
      <c r="H86" s="19">
        <v>150000</v>
      </c>
      <c r="I86" s="21">
        <v>170.59</v>
      </c>
      <c r="J86" s="19">
        <f t="shared" si="27"/>
        <v>99544</v>
      </c>
      <c r="K86" s="19">
        <f t="shared" si="28"/>
        <v>879</v>
      </c>
      <c r="L86" s="19"/>
      <c r="M86" s="20"/>
      <c r="N86" s="19"/>
      <c r="O86" s="20"/>
      <c r="P86" s="26"/>
      <c r="Q86" s="22"/>
    </row>
    <row r="87" spans="1:17" s="13" customFormat="1" ht="15.75">
      <c r="A87" s="12"/>
      <c r="B87" s="13" t="s">
        <v>167</v>
      </c>
      <c r="C87" s="13" t="s">
        <v>168</v>
      </c>
      <c r="D87" s="19">
        <v>100194789</v>
      </c>
      <c r="E87" s="19">
        <v>46178190</v>
      </c>
      <c r="F87" s="19">
        <f t="shared" si="26"/>
        <v>146372979</v>
      </c>
      <c r="G87" s="20">
        <f t="shared" si="25"/>
        <v>3.75752</v>
      </c>
      <c r="H87" s="19">
        <v>550000</v>
      </c>
      <c r="I87" s="21">
        <v>153.48000000000002</v>
      </c>
      <c r="J87" s="19">
        <f t="shared" si="27"/>
        <v>953694</v>
      </c>
      <c r="K87" s="19">
        <f t="shared" si="28"/>
        <v>3584</v>
      </c>
      <c r="L87" s="19"/>
      <c r="M87" s="20"/>
      <c r="N87" s="19"/>
      <c r="O87" s="20"/>
      <c r="P87" s="26"/>
      <c r="Q87" s="22"/>
    </row>
    <row r="88" spans="1:17" s="13" customFormat="1" ht="15.75">
      <c r="A88" s="12"/>
      <c r="B88" s="13" t="s">
        <v>169</v>
      </c>
      <c r="C88" s="13" t="s">
        <v>170</v>
      </c>
      <c r="D88" s="19">
        <v>164792629</v>
      </c>
      <c r="E88" s="19">
        <v>8505275</v>
      </c>
      <c r="F88" s="19">
        <f t="shared" si="26"/>
        <v>173297904</v>
      </c>
      <c r="G88" s="20">
        <f t="shared" si="25"/>
        <v>4.7317400000000003</v>
      </c>
      <c r="H88" s="19">
        <v>820000</v>
      </c>
      <c r="I88" s="21">
        <v>262.5</v>
      </c>
      <c r="J88" s="19">
        <f t="shared" si="27"/>
        <v>660182</v>
      </c>
      <c r="K88" s="19">
        <f t="shared" si="28"/>
        <v>3124</v>
      </c>
      <c r="L88" s="19"/>
      <c r="M88" s="20"/>
      <c r="N88" s="19"/>
      <c r="O88" s="20"/>
      <c r="P88" s="26"/>
      <c r="Q88" s="22"/>
    </row>
    <row r="89" spans="1:17" s="13" customFormat="1" ht="15.75">
      <c r="A89" s="12"/>
      <c r="B89" s="13" t="s">
        <v>171</v>
      </c>
      <c r="C89" s="13" t="s">
        <v>172</v>
      </c>
      <c r="D89" s="19">
        <v>40059684</v>
      </c>
      <c r="E89" s="19">
        <v>800692</v>
      </c>
      <c r="F89" s="19">
        <f t="shared" si="26"/>
        <v>40860376</v>
      </c>
      <c r="G89" s="20">
        <f t="shared" si="25"/>
        <v>1.9578899999999999</v>
      </c>
      <c r="H89" s="19">
        <v>80000</v>
      </c>
      <c r="I89" s="21">
        <v>93.58</v>
      </c>
      <c r="J89" s="19">
        <f t="shared" si="27"/>
        <v>436636</v>
      </c>
      <c r="K89" s="19">
        <f t="shared" si="28"/>
        <v>855</v>
      </c>
      <c r="L89" s="19"/>
      <c r="M89" s="20"/>
      <c r="N89" s="19"/>
      <c r="O89" s="20"/>
      <c r="P89" s="26"/>
      <c r="Q89" s="22"/>
    </row>
    <row r="90" spans="1:17" s="13" customFormat="1" ht="15.75">
      <c r="A90" s="12"/>
      <c r="B90" s="13" t="s">
        <v>173</v>
      </c>
      <c r="C90" s="13" t="s">
        <v>174</v>
      </c>
      <c r="D90" s="19">
        <v>71744685</v>
      </c>
      <c r="E90" s="19">
        <v>16042442</v>
      </c>
      <c r="F90" s="19">
        <f t="shared" si="26"/>
        <v>87787127</v>
      </c>
      <c r="G90" s="20">
        <f t="shared" si="25"/>
        <v>5.4714400000000003</v>
      </c>
      <c r="H90" s="19">
        <v>480322</v>
      </c>
      <c r="I90" s="21">
        <v>161.14000000000001</v>
      </c>
      <c r="J90" s="19">
        <f t="shared" si="27"/>
        <v>544788</v>
      </c>
      <c r="K90" s="19">
        <f t="shared" si="28"/>
        <v>2981</v>
      </c>
      <c r="L90" s="19"/>
      <c r="M90" s="20"/>
      <c r="N90" s="19"/>
      <c r="O90" s="20"/>
      <c r="P90" s="26"/>
      <c r="Q90" s="22"/>
    </row>
    <row r="91" spans="1:17" s="13" customFormat="1" ht="15.75">
      <c r="A91" s="12"/>
      <c r="B91" s="13" t="s">
        <v>175</v>
      </c>
      <c r="C91" s="13" t="s">
        <v>176</v>
      </c>
      <c r="D91" s="19">
        <v>725910219</v>
      </c>
      <c r="E91" s="19">
        <v>16139188</v>
      </c>
      <c r="F91" s="19">
        <f t="shared" si="26"/>
        <v>742049407</v>
      </c>
      <c r="G91" s="20">
        <f t="shared" si="25"/>
        <v>2.6952400000000001</v>
      </c>
      <c r="H91" s="19">
        <v>2000000</v>
      </c>
      <c r="I91" s="21">
        <v>603.44000000000005</v>
      </c>
      <c r="J91" s="19">
        <f t="shared" si="27"/>
        <v>1229699</v>
      </c>
      <c r="K91" s="19">
        <f t="shared" si="28"/>
        <v>3314</v>
      </c>
      <c r="L91" s="19"/>
      <c r="M91" s="20"/>
      <c r="N91" s="19"/>
      <c r="O91" s="20"/>
      <c r="P91" s="26"/>
      <c r="Q91" s="22"/>
    </row>
    <row r="92" spans="1:17" s="13" customFormat="1" ht="15.75">
      <c r="A92" s="12"/>
      <c r="B92" s="13" t="s">
        <v>177</v>
      </c>
      <c r="C92" s="13" t="s">
        <v>178</v>
      </c>
      <c r="D92" s="19">
        <v>147833164</v>
      </c>
      <c r="E92" s="19">
        <v>15928078</v>
      </c>
      <c r="F92" s="19">
        <f t="shared" si="26"/>
        <v>163761242</v>
      </c>
      <c r="G92" s="20">
        <f t="shared" si="25"/>
        <v>2.29847</v>
      </c>
      <c r="H92" s="19">
        <v>376400</v>
      </c>
      <c r="I92" s="21">
        <v>212.52</v>
      </c>
      <c r="J92" s="19">
        <f t="shared" si="27"/>
        <v>770569</v>
      </c>
      <c r="K92" s="19">
        <f t="shared" si="28"/>
        <v>1771</v>
      </c>
      <c r="L92" s="19"/>
      <c r="M92" s="20"/>
      <c r="N92" s="19"/>
      <c r="O92" s="20"/>
      <c r="P92" s="26"/>
      <c r="Q92" s="22"/>
    </row>
    <row r="93" spans="1:17" s="13" customFormat="1" ht="15.75">
      <c r="A93" s="12"/>
      <c r="B93" s="13" t="s">
        <v>179</v>
      </c>
      <c r="C93" s="13" t="s">
        <v>180</v>
      </c>
      <c r="D93" s="19">
        <v>3675556718</v>
      </c>
      <c r="E93" s="19">
        <v>1054806</v>
      </c>
      <c r="F93" s="19">
        <f t="shared" ref="F93:F100" si="29">D93+E93</f>
        <v>3676611524</v>
      </c>
      <c r="G93" s="20">
        <f t="shared" si="25"/>
        <v>2.6111</v>
      </c>
      <c r="H93" s="19">
        <v>9600000</v>
      </c>
      <c r="I93" s="21">
        <v>5736.7199999999993</v>
      </c>
      <c r="J93" s="19">
        <f t="shared" ref="J93:J100" si="30">ROUND(F93/I93,0)</f>
        <v>640891</v>
      </c>
      <c r="K93" s="19">
        <f t="shared" ref="K93:K100" si="31">ROUND(H93/I93,0)</f>
        <v>1673</v>
      </c>
      <c r="L93" s="19"/>
      <c r="M93" s="20"/>
      <c r="N93" s="19"/>
      <c r="O93" s="20"/>
      <c r="P93" s="26"/>
      <c r="Q93" s="22"/>
    </row>
    <row r="94" spans="1:17" s="13" customFormat="1" ht="15.75">
      <c r="A94" s="12"/>
      <c r="B94" s="13" t="s">
        <v>181</v>
      </c>
      <c r="C94" s="13" t="s">
        <v>182</v>
      </c>
      <c r="D94" s="19">
        <v>2127632283</v>
      </c>
      <c r="E94" s="19">
        <v>2332273</v>
      </c>
      <c r="F94" s="19">
        <f t="shared" si="29"/>
        <v>2129964556</v>
      </c>
      <c r="G94" s="20">
        <f t="shared" si="25"/>
        <v>1.0524899999999999</v>
      </c>
      <c r="H94" s="19">
        <v>2241757</v>
      </c>
      <c r="I94" s="21">
        <v>981.13</v>
      </c>
      <c r="J94" s="19">
        <f t="shared" si="30"/>
        <v>2170930</v>
      </c>
      <c r="K94" s="19">
        <f t="shared" si="31"/>
        <v>2285</v>
      </c>
      <c r="L94" s="19"/>
      <c r="M94" s="20"/>
      <c r="N94" s="19"/>
      <c r="O94" s="20"/>
      <c r="P94" s="26"/>
      <c r="Q94" s="22"/>
    </row>
    <row r="95" spans="1:17" s="13" customFormat="1" ht="15.75">
      <c r="A95" s="12"/>
      <c r="B95" s="13" t="s">
        <v>183</v>
      </c>
      <c r="C95" s="13" t="s">
        <v>184</v>
      </c>
      <c r="D95" s="19">
        <v>4184089586</v>
      </c>
      <c r="E95" s="19">
        <v>5244633</v>
      </c>
      <c r="F95" s="19">
        <f t="shared" si="29"/>
        <v>4189334219</v>
      </c>
      <c r="G95" s="20">
        <f t="shared" si="25"/>
        <v>1.00851</v>
      </c>
      <c r="H95" s="19">
        <v>4225000</v>
      </c>
      <c r="I95" s="21">
        <v>1365.55</v>
      </c>
      <c r="J95" s="19">
        <f t="shared" si="30"/>
        <v>3067873</v>
      </c>
      <c r="K95" s="19">
        <f t="shared" si="31"/>
        <v>3094</v>
      </c>
      <c r="L95" s="19"/>
      <c r="M95" s="20"/>
      <c r="N95" s="19"/>
      <c r="O95" s="20"/>
      <c r="P95" s="26"/>
      <c r="Q95" s="22"/>
    </row>
    <row r="96" spans="1:17" s="13" customFormat="1" ht="15.75">
      <c r="A96" s="12"/>
      <c r="B96" s="13" t="s">
        <v>185</v>
      </c>
      <c r="C96" s="13" t="s">
        <v>186</v>
      </c>
      <c r="D96" s="19">
        <v>12525258</v>
      </c>
      <c r="E96" s="19">
        <v>36062810</v>
      </c>
      <c r="F96" s="19">
        <f t="shared" si="29"/>
        <v>48588068</v>
      </c>
      <c r="G96" s="20">
        <f t="shared" si="25"/>
        <v>1.54359</v>
      </c>
      <c r="H96" s="19">
        <v>75000</v>
      </c>
      <c r="I96" s="21">
        <v>33.75</v>
      </c>
      <c r="J96" s="19">
        <f t="shared" si="30"/>
        <v>1439646</v>
      </c>
      <c r="K96" s="19">
        <f t="shared" si="31"/>
        <v>2222</v>
      </c>
      <c r="L96" s="19"/>
      <c r="M96" s="20"/>
      <c r="N96" s="19"/>
      <c r="O96" s="20"/>
      <c r="P96" s="26"/>
      <c r="Q96" s="22"/>
    </row>
    <row r="97" spans="1:17" s="13" customFormat="1" ht="15.75">
      <c r="A97" s="12"/>
      <c r="B97" s="13" t="s">
        <v>187</v>
      </c>
      <c r="C97" s="13" t="s">
        <v>188</v>
      </c>
      <c r="D97" s="19">
        <v>278862585</v>
      </c>
      <c r="E97" s="19">
        <v>9040557</v>
      </c>
      <c r="F97" s="19">
        <f t="shared" si="29"/>
        <v>287903142</v>
      </c>
      <c r="G97" s="20">
        <f t="shared" si="25"/>
        <v>1.09301</v>
      </c>
      <c r="H97" s="19">
        <v>314681</v>
      </c>
      <c r="I97" s="21">
        <v>83.93</v>
      </c>
      <c r="J97" s="19">
        <f t="shared" si="30"/>
        <v>3430277</v>
      </c>
      <c r="K97" s="19">
        <f t="shared" si="31"/>
        <v>3749</v>
      </c>
      <c r="L97" s="19"/>
      <c r="M97" s="20"/>
      <c r="N97" s="19"/>
      <c r="O97" s="20"/>
      <c r="P97" s="26"/>
      <c r="Q97" s="22"/>
    </row>
    <row r="98" spans="1:17" s="13" customFormat="1" ht="15.75">
      <c r="A98" s="12"/>
      <c r="B98" s="13" t="s">
        <v>189</v>
      </c>
      <c r="C98" s="13" t="s">
        <v>190</v>
      </c>
      <c r="D98" s="19">
        <v>357442712</v>
      </c>
      <c r="E98" s="19">
        <v>9848131</v>
      </c>
      <c r="F98" s="19">
        <f t="shared" si="29"/>
        <v>367290843</v>
      </c>
      <c r="G98" s="20">
        <f t="shared" si="25"/>
        <v>1.4998899999999999</v>
      </c>
      <c r="H98" s="19">
        <v>550897</v>
      </c>
      <c r="I98" s="21">
        <v>583.90000000000009</v>
      </c>
      <c r="J98" s="19">
        <f t="shared" si="30"/>
        <v>629030</v>
      </c>
      <c r="K98" s="19">
        <f t="shared" si="31"/>
        <v>943</v>
      </c>
      <c r="L98" s="19"/>
      <c r="M98" s="20"/>
      <c r="N98" s="19"/>
      <c r="O98" s="20"/>
      <c r="P98" s="26"/>
      <c r="Q98" s="22"/>
    </row>
    <row r="99" spans="1:17" s="13" customFormat="1" ht="15.75">
      <c r="A99" s="12"/>
      <c r="B99" s="13" t="s">
        <v>191</v>
      </c>
      <c r="C99" s="13" t="s">
        <v>192</v>
      </c>
      <c r="D99" s="19">
        <v>1906941903</v>
      </c>
      <c r="E99" s="19">
        <v>6883864</v>
      </c>
      <c r="F99" s="19">
        <f t="shared" si="29"/>
        <v>1913825767</v>
      </c>
      <c r="G99" s="20">
        <f t="shared" si="25"/>
        <v>1.7869999999999999</v>
      </c>
      <c r="H99" s="19">
        <v>3420000</v>
      </c>
      <c r="I99" s="21">
        <v>1039.92</v>
      </c>
      <c r="J99" s="19">
        <f t="shared" si="30"/>
        <v>1840359</v>
      </c>
      <c r="K99" s="19">
        <f t="shared" si="31"/>
        <v>3289</v>
      </c>
      <c r="L99" s="19"/>
      <c r="M99" s="20"/>
      <c r="N99" s="19"/>
      <c r="O99" s="20"/>
      <c r="P99" s="26"/>
      <c r="Q99" s="22"/>
    </row>
    <row r="100" spans="1:17" s="13" customFormat="1" ht="15.75">
      <c r="A100" s="12"/>
      <c r="B100" s="13" t="s">
        <v>193</v>
      </c>
      <c r="C100" s="13" t="s">
        <v>194</v>
      </c>
      <c r="D100" s="19">
        <v>2493643004</v>
      </c>
      <c r="E100" s="19">
        <v>2991929</v>
      </c>
      <c r="F100" s="19">
        <f t="shared" si="29"/>
        <v>2496634933</v>
      </c>
      <c r="G100" s="20">
        <f t="shared" si="25"/>
        <v>1.4940100000000001</v>
      </c>
      <c r="H100" s="19">
        <v>3730000</v>
      </c>
      <c r="I100" s="21">
        <v>1150.76</v>
      </c>
      <c r="J100" s="19">
        <f t="shared" si="30"/>
        <v>2169553</v>
      </c>
      <c r="K100" s="19">
        <f t="shared" si="31"/>
        <v>3241</v>
      </c>
      <c r="L100" s="19"/>
      <c r="M100" s="20"/>
      <c r="N100" s="19"/>
      <c r="O100" s="20"/>
      <c r="P100" s="26"/>
      <c r="Q100" s="22"/>
    </row>
    <row r="101" spans="1:17" s="13" customFormat="1" ht="15.75">
      <c r="A101" s="12"/>
      <c r="B101" s="13" t="s">
        <v>195</v>
      </c>
      <c r="C101" s="13" t="s">
        <v>196</v>
      </c>
      <c r="D101" s="19">
        <v>204361577053</v>
      </c>
      <c r="E101" s="19">
        <v>110</v>
      </c>
      <c r="F101" s="19">
        <f t="shared" ref="F101:F119" si="32">D101+E101</f>
        <v>204361577163</v>
      </c>
      <c r="G101" s="20">
        <f t="shared" si="25"/>
        <v>1.1419299999999999</v>
      </c>
      <c r="H101" s="19">
        <v>233365961</v>
      </c>
      <c r="I101" s="21">
        <v>53263.34</v>
      </c>
      <c r="J101" s="19">
        <f t="shared" ref="J101:J119" si="33">ROUND(F101/I101,0)</f>
        <v>3836815</v>
      </c>
      <c r="K101" s="19">
        <f t="shared" ref="K101:K119" si="34">ROUND(H101/I101,0)</f>
        <v>4381</v>
      </c>
      <c r="L101" s="19"/>
      <c r="M101" s="20"/>
      <c r="N101" s="19"/>
      <c r="O101" s="20"/>
      <c r="P101" s="26"/>
      <c r="Q101" s="22"/>
    </row>
    <row r="102" spans="1:17" s="13" customFormat="1" ht="15.75">
      <c r="A102" s="12"/>
      <c r="B102" s="13" t="s">
        <v>197</v>
      </c>
      <c r="C102" s="13" t="s">
        <v>198</v>
      </c>
      <c r="D102" s="19">
        <v>14828591576</v>
      </c>
      <c r="E102" s="19">
        <v>24826</v>
      </c>
      <c r="F102" s="19">
        <f t="shared" si="32"/>
        <v>14828616402</v>
      </c>
      <c r="G102" s="20">
        <f t="shared" si="25"/>
        <v>3.5741700000000001</v>
      </c>
      <c r="H102" s="19">
        <v>53000000</v>
      </c>
      <c r="I102" s="21">
        <v>22565.56</v>
      </c>
      <c r="J102" s="19">
        <f t="shared" si="33"/>
        <v>657135</v>
      </c>
      <c r="K102" s="19">
        <f t="shared" si="34"/>
        <v>2349</v>
      </c>
      <c r="L102" s="19"/>
      <c r="M102" s="20"/>
      <c r="N102" s="19"/>
      <c r="O102" s="20"/>
      <c r="P102" s="26"/>
      <c r="Q102" s="22"/>
    </row>
    <row r="103" spans="1:17" s="13" customFormat="1" ht="15.75">
      <c r="A103" s="12"/>
      <c r="B103" s="13" t="s">
        <v>199</v>
      </c>
      <c r="C103" s="13" t="s">
        <v>200</v>
      </c>
      <c r="D103" s="19">
        <v>3728603171</v>
      </c>
      <c r="E103" s="19">
        <v>64840437</v>
      </c>
      <c r="F103" s="19">
        <f t="shared" si="32"/>
        <v>3793443608</v>
      </c>
      <c r="G103" s="20">
        <f t="shared" si="25"/>
        <v>2.8369499999999999</v>
      </c>
      <c r="H103" s="19">
        <v>10761797</v>
      </c>
      <c r="I103" s="21">
        <v>3981.12</v>
      </c>
      <c r="J103" s="19">
        <f t="shared" si="33"/>
        <v>952858</v>
      </c>
      <c r="K103" s="19">
        <f t="shared" si="34"/>
        <v>2703</v>
      </c>
      <c r="L103" s="19"/>
      <c r="M103" s="20"/>
      <c r="N103" s="19"/>
      <c r="O103" s="20"/>
      <c r="P103" s="26"/>
      <c r="Q103" s="22"/>
    </row>
    <row r="104" spans="1:17" s="13" customFormat="1" ht="15.75">
      <c r="A104" s="12"/>
      <c r="B104" s="13" t="s">
        <v>201</v>
      </c>
      <c r="C104" s="13" t="s">
        <v>202</v>
      </c>
      <c r="D104" s="19">
        <v>13258936152</v>
      </c>
      <c r="E104" s="19">
        <v>0</v>
      </c>
      <c r="F104" s="19">
        <f t="shared" si="32"/>
        <v>13258936152</v>
      </c>
      <c r="G104" s="20">
        <f t="shared" si="25"/>
        <v>1.2724899999999999</v>
      </c>
      <c r="H104" s="19">
        <v>16871856</v>
      </c>
      <c r="I104" s="21">
        <v>4408.0899999999992</v>
      </c>
      <c r="J104" s="19">
        <f t="shared" si="33"/>
        <v>3007864</v>
      </c>
      <c r="K104" s="19">
        <f t="shared" si="34"/>
        <v>3827</v>
      </c>
      <c r="L104" s="19"/>
      <c r="M104" s="20"/>
      <c r="N104" s="19"/>
      <c r="O104" s="20"/>
      <c r="P104" s="26"/>
      <c r="Q104" s="22"/>
    </row>
    <row r="105" spans="1:17" s="13" customFormat="1" ht="15.75">
      <c r="A105" s="12"/>
      <c r="B105" s="13" t="s">
        <v>203</v>
      </c>
      <c r="C105" s="13" t="s">
        <v>204</v>
      </c>
      <c r="D105" s="19">
        <v>18178929081</v>
      </c>
      <c r="E105" s="19">
        <v>159</v>
      </c>
      <c r="F105" s="19">
        <f t="shared" si="32"/>
        <v>18178929240</v>
      </c>
      <c r="G105" s="20">
        <f t="shared" si="25"/>
        <v>3.43594</v>
      </c>
      <c r="H105" s="19">
        <v>62461665</v>
      </c>
      <c r="I105" s="21">
        <v>19186.53</v>
      </c>
      <c r="J105" s="19">
        <f t="shared" si="33"/>
        <v>947484</v>
      </c>
      <c r="K105" s="19">
        <f t="shared" si="34"/>
        <v>3255</v>
      </c>
      <c r="L105" s="19"/>
      <c r="M105" s="20"/>
      <c r="N105" s="19"/>
      <c r="O105" s="20"/>
      <c r="P105" s="26"/>
      <c r="Q105" s="22"/>
    </row>
    <row r="106" spans="1:17" s="13" customFormat="1" ht="15.75">
      <c r="A106" s="12"/>
      <c r="B106" s="13" t="s">
        <v>205</v>
      </c>
      <c r="C106" s="13" t="s">
        <v>206</v>
      </c>
      <c r="D106" s="19">
        <v>2758441207</v>
      </c>
      <c r="E106" s="19">
        <v>271178</v>
      </c>
      <c r="F106" s="19">
        <f t="shared" si="32"/>
        <v>2758712385</v>
      </c>
      <c r="G106" s="20">
        <f t="shared" si="25"/>
        <v>1.5746199999999999</v>
      </c>
      <c r="H106" s="19">
        <v>4343912</v>
      </c>
      <c r="I106" s="21">
        <v>1583.4399999999998</v>
      </c>
      <c r="J106" s="19">
        <f t="shared" si="33"/>
        <v>1742227</v>
      </c>
      <c r="K106" s="19">
        <f t="shared" si="34"/>
        <v>2743</v>
      </c>
      <c r="L106" s="19"/>
      <c r="M106" s="20"/>
      <c r="N106" s="19"/>
      <c r="O106" s="20"/>
      <c r="P106" s="26"/>
      <c r="Q106" s="22"/>
    </row>
    <row r="107" spans="1:17" s="13" customFormat="1" ht="15.75">
      <c r="A107" s="12"/>
      <c r="B107" s="13" t="s">
        <v>207</v>
      </c>
      <c r="C107" s="13" t="s">
        <v>208</v>
      </c>
      <c r="D107" s="19">
        <v>22224873864</v>
      </c>
      <c r="E107" s="19">
        <v>0</v>
      </c>
      <c r="F107" s="19">
        <f t="shared" si="32"/>
        <v>22224873864</v>
      </c>
      <c r="G107" s="20">
        <f t="shared" si="25"/>
        <v>2.3703400000000001</v>
      </c>
      <c r="H107" s="19">
        <v>52680511</v>
      </c>
      <c r="I107" s="21">
        <v>15560.37</v>
      </c>
      <c r="J107" s="19">
        <f t="shared" si="33"/>
        <v>1428300</v>
      </c>
      <c r="K107" s="19">
        <f t="shared" si="34"/>
        <v>3386</v>
      </c>
      <c r="L107" s="19"/>
      <c r="M107" s="20"/>
      <c r="N107" s="19"/>
      <c r="O107" s="20"/>
      <c r="P107" s="26"/>
      <c r="Q107" s="22"/>
    </row>
    <row r="108" spans="1:17" s="13" customFormat="1" ht="15.75">
      <c r="A108" s="12"/>
      <c r="B108" s="13" t="s">
        <v>209</v>
      </c>
      <c r="C108" s="13" t="s">
        <v>210</v>
      </c>
      <c r="D108" s="19">
        <v>169578467</v>
      </c>
      <c r="E108" s="19">
        <v>8392747</v>
      </c>
      <c r="F108" s="19">
        <f t="shared" si="32"/>
        <v>177971214</v>
      </c>
      <c r="G108" s="20">
        <f t="shared" si="25"/>
        <v>1.85423</v>
      </c>
      <c r="H108" s="19">
        <v>330000</v>
      </c>
      <c r="I108" s="21">
        <v>51.77</v>
      </c>
      <c r="J108" s="19">
        <f t="shared" si="33"/>
        <v>3437729</v>
      </c>
      <c r="K108" s="19">
        <f t="shared" si="34"/>
        <v>6374</v>
      </c>
      <c r="L108" s="19"/>
      <c r="M108" s="20"/>
      <c r="N108" s="19"/>
      <c r="O108" s="20"/>
      <c r="P108" s="26"/>
      <c r="Q108" s="22"/>
    </row>
    <row r="109" spans="1:17" s="13" customFormat="1" ht="15.75">
      <c r="A109" s="12"/>
      <c r="B109" s="13" t="s">
        <v>211</v>
      </c>
      <c r="C109" s="13" t="s">
        <v>212</v>
      </c>
      <c r="D109" s="19">
        <v>61058157302</v>
      </c>
      <c r="E109" s="19">
        <v>0</v>
      </c>
      <c r="F109" s="19">
        <f t="shared" si="32"/>
        <v>61058157302</v>
      </c>
      <c r="G109" s="20">
        <f t="shared" si="25"/>
        <v>1.0891299999999999</v>
      </c>
      <c r="H109" s="19">
        <v>66500000</v>
      </c>
      <c r="I109" s="21">
        <v>20360.93</v>
      </c>
      <c r="J109" s="19">
        <f t="shared" si="33"/>
        <v>2998790</v>
      </c>
      <c r="K109" s="19">
        <f t="shared" si="34"/>
        <v>3266</v>
      </c>
      <c r="L109" s="19"/>
      <c r="M109" s="20"/>
      <c r="N109" s="19"/>
      <c r="O109" s="20"/>
      <c r="P109" s="26"/>
      <c r="Q109" s="22"/>
    </row>
    <row r="110" spans="1:17" s="13" customFormat="1" ht="15.75">
      <c r="A110" s="12"/>
      <c r="B110" s="13" t="s">
        <v>213</v>
      </c>
      <c r="C110" s="13" t="s">
        <v>214</v>
      </c>
      <c r="D110" s="19">
        <v>3884572671</v>
      </c>
      <c r="E110" s="19">
        <v>0</v>
      </c>
      <c r="F110" s="19">
        <f t="shared" si="32"/>
        <v>3884572671</v>
      </c>
      <c r="G110" s="20">
        <f t="shared" si="25"/>
        <v>3.13422</v>
      </c>
      <c r="H110" s="19">
        <v>12175089</v>
      </c>
      <c r="I110" s="21">
        <v>2944.75</v>
      </c>
      <c r="J110" s="19">
        <f t="shared" si="33"/>
        <v>1319152</v>
      </c>
      <c r="K110" s="19">
        <f t="shared" si="34"/>
        <v>4135</v>
      </c>
      <c r="L110" s="19"/>
      <c r="M110" s="20"/>
      <c r="N110" s="19"/>
      <c r="O110" s="20"/>
      <c r="P110" s="26"/>
      <c r="Q110" s="22"/>
    </row>
    <row r="111" spans="1:17" s="13" customFormat="1" ht="15.75">
      <c r="A111" s="12"/>
      <c r="B111" s="13" t="s">
        <v>215</v>
      </c>
      <c r="C111" s="13" t="s">
        <v>216</v>
      </c>
      <c r="D111" s="19">
        <v>3909561490</v>
      </c>
      <c r="E111" s="19">
        <v>15467694</v>
      </c>
      <c r="F111" s="19">
        <f t="shared" si="32"/>
        <v>3925029184</v>
      </c>
      <c r="G111" s="20">
        <f t="shared" si="25"/>
        <v>2.29298</v>
      </c>
      <c r="H111" s="19">
        <v>9000000</v>
      </c>
      <c r="I111" s="21">
        <v>3317.0299999999997</v>
      </c>
      <c r="J111" s="19">
        <f t="shared" si="33"/>
        <v>1183296</v>
      </c>
      <c r="K111" s="19">
        <f t="shared" si="34"/>
        <v>2713</v>
      </c>
      <c r="L111" s="19"/>
      <c r="M111" s="20"/>
      <c r="N111" s="19"/>
      <c r="O111" s="20"/>
      <c r="P111" s="26"/>
      <c r="Q111" s="22"/>
    </row>
    <row r="112" spans="1:17" s="13" customFormat="1" ht="15.75">
      <c r="A112" s="12"/>
      <c r="B112" s="13" t="s">
        <v>217</v>
      </c>
      <c r="C112" s="13" t="s">
        <v>218</v>
      </c>
      <c r="D112" s="19">
        <v>11950473709</v>
      </c>
      <c r="E112" s="19">
        <v>309501</v>
      </c>
      <c r="F112" s="19">
        <f t="shared" si="32"/>
        <v>11950783210</v>
      </c>
      <c r="G112" s="20">
        <f t="shared" si="25"/>
        <v>3.59809</v>
      </c>
      <c r="H112" s="19">
        <v>43000000</v>
      </c>
      <c r="I112" s="21">
        <v>15669.3</v>
      </c>
      <c r="J112" s="19">
        <f t="shared" si="33"/>
        <v>762688</v>
      </c>
      <c r="K112" s="19">
        <f t="shared" si="34"/>
        <v>2744</v>
      </c>
      <c r="L112" s="19"/>
      <c r="M112" s="20"/>
      <c r="N112" s="19"/>
      <c r="O112" s="20"/>
      <c r="P112" s="26"/>
      <c r="Q112" s="22"/>
    </row>
    <row r="113" spans="1:17" s="13" customFormat="1" ht="15.75">
      <c r="A113" s="12"/>
      <c r="B113" s="13" t="s">
        <v>219</v>
      </c>
      <c r="C113" s="13" t="s">
        <v>220</v>
      </c>
      <c r="D113" s="19">
        <v>6467320397</v>
      </c>
      <c r="E113" s="19">
        <v>7884171</v>
      </c>
      <c r="F113" s="19">
        <f t="shared" si="32"/>
        <v>6475204568</v>
      </c>
      <c r="G113" s="20">
        <f t="shared" si="25"/>
        <v>2.8380399999999999</v>
      </c>
      <c r="H113" s="19">
        <v>18376888</v>
      </c>
      <c r="I113" s="21">
        <v>7927.2400000000007</v>
      </c>
      <c r="J113" s="19">
        <f t="shared" si="33"/>
        <v>816830</v>
      </c>
      <c r="K113" s="19">
        <f t="shared" si="34"/>
        <v>2318</v>
      </c>
      <c r="L113" s="19"/>
      <c r="M113" s="20"/>
      <c r="N113" s="19"/>
      <c r="O113" s="20"/>
      <c r="P113" s="26"/>
      <c r="Q113" s="22"/>
    </row>
    <row r="114" spans="1:17" s="13" customFormat="1" ht="15.75">
      <c r="A114" s="12"/>
      <c r="B114" s="13" t="s">
        <v>221</v>
      </c>
      <c r="C114" s="13" t="s">
        <v>222</v>
      </c>
      <c r="D114" s="19">
        <v>8492269712</v>
      </c>
      <c r="E114" s="19">
        <v>35945191</v>
      </c>
      <c r="F114" s="19">
        <f t="shared" si="32"/>
        <v>8528214903</v>
      </c>
      <c r="G114" s="20">
        <f t="shared" si="25"/>
        <v>2.16927</v>
      </c>
      <c r="H114" s="19">
        <v>18500000</v>
      </c>
      <c r="I114" s="21">
        <v>6964.5399999999991</v>
      </c>
      <c r="J114" s="19">
        <f t="shared" si="33"/>
        <v>1224519</v>
      </c>
      <c r="K114" s="19">
        <f t="shared" si="34"/>
        <v>2656</v>
      </c>
      <c r="L114" s="19"/>
      <c r="M114" s="20"/>
      <c r="N114" s="19"/>
      <c r="O114" s="20"/>
      <c r="P114" s="26"/>
      <c r="Q114" s="22"/>
    </row>
    <row r="115" spans="1:17" s="13" customFormat="1" ht="15.75">
      <c r="A115" s="12"/>
      <c r="B115" s="13" t="s">
        <v>223</v>
      </c>
      <c r="C115" s="13" t="s">
        <v>224</v>
      </c>
      <c r="D115" s="19">
        <v>28954247621</v>
      </c>
      <c r="E115" s="19">
        <v>4403468</v>
      </c>
      <c r="F115" s="19">
        <f t="shared" si="32"/>
        <v>28958651089</v>
      </c>
      <c r="G115" s="20">
        <f t="shared" si="25"/>
        <v>1.86473</v>
      </c>
      <c r="H115" s="19">
        <v>54000000</v>
      </c>
      <c r="I115" s="21">
        <v>20211.340000000004</v>
      </c>
      <c r="J115" s="19">
        <f t="shared" si="33"/>
        <v>1432792</v>
      </c>
      <c r="K115" s="19">
        <f t="shared" si="34"/>
        <v>2672</v>
      </c>
      <c r="L115" s="19"/>
      <c r="M115" s="20"/>
      <c r="N115" s="19"/>
      <c r="O115" s="20"/>
      <c r="P115" s="26"/>
      <c r="Q115" s="22"/>
    </row>
    <row r="116" spans="1:17" s="13" customFormat="1" ht="15.75">
      <c r="A116" s="12"/>
      <c r="B116" s="13" t="s">
        <v>225</v>
      </c>
      <c r="C116" s="13" t="s">
        <v>226</v>
      </c>
      <c r="D116" s="19">
        <v>12468786350</v>
      </c>
      <c r="E116" s="19">
        <v>15</v>
      </c>
      <c r="F116" s="19">
        <f t="shared" si="32"/>
        <v>12468786365</v>
      </c>
      <c r="G116" s="20">
        <f t="shared" si="25"/>
        <v>2.08521</v>
      </c>
      <c r="H116" s="19">
        <v>26000000</v>
      </c>
      <c r="I116" s="21">
        <v>9476.1999999999989</v>
      </c>
      <c r="J116" s="19">
        <f t="shared" si="33"/>
        <v>1315800</v>
      </c>
      <c r="K116" s="19">
        <f t="shared" si="34"/>
        <v>2744</v>
      </c>
      <c r="L116" s="19"/>
      <c r="M116" s="20"/>
      <c r="N116" s="19"/>
      <c r="O116" s="20"/>
      <c r="P116" s="26"/>
      <c r="Q116" s="22"/>
    </row>
    <row r="117" spans="1:17" s="13" customFormat="1" ht="15.75">
      <c r="A117" s="12"/>
      <c r="B117" s="13" t="s">
        <v>227</v>
      </c>
      <c r="C117" s="13" t="s">
        <v>228</v>
      </c>
      <c r="D117" s="19">
        <v>55898370415</v>
      </c>
      <c r="E117" s="19">
        <v>183046</v>
      </c>
      <c r="F117" s="19">
        <f t="shared" si="32"/>
        <v>55898553461</v>
      </c>
      <c r="G117" s="20">
        <f t="shared" si="25"/>
        <v>1.2325900000000001</v>
      </c>
      <c r="H117" s="19">
        <v>68900000</v>
      </c>
      <c r="I117" s="21">
        <v>29061.86</v>
      </c>
      <c r="J117" s="19">
        <f t="shared" si="33"/>
        <v>1923433</v>
      </c>
      <c r="K117" s="19">
        <f t="shared" si="34"/>
        <v>2371</v>
      </c>
      <c r="L117" s="19"/>
      <c r="M117" s="20"/>
      <c r="N117" s="19"/>
      <c r="O117" s="20"/>
      <c r="P117" s="26"/>
      <c r="Q117" s="22"/>
    </row>
    <row r="118" spans="1:17" s="13" customFormat="1" ht="15.75">
      <c r="A118" s="12"/>
      <c r="B118" s="13" t="s">
        <v>229</v>
      </c>
      <c r="C118" s="13" t="s">
        <v>230</v>
      </c>
      <c r="D118" s="19">
        <v>23601042335</v>
      </c>
      <c r="E118" s="19">
        <v>389529</v>
      </c>
      <c r="F118" s="19">
        <f t="shared" si="32"/>
        <v>23601431864</v>
      </c>
      <c r="G118" s="20">
        <f t="shared" si="25"/>
        <v>2.8388100000000001</v>
      </c>
      <c r="H118" s="19">
        <v>67000000</v>
      </c>
      <c r="I118" s="21">
        <v>27340.49</v>
      </c>
      <c r="J118" s="19">
        <f t="shared" si="33"/>
        <v>863241</v>
      </c>
      <c r="K118" s="19">
        <f t="shared" si="34"/>
        <v>2451</v>
      </c>
      <c r="L118" s="19"/>
      <c r="M118" s="20"/>
      <c r="N118" s="19"/>
      <c r="O118" s="20"/>
      <c r="P118" s="26"/>
      <c r="Q118" s="22"/>
    </row>
    <row r="119" spans="1:17" s="13" customFormat="1" ht="15.75">
      <c r="A119" s="12"/>
      <c r="B119" s="13" t="s">
        <v>231</v>
      </c>
      <c r="C119" s="13" t="s">
        <v>232</v>
      </c>
      <c r="D119" s="19">
        <v>28644308126</v>
      </c>
      <c r="E119" s="19">
        <v>255657</v>
      </c>
      <c r="F119" s="19">
        <f t="shared" si="32"/>
        <v>28644563783</v>
      </c>
      <c r="G119" s="20">
        <f t="shared" si="25"/>
        <v>1.7979000000000001</v>
      </c>
      <c r="H119" s="19">
        <v>51500000</v>
      </c>
      <c r="I119" s="21">
        <v>21376.200000000004</v>
      </c>
      <c r="J119" s="19">
        <f t="shared" si="33"/>
        <v>1340021</v>
      </c>
      <c r="K119" s="19">
        <f t="shared" si="34"/>
        <v>2409</v>
      </c>
      <c r="L119" s="19"/>
      <c r="M119" s="20"/>
      <c r="N119" s="19"/>
      <c r="O119" s="20"/>
      <c r="P119" s="26"/>
      <c r="Q119" s="22"/>
    </row>
    <row r="120" spans="1:17" s="13" customFormat="1" ht="15.75">
      <c r="A120" s="12"/>
      <c r="B120" s="13" t="s">
        <v>233</v>
      </c>
      <c r="C120" s="13" t="s">
        <v>234</v>
      </c>
      <c r="D120" s="19">
        <v>3825189989</v>
      </c>
      <c r="E120" s="19">
        <v>305064</v>
      </c>
      <c r="F120" s="19">
        <f>D120+E120</f>
        <v>3825495053</v>
      </c>
      <c r="G120" s="20">
        <f t="shared" si="25"/>
        <v>3.1345000000000001</v>
      </c>
      <c r="H120" s="19">
        <v>11991011</v>
      </c>
      <c r="I120" s="21">
        <v>4897.6499999999996</v>
      </c>
      <c r="J120" s="19">
        <f>ROUND(F120/I120,0)</f>
        <v>781088</v>
      </c>
      <c r="K120" s="19">
        <f>ROUND(H120/I120,0)</f>
        <v>2448</v>
      </c>
      <c r="L120" s="19"/>
      <c r="M120" s="20"/>
      <c r="N120" s="19"/>
      <c r="O120" s="20"/>
      <c r="P120" s="26"/>
      <c r="Q120" s="22"/>
    </row>
    <row r="121" spans="1:17" s="13" customFormat="1" ht="15.75">
      <c r="A121" s="12"/>
      <c r="B121" s="13" t="s">
        <v>235</v>
      </c>
      <c r="C121" s="13" t="s">
        <v>236</v>
      </c>
      <c r="D121" s="19">
        <v>7700223203</v>
      </c>
      <c r="E121" s="19">
        <v>942204</v>
      </c>
      <c r="F121" s="19">
        <f>D121+E121</f>
        <v>7701165407</v>
      </c>
      <c r="G121" s="20">
        <f t="shared" si="25"/>
        <v>1.3504400000000001</v>
      </c>
      <c r="H121" s="19">
        <v>10400000</v>
      </c>
      <c r="I121" s="21">
        <v>3804.07</v>
      </c>
      <c r="J121" s="19">
        <f>ROUND(F121/I121,0)</f>
        <v>2024454</v>
      </c>
      <c r="K121" s="19">
        <f>ROUND(H121/I121,0)</f>
        <v>2734</v>
      </c>
      <c r="L121" s="19"/>
      <c r="M121" s="20"/>
      <c r="N121" s="19"/>
      <c r="O121" s="20"/>
      <c r="P121" s="26"/>
      <c r="Q121" s="22"/>
    </row>
    <row r="122" spans="1:17" s="13" customFormat="1" ht="15.75">
      <c r="A122" s="12"/>
      <c r="B122" s="13" t="s">
        <v>237</v>
      </c>
      <c r="C122" s="13" t="s">
        <v>238</v>
      </c>
      <c r="D122" s="19">
        <v>7473667976</v>
      </c>
      <c r="E122" s="19">
        <v>5153767</v>
      </c>
      <c r="F122" s="19">
        <f>D122+E122</f>
        <v>7478821743</v>
      </c>
      <c r="G122" s="20">
        <f t="shared" si="25"/>
        <v>2.4001100000000002</v>
      </c>
      <c r="H122" s="19">
        <v>17950000</v>
      </c>
      <c r="I122" s="21">
        <v>5852.17</v>
      </c>
      <c r="J122" s="19">
        <f>ROUND(F122/I122,0)</f>
        <v>1277957</v>
      </c>
      <c r="K122" s="19">
        <f>ROUND(H122/I122,0)</f>
        <v>3067</v>
      </c>
      <c r="L122" s="19"/>
      <c r="M122" s="20"/>
      <c r="N122" s="19"/>
      <c r="O122" s="20"/>
      <c r="P122" s="26"/>
      <c r="Q122" s="22"/>
    </row>
    <row r="123" spans="1:17" s="13" customFormat="1" ht="15.75">
      <c r="A123" s="12"/>
      <c r="B123" s="13" t="s">
        <v>239</v>
      </c>
      <c r="C123" s="13" t="s">
        <v>240</v>
      </c>
      <c r="D123" s="19">
        <v>7908418637</v>
      </c>
      <c r="E123" s="19">
        <v>10616189</v>
      </c>
      <c r="F123" s="19">
        <f>D123+E123</f>
        <v>7919034826</v>
      </c>
      <c r="G123" s="20">
        <f t="shared" si="25"/>
        <v>2.8917700000000002</v>
      </c>
      <c r="H123" s="19">
        <v>22900000</v>
      </c>
      <c r="I123" s="21">
        <v>11008.600000000002</v>
      </c>
      <c r="J123" s="19">
        <f>ROUND(F123/I123,0)</f>
        <v>719350</v>
      </c>
      <c r="K123" s="19">
        <f>ROUND(H123/I123,0)</f>
        <v>2080</v>
      </c>
      <c r="L123" s="19"/>
      <c r="M123" s="20"/>
      <c r="N123" s="19"/>
      <c r="O123" s="20"/>
      <c r="P123" s="26"/>
      <c r="Q123" s="22"/>
    </row>
    <row r="124" spans="1:17" s="13" customFormat="1" ht="15.75">
      <c r="A124" s="12"/>
      <c r="B124" s="13" t="s">
        <v>241</v>
      </c>
      <c r="C124" s="13" t="s">
        <v>242</v>
      </c>
      <c r="D124" s="19">
        <v>7822295193</v>
      </c>
      <c r="E124" s="19">
        <v>7641858</v>
      </c>
      <c r="F124" s="19">
        <f>D124+E124</f>
        <v>7829937051</v>
      </c>
      <c r="G124" s="20">
        <f t="shared" si="25"/>
        <v>3.10358</v>
      </c>
      <c r="H124" s="19">
        <v>24300846</v>
      </c>
      <c r="I124" s="21">
        <v>9766.5</v>
      </c>
      <c r="J124" s="19">
        <f>ROUND(F124/I124,0)</f>
        <v>801714</v>
      </c>
      <c r="K124" s="19">
        <f>ROUND(H124/I124,0)</f>
        <v>2488</v>
      </c>
      <c r="L124" s="19"/>
      <c r="M124" s="20"/>
      <c r="N124" s="19"/>
      <c r="O124" s="20"/>
      <c r="P124" s="26"/>
      <c r="Q124" s="22"/>
    </row>
    <row r="125" spans="1:17" s="13" customFormat="1" ht="15.75">
      <c r="A125" s="12"/>
      <c r="B125" s="13" t="s">
        <v>243</v>
      </c>
      <c r="C125" s="13" t="s">
        <v>244</v>
      </c>
      <c r="D125" s="19">
        <v>128606900</v>
      </c>
      <c r="E125" s="19">
        <v>21007</v>
      </c>
      <c r="F125" s="19">
        <f t="shared" ref="F125:F130" si="35">D125+E125</f>
        <v>128627907</v>
      </c>
      <c r="G125" s="20">
        <f t="shared" si="25"/>
        <v>2.13795</v>
      </c>
      <c r="H125" s="19">
        <v>275000</v>
      </c>
      <c r="I125" s="21">
        <v>69.66</v>
      </c>
      <c r="J125" s="19">
        <f t="shared" ref="J125:J130" si="36">ROUND(F125/I125,0)</f>
        <v>1846510</v>
      </c>
      <c r="K125" s="19">
        <f t="shared" ref="K125:K130" si="37">ROUND(H125/I125,0)</f>
        <v>3948</v>
      </c>
      <c r="L125" s="19"/>
      <c r="M125" s="20"/>
      <c r="N125" s="19"/>
      <c r="O125" s="20"/>
      <c r="P125" s="26"/>
      <c r="Q125" s="22"/>
    </row>
    <row r="126" spans="1:17" s="13" customFormat="1" ht="15.75">
      <c r="A126" s="12"/>
      <c r="B126" s="13" t="s">
        <v>245</v>
      </c>
      <c r="C126" s="13" t="s">
        <v>246</v>
      </c>
      <c r="D126" s="19">
        <v>595613324</v>
      </c>
      <c r="E126" s="19">
        <v>8249464</v>
      </c>
      <c r="F126" s="19">
        <f t="shared" si="35"/>
        <v>603862788</v>
      </c>
      <c r="G126" s="20">
        <f t="shared" si="25"/>
        <v>0.81972</v>
      </c>
      <c r="H126" s="19">
        <v>495000</v>
      </c>
      <c r="I126" s="21">
        <v>117.26</v>
      </c>
      <c r="J126" s="19">
        <f t="shared" si="36"/>
        <v>5149776</v>
      </c>
      <c r="K126" s="19">
        <f t="shared" si="37"/>
        <v>4221</v>
      </c>
      <c r="L126" s="19"/>
      <c r="M126" s="20"/>
      <c r="N126" s="19"/>
      <c r="O126" s="20"/>
      <c r="P126" s="26"/>
      <c r="Q126" s="22"/>
    </row>
    <row r="127" spans="1:17" s="13" customFormat="1" ht="15.75">
      <c r="A127" s="12"/>
      <c r="B127" s="13" t="s">
        <v>247</v>
      </c>
      <c r="C127" s="13" t="s">
        <v>248</v>
      </c>
      <c r="D127" s="19">
        <v>269902471</v>
      </c>
      <c r="E127" s="19">
        <v>3063747.2</v>
      </c>
      <c r="F127" s="19">
        <f t="shared" si="35"/>
        <v>272966218.19999999</v>
      </c>
      <c r="G127" s="20">
        <f t="shared" si="25"/>
        <v>2.4361999999999999</v>
      </c>
      <c r="H127" s="19">
        <v>665000</v>
      </c>
      <c r="I127" s="21">
        <v>141.15</v>
      </c>
      <c r="J127" s="19">
        <f t="shared" si="36"/>
        <v>1933873</v>
      </c>
      <c r="K127" s="19">
        <f t="shared" si="37"/>
        <v>4711</v>
      </c>
      <c r="L127" s="19"/>
      <c r="M127" s="20"/>
      <c r="N127" s="19"/>
      <c r="O127" s="20"/>
      <c r="P127" s="26"/>
      <c r="Q127" s="22"/>
    </row>
    <row r="128" spans="1:17" s="13" customFormat="1" ht="15.75">
      <c r="A128" s="12"/>
      <c r="B128" s="13" t="s">
        <v>249</v>
      </c>
      <c r="C128" s="13" t="s">
        <v>250</v>
      </c>
      <c r="D128" s="19">
        <v>2714145957</v>
      </c>
      <c r="E128" s="19">
        <v>3718752.8000000003</v>
      </c>
      <c r="F128" s="19">
        <f t="shared" si="35"/>
        <v>2717864709.8000002</v>
      </c>
      <c r="G128" s="20">
        <f t="shared" si="25"/>
        <v>2.53627</v>
      </c>
      <c r="H128" s="19">
        <v>6893226</v>
      </c>
      <c r="I128" s="21">
        <v>3238.0499999999997</v>
      </c>
      <c r="J128" s="19">
        <f t="shared" si="36"/>
        <v>839352</v>
      </c>
      <c r="K128" s="19">
        <f t="shared" si="37"/>
        <v>2129</v>
      </c>
      <c r="L128" s="19"/>
      <c r="M128" s="20"/>
      <c r="N128" s="19"/>
      <c r="O128" s="20"/>
      <c r="P128" s="26"/>
      <c r="Q128" s="22"/>
    </row>
    <row r="129" spans="1:17" s="13" customFormat="1" ht="15.75">
      <c r="A129" s="12"/>
      <c r="B129" s="13" t="s">
        <v>251</v>
      </c>
      <c r="C129" s="13" t="s">
        <v>252</v>
      </c>
      <c r="D129" s="19">
        <v>813590784</v>
      </c>
      <c r="E129" s="19">
        <v>157070</v>
      </c>
      <c r="F129" s="19">
        <f t="shared" si="35"/>
        <v>813747854</v>
      </c>
      <c r="G129" s="20">
        <f t="shared" si="25"/>
        <v>1.9521500000000001</v>
      </c>
      <c r="H129" s="19">
        <v>1588555</v>
      </c>
      <c r="I129" s="21">
        <v>626.98</v>
      </c>
      <c r="J129" s="19">
        <f t="shared" si="36"/>
        <v>1297885</v>
      </c>
      <c r="K129" s="19">
        <f t="shared" si="37"/>
        <v>2534</v>
      </c>
      <c r="L129" s="19"/>
      <c r="M129" s="20"/>
      <c r="N129" s="19"/>
      <c r="O129" s="20"/>
      <c r="P129" s="26"/>
      <c r="Q129" s="22"/>
    </row>
    <row r="130" spans="1:17" s="13" customFormat="1" ht="15.75">
      <c r="A130" s="12"/>
      <c r="B130" s="13" t="s">
        <v>253</v>
      </c>
      <c r="C130" s="13" t="s">
        <v>254</v>
      </c>
      <c r="D130" s="19">
        <v>2727104003</v>
      </c>
      <c r="E130" s="19">
        <v>7720964.8000000007</v>
      </c>
      <c r="F130" s="19">
        <f t="shared" si="35"/>
        <v>2734824967.8000002</v>
      </c>
      <c r="G130" s="20">
        <f t="shared" si="25"/>
        <v>0.80444000000000004</v>
      </c>
      <c r="H130" s="19">
        <v>2200000</v>
      </c>
      <c r="I130" s="21">
        <v>872.78</v>
      </c>
      <c r="J130" s="19">
        <f t="shared" si="36"/>
        <v>3133464</v>
      </c>
      <c r="K130" s="19">
        <f t="shared" si="37"/>
        <v>2521</v>
      </c>
      <c r="L130" s="19"/>
      <c r="M130" s="20"/>
      <c r="N130" s="19"/>
      <c r="O130" s="20"/>
      <c r="P130" s="26"/>
      <c r="Q130" s="22"/>
    </row>
    <row r="131" spans="1:17" s="13" customFormat="1" ht="15.75">
      <c r="A131" s="12"/>
      <c r="B131" s="13" t="s">
        <v>255</v>
      </c>
      <c r="C131" s="13" t="s">
        <v>256</v>
      </c>
      <c r="D131" s="19">
        <v>49427978</v>
      </c>
      <c r="E131" s="19">
        <v>0</v>
      </c>
      <c r="F131" s="19">
        <f t="shared" ref="F131:F140" si="38">D131+E131</f>
        <v>49427978</v>
      </c>
      <c r="G131" s="20">
        <f t="shared" si="25"/>
        <v>0</v>
      </c>
      <c r="H131" s="19">
        <v>0</v>
      </c>
      <c r="I131" s="21">
        <v>80.27</v>
      </c>
      <c r="J131" s="19">
        <f t="shared" ref="J131:J140" si="39">ROUND(F131/I131,0)</f>
        <v>615771</v>
      </c>
      <c r="K131" s="19">
        <f t="shared" ref="K131:K140" si="40">ROUND(H131/I131,0)</f>
        <v>0</v>
      </c>
      <c r="L131" s="19"/>
      <c r="M131" s="20"/>
      <c r="N131" s="19"/>
      <c r="O131" s="20"/>
      <c r="P131" s="26"/>
      <c r="Q131" s="22"/>
    </row>
    <row r="132" spans="1:17" s="13" customFormat="1" ht="15.75">
      <c r="A132" s="12"/>
      <c r="B132" s="13" t="s">
        <v>257</v>
      </c>
      <c r="C132" s="13" t="s">
        <v>258</v>
      </c>
      <c r="D132" s="19">
        <v>468077927</v>
      </c>
      <c r="E132" s="19">
        <v>299979</v>
      </c>
      <c r="F132" s="19">
        <f t="shared" si="38"/>
        <v>468377906</v>
      </c>
      <c r="G132" s="20">
        <f t="shared" si="25"/>
        <v>0.32024999999999998</v>
      </c>
      <c r="H132" s="19">
        <v>150000</v>
      </c>
      <c r="I132" s="21">
        <v>90.9</v>
      </c>
      <c r="J132" s="19">
        <f t="shared" si="39"/>
        <v>5152672</v>
      </c>
      <c r="K132" s="19">
        <f t="shared" si="40"/>
        <v>1650</v>
      </c>
      <c r="L132" s="19"/>
      <c r="M132" s="20"/>
      <c r="N132" s="19"/>
      <c r="O132" s="20"/>
      <c r="P132" s="26"/>
      <c r="Q132" s="22"/>
    </row>
    <row r="133" spans="1:17" s="13" customFormat="1" ht="15.75">
      <c r="A133" s="12"/>
      <c r="B133" s="13" t="s">
        <v>259</v>
      </c>
      <c r="C133" s="13" t="s">
        <v>260</v>
      </c>
      <c r="D133" s="19">
        <v>168049630</v>
      </c>
      <c r="E133" s="19">
        <v>101169.18</v>
      </c>
      <c r="F133" s="19">
        <f t="shared" si="38"/>
        <v>168150799.18000001</v>
      </c>
      <c r="G133" s="20">
        <f t="shared" si="25"/>
        <v>2.2945500000000001</v>
      </c>
      <c r="H133" s="19">
        <v>385830</v>
      </c>
      <c r="I133" s="21">
        <v>104.31</v>
      </c>
      <c r="J133" s="19">
        <f t="shared" si="39"/>
        <v>1612030</v>
      </c>
      <c r="K133" s="19">
        <f t="shared" si="40"/>
        <v>3699</v>
      </c>
      <c r="L133" s="19"/>
      <c r="M133" s="20"/>
      <c r="N133" s="19"/>
      <c r="O133" s="20"/>
      <c r="P133" s="26"/>
      <c r="Q133" s="22"/>
    </row>
    <row r="134" spans="1:17" s="13" customFormat="1" ht="15.75">
      <c r="A134" s="12"/>
      <c r="B134" s="13" t="s">
        <v>261</v>
      </c>
      <c r="C134" s="13" t="s">
        <v>262</v>
      </c>
      <c r="D134" s="19">
        <v>161307771</v>
      </c>
      <c r="E134" s="19">
        <v>6745798.6500000004</v>
      </c>
      <c r="F134" s="19">
        <f t="shared" si="38"/>
        <v>168053569.65000001</v>
      </c>
      <c r="G134" s="20">
        <f t="shared" si="25"/>
        <v>2.4516</v>
      </c>
      <c r="H134" s="19">
        <v>412000</v>
      </c>
      <c r="I134" s="21">
        <v>226.42000000000002</v>
      </c>
      <c r="J134" s="19">
        <f t="shared" si="39"/>
        <v>742221</v>
      </c>
      <c r="K134" s="19">
        <f t="shared" si="40"/>
        <v>1820</v>
      </c>
      <c r="L134" s="19"/>
      <c r="M134" s="20"/>
      <c r="N134" s="19"/>
      <c r="O134" s="20"/>
      <c r="P134" s="26"/>
      <c r="Q134" s="22"/>
    </row>
    <row r="135" spans="1:17" s="13" customFormat="1" ht="15.75">
      <c r="A135" s="12"/>
      <c r="B135" s="13" t="s">
        <v>263</v>
      </c>
      <c r="C135" s="13" t="s">
        <v>264</v>
      </c>
      <c r="D135" s="19">
        <v>37651038</v>
      </c>
      <c r="E135" s="19">
        <v>12138772.630000001</v>
      </c>
      <c r="F135" s="19">
        <f t="shared" si="38"/>
        <v>49789810.630000003</v>
      </c>
      <c r="G135" s="20">
        <f t="shared" si="25"/>
        <v>2.2092900000000002</v>
      </c>
      <c r="H135" s="19">
        <v>110000</v>
      </c>
      <c r="I135" s="21">
        <v>71.5</v>
      </c>
      <c r="J135" s="19">
        <f t="shared" si="39"/>
        <v>696361</v>
      </c>
      <c r="K135" s="19">
        <f t="shared" si="40"/>
        <v>1538</v>
      </c>
      <c r="L135" s="19"/>
      <c r="M135" s="20"/>
      <c r="N135" s="19"/>
      <c r="O135" s="20"/>
      <c r="P135" s="26"/>
      <c r="Q135" s="22"/>
    </row>
    <row r="136" spans="1:17" s="13" customFormat="1" ht="15.75">
      <c r="A136" s="12"/>
      <c r="B136" s="13" t="s">
        <v>265</v>
      </c>
      <c r="C136" s="13" t="s">
        <v>266</v>
      </c>
      <c r="D136" s="19">
        <v>38478928</v>
      </c>
      <c r="E136" s="19">
        <v>1690062.73</v>
      </c>
      <c r="F136" s="19">
        <f t="shared" si="38"/>
        <v>40168990.729999997</v>
      </c>
      <c r="G136" s="20">
        <f t="shared" si="25"/>
        <v>2.2405300000000001</v>
      </c>
      <c r="H136" s="19">
        <v>90000</v>
      </c>
      <c r="I136" s="21">
        <v>70.850000000000009</v>
      </c>
      <c r="J136" s="19">
        <f t="shared" si="39"/>
        <v>566958</v>
      </c>
      <c r="K136" s="19">
        <f t="shared" si="40"/>
        <v>1270</v>
      </c>
      <c r="L136" s="19"/>
      <c r="M136" s="20"/>
      <c r="N136" s="19"/>
      <c r="O136" s="20"/>
      <c r="P136" s="26"/>
      <c r="Q136" s="22"/>
    </row>
    <row r="137" spans="1:17" s="13" customFormat="1" ht="15.75">
      <c r="A137" s="12"/>
      <c r="B137" s="13" t="s">
        <v>267</v>
      </c>
      <c r="C137" s="13" t="s">
        <v>268</v>
      </c>
      <c r="D137" s="19">
        <v>169802420</v>
      </c>
      <c r="E137" s="19">
        <v>0</v>
      </c>
      <c r="F137" s="19">
        <f t="shared" si="38"/>
        <v>169802420</v>
      </c>
      <c r="G137" s="20">
        <f t="shared" si="25"/>
        <v>0.35335</v>
      </c>
      <c r="H137" s="19">
        <v>60000</v>
      </c>
      <c r="I137" s="21">
        <v>46.43</v>
      </c>
      <c r="J137" s="19">
        <f t="shared" si="39"/>
        <v>3657170</v>
      </c>
      <c r="K137" s="19">
        <f t="shared" si="40"/>
        <v>1292</v>
      </c>
      <c r="L137" s="19"/>
      <c r="M137" s="20"/>
      <c r="N137" s="19"/>
      <c r="O137" s="20"/>
      <c r="P137" s="26"/>
      <c r="Q137" s="22"/>
    </row>
    <row r="138" spans="1:17" s="13" customFormat="1" ht="15.75">
      <c r="A138" s="12"/>
      <c r="B138" s="13" t="s">
        <v>269</v>
      </c>
      <c r="C138" s="13" t="s">
        <v>270</v>
      </c>
      <c r="D138" s="19">
        <v>1155641923</v>
      </c>
      <c r="E138" s="19">
        <v>21653725.579999998</v>
      </c>
      <c r="F138" s="19">
        <f t="shared" si="38"/>
        <v>1177295648.5799999</v>
      </c>
      <c r="G138" s="20">
        <f t="shared" si="25"/>
        <v>2.32951</v>
      </c>
      <c r="H138" s="19">
        <v>2742523</v>
      </c>
      <c r="I138" s="21">
        <v>902.61</v>
      </c>
      <c r="J138" s="19">
        <f t="shared" si="39"/>
        <v>1304324</v>
      </c>
      <c r="K138" s="19">
        <f t="shared" si="40"/>
        <v>3038</v>
      </c>
      <c r="L138" s="19"/>
      <c r="M138" s="20"/>
      <c r="N138" s="19"/>
      <c r="O138" s="20"/>
      <c r="P138" s="26"/>
      <c r="Q138" s="22"/>
    </row>
    <row r="139" spans="1:17" s="13" customFormat="1" ht="15.75">
      <c r="A139" s="12"/>
      <c r="B139" s="13" t="s">
        <v>271</v>
      </c>
      <c r="C139" s="13" t="s">
        <v>272</v>
      </c>
      <c r="D139" s="19">
        <v>1165115096</v>
      </c>
      <c r="E139" s="19">
        <v>10502200.17</v>
      </c>
      <c r="F139" s="19">
        <f t="shared" si="38"/>
        <v>1175617296.1700001</v>
      </c>
      <c r="G139" s="20">
        <f t="shared" si="25"/>
        <v>2.3647200000000002</v>
      </c>
      <c r="H139" s="19">
        <v>2780000</v>
      </c>
      <c r="I139" s="21">
        <v>1265.92</v>
      </c>
      <c r="J139" s="19">
        <f t="shared" si="39"/>
        <v>928666</v>
      </c>
      <c r="K139" s="19">
        <f t="shared" si="40"/>
        <v>2196</v>
      </c>
      <c r="L139" s="19"/>
      <c r="M139" s="20"/>
      <c r="N139" s="19"/>
      <c r="O139" s="20"/>
      <c r="P139" s="26"/>
      <c r="Q139" s="22"/>
    </row>
    <row r="140" spans="1:17" s="13" customFormat="1" ht="15.75">
      <c r="A140" s="12"/>
      <c r="B140" s="13" t="s">
        <v>273</v>
      </c>
      <c r="C140" s="13" t="s">
        <v>274</v>
      </c>
      <c r="D140" s="19">
        <v>328575092</v>
      </c>
      <c r="E140" s="19">
        <v>15724210.720000001</v>
      </c>
      <c r="F140" s="19">
        <f t="shared" si="38"/>
        <v>344299302.72000003</v>
      </c>
      <c r="G140" s="20">
        <f t="shared" si="25"/>
        <v>2.9823599999999999</v>
      </c>
      <c r="H140" s="19">
        <v>1026823</v>
      </c>
      <c r="I140" s="21">
        <v>228.59</v>
      </c>
      <c r="J140" s="19">
        <f t="shared" si="39"/>
        <v>1506187</v>
      </c>
      <c r="K140" s="19">
        <f t="shared" si="40"/>
        <v>4492</v>
      </c>
      <c r="L140" s="19"/>
      <c r="M140" s="20"/>
      <c r="N140" s="19"/>
      <c r="O140" s="20"/>
      <c r="P140" s="26"/>
      <c r="Q140" s="22"/>
    </row>
    <row r="141" spans="1:17" s="13" customFormat="1" ht="15.75">
      <c r="A141" s="12"/>
      <c r="B141" s="13" t="s">
        <v>275</v>
      </c>
      <c r="C141" s="13" t="s">
        <v>276</v>
      </c>
      <c r="D141" s="19">
        <v>401367548</v>
      </c>
      <c r="E141" s="19">
        <v>2854224</v>
      </c>
      <c r="F141" s="19">
        <f t="shared" ref="F141:F153" si="41">D141+E141</f>
        <v>404221772</v>
      </c>
      <c r="G141" s="20">
        <f t="shared" ref="G141:G204" si="42">ROUND((H141/F141)*1000,5)</f>
        <v>2.2883499999999999</v>
      </c>
      <c r="H141" s="19">
        <v>925000</v>
      </c>
      <c r="I141" s="21">
        <v>782.23</v>
      </c>
      <c r="J141" s="19">
        <f t="shared" ref="J141:J153" si="43">ROUND(F141/I141,0)</f>
        <v>516756</v>
      </c>
      <c r="K141" s="19">
        <f t="shared" ref="K141:K153" si="44">ROUND(H141/I141,0)</f>
        <v>1183</v>
      </c>
      <c r="L141" s="19"/>
      <c r="M141" s="20"/>
      <c r="N141" s="19"/>
      <c r="O141" s="20"/>
      <c r="P141" s="26"/>
      <c r="Q141" s="22"/>
    </row>
    <row r="142" spans="1:17" s="13" customFormat="1" ht="15.75">
      <c r="A142" s="12"/>
      <c r="B142" s="13" t="s">
        <v>277</v>
      </c>
      <c r="C142" s="13" t="s">
        <v>278</v>
      </c>
      <c r="D142" s="19">
        <v>163327548</v>
      </c>
      <c r="E142" s="19">
        <v>1375520</v>
      </c>
      <c r="F142" s="19">
        <f t="shared" si="41"/>
        <v>164703068</v>
      </c>
      <c r="G142" s="20">
        <f t="shared" si="42"/>
        <v>1.1535899999999999</v>
      </c>
      <c r="H142" s="19">
        <v>190000</v>
      </c>
      <c r="I142" s="21">
        <v>102.69</v>
      </c>
      <c r="J142" s="19">
        <f t="shared" si="43"/>
        <v>1603886</v>
      </c>
      <c r="K142" s="19">
        <f t="shared" si="44"/>
        <v>1850</v>
      </c>
      <c r="L142" s="19"/>
      <c r="M142" s="20"/>
      <c r="N142" s="19"/>
      <c r="O142" s="20"/>
      <c r="P142" s="26"/>
      <c r="Q142" s="22"/>
    </row>
    <row r="143" spans="1:17" s="13" customFormat="1" ht="15.75">
      <c r="A143" s="12"/>
      <c r="B143" s="13" t="s">
        <v>279</v>
      </c>
      <c r="C143" s="13" t="s">
        <v>280</v>
      </c>
      <c r="D143" s="19">
        <v>402462549</v>
      </c>
      <c r="E143" s="19">
        <v>48477843</v>
      </c>
      <c r="F143" s="19">
        <f t="shared" si="41"/>
        <v>450940392</v>
      </c>
      <c r="G143" s="20">
        <f t="shared" si="42"/>
        <v>2.0978400000000001</v>
      </c>
      <c r="H143" s="19">
        <v>946000</v>
      </c>
      <c r="I143" s="21">
        <v>509.41</v>
      </c>
      <c r="J143" s="19">
        <f t="shared" si="43"/>
        <v>885221</v>
      </c>
      <c r="K143" s="19">
        <f t="shared" si="44"/>
        <v>1857</v>
      </c>
      <c r="L143" s="19"/>
      <c r="M143" s="20"/>
      <c r="N143" s="19"/>
      <c r="O143" s="20"/>
      <c r="P143" s="26"/>
      <c r="Q143" s="22"/>
    </row>
    <row r="144" spans="1:17" s="13" customFormat="1" ht="15.75">
      <c r="A144" s="12"/>
      <c r="B144" s="13" t="s">
        <v>281</v>
      </c>
      <c r="C144" s="13" t="s">
        <v>282</v>
      </c>
      <c r="D144" s="19">
        <v>288786369</v>
      </c>
      <c r="E144" s="19">
        <v>67386549</v>
      </c>
      <c r="F144" s="19">
        <f t="shared" si="41"/>
        <v>356172918</v>
      </c>
      <c r="G144" s="20">
        <f t="shared" si="42"/>
        <v>2.2601399999999998</v>
      </c>
      <c r="H144" s="19">
        <v>805000</v>
      </c>
      <c r="I144" s="21">
        <v>322.34000000000003</v>
      </c>
      <c r="J144" s="19">
        <f t="shared" si="43"/>
        <v>1104960</v>
      </c>
      <c r="K144" s="19">
        <f t="shared" si="44"/>
        <v>2497</v>
      </c>
      <c r="L144" s="19"/>
      <c r="M144" s="20"/>
      <c r="N144" s="19"/>
      <c r="O144" s="20"/>
      <c r="P144" s="26"/>
      <c r="Q144" s="22"/>
    </row>
    <row r="145" spans="1:17" s="13" customFormat="1" ht="15.75">
      <c r="A145" s="12"/>
      <c r="B145" s="13" t="s">
        <v>283</v>
      </c>
      <c r="C145" s="13" t="s">
        <v>284</v>
      </c>
      <c r="D145" s="19">
        <v>375505440</v>
      </c>
      <c r="E145" s="19">
        <v>20632948</v>
      </c>
      <c r="F145" s="19">
        <f t="shared" si="41"/>
        <v>396138388</v>
      </c>
      <c r="G145" s="20">
        <f t="shared" si="42"/>
        <v>1.8418600000000001</v>
      </c>
      <c r="H145" s="19">
        <v>729633</v>
      </c>
      <c r="I145" s="21">
        <v>627.33999999999992</v>
      </c>
      <c r="J145" s="19">
        <f t="shared" si="43"/>
        <v>631457</v>
      </c>
      <c r="K145" s="19">
        <f t="shared" si="44"/>
        <v>1163</v>
      </c>
      <c r="L145" s="19"/>
      <c r="M145" s="20"/>
      <c r="N145" s="19"/>
      <c r="O145" s="20"/>
      <c r="P145" s="26"/>
      <c r="Q145" s="22"/>
    </row>
    <row r="146" spans="1:17" s="13" customFormat="1" ht="15.75">
      <c r="A146" s="12"/>
      <c r="B146" s="13" t="s">
        <v>285</v>
      </c>
      <c r="C146" s="13" t="s">
        <v>286</v>
      </c>
      <c r="D146" s="19">
        <v>344555373</v>
      </c>
      <c r="E146" s="19">
        <v>11481338</v>
      </c>
      <c r="F146" s="19">
        <f t="shared" si="41"/>
        <v>356036711</v>
      </c>
      <c r="G146" s="20">
        <f t="shared" si="42"/>
        <v>2.2469600000000001</v>
      </c>
      <c r="H146" s="19">
        <v>800000</v>
      </c>
      <c r="I146" s="21">
        <v>666.31</v>
      </c>
      <c r="J146" s="19">
        <f t="shared" si="43"/>
        <v>534341</v>
      </c>
      <c r="K146" s="19">
        <f t="shared" si="44"/>
        <v>1201</v>
      </c>
      <c r="L146" s="19"/>
      <c r="M146" s="20"/>
      <c r="N146" s="19"/>
      <c r="O146" s="20"/>
      <c r="P146" s="26"/>
      <c r="Q146" s="22"/>
    </row>
    <row r="147" spans="1:17" s="13" customFormat="1" ht="15.75">
      <c r="A147" s="12"/>
      <c r="B147" s="13" t="s">
        <v>287</v>
      </c>
      <c r="C147" s="13" t="s">
        <v>288</v>
      </c>
      <c r="D147" s="19">
        <v>98267451</v>
      </c>
      <c r="E147" s="19">
        <v>47890485</v>
      </c>
      <c r="F147" s="19">
        <f t="shared" si="41"/>
        <v>146157936</v>
      </c>
      <c r="G147" s="20">
        <f t="shared" si="42"/>
        <v>1.69679</v>
      </c>
      <c r="H147" s="19">
        <v>248000</v>
      </c>
      <c r="I147" s="21">
        <v>134.02000000000001</v>
      </c>
      <c r="J147" s="19">
        <f t="shared" si="43"/>
        <v>1090568</v>
      </c>
      <c r="K147" s="19">
        <f t="shared" si="44"/>
        <v>1850</v>
      </c>
      <c r="L147" s="19"/>
      <c r="M147" s="20"/>
      <c r="N147" s="19"/>
      <c r="O147" s="20"/>
      <c r="P147" s="26"/>
      <c r="Q147" s="22"/>
    </row>
    <row r="148" spans="1:17" s="13" customFormat="1" ht="15.75">
      <c r="A148" s="12"/>
      <c r="B148" s="13" t="s">
        <v>289</v>
      </c>
      <c r="C148" s="13" t="s">
        <v>290</v>
      </c>
      <c r="D148" s="19">
        <v>447672244</v>
      </c>
      <c r="E148" s="19">
        <v>52628344</v>
      </c>
      <c r="F148" s="19">
        <f t="shared" si="41"/>
        <v>500300588</v>
      </c>
      <c r="G148" s="20">
        <f t="shared" si="42"/>
        <v>2.19868</v>
      </c>
      <c r="H148" s="19">
        <v>1100000</v>
      </c>
      <c r="I148" s="21">
        <v>771.6</v>
      </c>
      <c r="J148" s="19">
        <f t="shared" si="43"/>
        <v>648394</v>
      </c>
      <c r="K148" s="19">
        <f t="shared" si="44"/>
        <v>1426</v>
      </c>
      <c r="L148" s="19"/>
      <c r="M148" s="20"/>
      <c r="N148" s="19"/>
      <c r="O148" s="20"/>
      <c r="P148" s="26"/>
      <c r="Q148" s="22"/>
    </row>
    <row r="149" spans="1:17" s="13" customFormat="1" ht="15.75">
      <c r="A149" s="12"/>
      <c r="B149" s="13" t="s">
        <v>291</v>
      </c>
      <c r="C149" s="13" t="s">
        <v>292</v>
      </c>
      <c r="D149" s="19">
        <v>441425687</v>
      </c>
      <c r="E149" s="19">
        <v>53810571</v>
      </c>
      <c r="F149" s="19">
        <f t="shared" si="41"/>
        <v>495236258</v>
      </c>
      <c r="G149" s="20">
        <f t="shared" si="42"/>
        <v>2.2211599999999998</v>
      </c>
      <c r="H149" s="19">
        <v>1100000</v>
      </c>
      <c r="I149" s="21">
        <v>781.65</v>
      </c>
      <c r="J149" s="19">
        <f t="shared" si="43"/>
        <v>633578</v>
      </c>
      <c r="K149" s="19">
        <f t="shared" si="44"/>
        <v>1407</v>
      </c>
      <c r="L149" s="19"/>
      <c r="M149" s="20"/>
      <c r="N149" s="19"/>
      <c r="O149" s="20"/>
      <c r="P149" s="26"/>
      <c r="Q149" s="22"/>
    </row>
    <row r="150" spans="1:17" s="13" customFormat="1" ht="15.75">
      <c r="A150" s="12"/>
      <c r="B150" s="13" t="s">
        <v>293</v>
      </c>
      <c r="C150" s="13" t="s">
        <v>294</v>
      </c>
      <c r="D150" s="19">
        <v>121078306</v>
      </c>
      <c r="E150" s="19">
        <v>84744249</v>
      </c>
      <c r="F150" s="19">
        <f t="shared" si="41"/>
        <v>205822555</v>
      </c>
      <c r="G150" s="20">
        <f t="shared" si="42"/>
        <v>2.3321100000000001</v>
      </c>
      <c r="H150" s="19">
        <v>480000</v>
      </c>
      <c r="I150" s="21">
        <v>270.33999999999997</v>
      </c>
      <c r="J150" s="19">
        <f t="shared" si="43"/>
        <v>761347</v>
      </c>
      <c r="K150" s="19">
        <f t="shared" si="44"/>
        <v>1776</v>
      </c>
      <c r="L150" s="19"/>
      <c r="M150" s="20"/>
      <c r="N150" s="19"/>
      <c r="O150" s="20"/>
      <c r="P150" s="26"/>
      <c r="Q150" s="22"/>
    </row>
    <row r="151" spans="1:17" s="13" customFormat="1" ht="15.75">
      <c r="A151" s="12"/>
      <c r="B151" s="13" t="s">
        <v>295</v>
      </c>
      <c r="C151" s="13" t="s">
        <v>296</v>
      </c>
      <c r="D151" s="19">
        <v>1732465756</v>
      </c>
      <c r="E151" s="19">
        <v>18943209</v>
      </c>
      <c r="F151" s="19">
        <f t="shared" si="41"/>
        <v>1751408965</v>
      </c>
      <c r="G151" s="20">
        <f t="shared" si="42"/>
        <v>2.7977500000000002</v>
      </c>
      <c r="H151" s="19">
        <v>4900000</v>
      </c>
      <c r="I151" s="21">
        <v>2815.5499999999997</v>
      </c>
      <c r="J151" s="19">
        <f t="shared" si="43"/>
        <v>622049</v>
      </c>
      <c r="K151" s="19">
        <f t="shared" si="44"/>
        <v>1740</v>
      </c>
      <c r="L151" s="19"/>
      <c r="M151" s="20"/>
      <c r="N151" s="19"/>
      <c r="O151" s="20"/>
      <c r="P151" s="26"/>
      <c r="Q151" s="22"/>
    </row>
    <row r="152" spans="1:17" s="13" customFormat="1" ht="15.75">
      <c r="A152" s="12"/>
      <c r="B152" s="13" t="s">
        <v>297</v>
      </c>
      <c r="C152" s="13" t="s">
        <v>298</v>
      </c>
      <c r="D152" s="19">
        <v>512352205</v>
      </c>
      <c r="E152" s="19">
        <v>190980220</v>
      </c>
      <c r="F152" s="19">
        <f t="shared" si="41"/>
        <v>703332425</v>
      </c>
      <c r="G152" s="20">
        <f t="shared" si="42"/>
        <v>1.6891</v>
      </c>
      <c r="H152" s="19">
        <v>1188000</v>
      </c>
      <c r="I152" s="21">
        <v>417.39</v>
      </c>
      <c r="J152" s="19">
        <f t="shared" si="43"/>
        <v>1685073</v>
      </c>
      <c r="K152" s="19">
        <f t="shared" si="44"/>
        <v>2846</v>
      </c>
      <c r="L152" s="19"/>
      <c r="M152" s="20"/>
      <c r="N152" s="19"/>
      <c r="O152" s="20"/>
      <c r="P152" s="26"/>
      <c r="Q152" s="22"/>
    </row>
    <row r="153" spans="1:17" s="13" customFormat="1" ht="15.75">
      <c r="A153" s="12"/>
      <c r="B153" s="13" t="s">
        <v>299</v>
      </c>
      <c r="C153" s="13" t="s">
        <v>300</v>
      </c>
      <c r="D153" s="19">
        <v>2143860822</v>
      </c>
      <c r="E153" s="19">
        <v>30202640</v>
      </c>
      <c r="F153" s="19">
        <f t="shared" si="41"/>
        <v>2174063462</v>
      </c>
      <c r="G153" s="20">
        <f t="shared" si="42"/>
        <v>2.5873200000000001</v>
      </c>
      <c r="H153" s="19">
        <v>5625000</v>
      </c>
      <c r="I153" s="21">
        <v>3614.4299999999994</v>
      </c>
      <c r="J153" s="19">
        <f t="shared" si="43"/>
        <v>601496</v>
      </c>
      <c r="K153" s="19">
        <f t="shared" si="44"/>
        <v>1556</v>
      </c>
      <c r="L153" s="19"/>
      <c r="M153" s="20"/>
      <c r="N153" s="19"/>
      <c r="O153" s="20"/>
      <c r="P153" s="26"/>
      <c r="Q153" s="22"/>
    </row>
    <row r="154" spans="1:17" s="13" customFormat="1" ht="15.75">
      <c r="A154" s="12"/>
      <c r="B154" s="13" t="s">
        <v>301</v>
      </c>
      <c r="C154" s="13" t="s">
        <v>302</v>
      </c>
      <c r="D154" s="19">
        <v>109835611</v>
      </c>
      <c r="E154" s="19">
        <v>0</v>
      </c>
      <c r="F154" s="19">
        <f t="shared" ref="F154:F161" si="45">D154+E154</f>
        <v>109835611</v>
      </c>
      <c r="G154" s="20">
        <f t="shared" si="42"/>
        <v>2.6858300000000002</v>
      </c>
      <c r="H154" s="19">
        <v>295000</v>
      </c>
      <c r="I154" s="21">
        <v>60</v>
      </c>
      <c r="J154" s="19">
        <f t="shared" ref="J154:J161" si="46">ROUND(F154/I154,0)</f>
        <v>1830594</v>
      </c>
      <c r="K154" s="19">
        <f t="shared" ref="K154:K161" si="47">ROUND(H154/I154,0)</f>
        <v>4917</v>
      </c>
      <c r="L154" s="19"/>
      <c r="M154" s="20"/>
      <c r="N154" s="19"/>
      <c r="O154" s="20"/>
      <c r="P154" s="26"/>
      <c r="Q154" s="22"/>
    </row>
    <row r="155" spans="1:17" s="13" customFormat="1" ht="15.75">
      <c r="A155" s="12"/>
      <c r="B155" s="13" t="s">
        <v>303</v>
      </c>
      <c r="C155" s="13" t="s">
        <v>304</v>
      </c>
      <c r="D155" s="19">
        <v>524722909</v>
      </c>
      <c r="E155" s="19">
        <v>172218</v>
      </c>
      <c r="F155" s="19">
        <f t="shared" si="45"/>
        <v>524895127</v>
      </c>
      <c r="G155" s="20">
        <f t="shared" si="42"/>
        <v>2.65638</v>
      </c>
      <c r="H155" s="19">
        <v>1394320</v>
      </c>
      <c r="I155" s="21">
        <v>567.02</v>
      </c>
      <c r="J155" s="19">
        <f t="shared" si="46"/>
        <v>925708</v>
      </c>
      <c r="K155" s="19">
        <f t="shared" si="47"/>
        <v>2459</v>
      </c>
      <c r="L155" s="19"/>
      <c r="M155" s="20"/>
      <c r="N155" s="19"/>
      <c r="O155" s="20"/>
      <c r="P155" s="26"/>
      <c r="Q155" s="22"/>
    </row>
    <row r="156" spans="1:17" s="13" customFormat="1" ht="15.75">
      <c r="A156" s="12"/>
      <c r="B156" s="13" t="s">
        <v>305</v>
      </c>
      <c r="C156" s="13" t="s">
        <v>306</v>
      </c>
      <c r="D156" s="19">
        <v>88671257</v>
      </c>
      <c r="E156" s="19">
        <v>0</v>
      </c>
      <c r="F156" s="19">
        <f t="shared" si="45"/>
        <v>88671257</v>
      </c>
      <c r="G156" s="20">
        <f t="shared" si="42"/>
        <v>2.3119100000000001</v>
      </c>
      <c r="H156" s="19">
        <v>205000</v>
      </c>
      <c r="I156" s="21">
        <v>74.430000000000007</v>
      </c>
      <c r="J156" s="19">
        <f t="shared" si="46"/>
        <v>1191338</v>
      </c>
      <c r="K156" s="19">
        <f t="shared" si="47"/>
        <v>2754</v>
      </c>
      <c r="L156" s="19"/>
      <c r="M156" s="20"/>
      <c r="N156" s="19"/>
      <c r="O156" s="20"/>
      <c r="P156" s="26"/>
      <c r="Q156" s="22"/>
    </row>
    <row r="157" spans="1:17" s="13" customFormat="1" ht="15.75">
      <c r="A157" s="12"/>
      <c r="B157" s="13" t="s">
        <v>307</v>
      </c>
      <c r="C157" s="13" t="s">
        <v>308</v>
      </c>
      <c r="D157" s="19">
        <v>256572188</v>
      </c>
      <c r="E157" s="19">
        <v>0</v>
      </c>
      <c r="F157" s="19">
        <f t="shared" si="45"/>
        <v>256572188</v>
      </c>
      <c r="G157" s="20">
        <f t="shared" si="42"/>
        <v>2.1053999999999999</v>
      </c>
      <c r="H157" s="19">
        <v>540187</v>
      </c>
      <c r="I157" s="21">
        <v>90.9</v>
      </c>
      <c r="J157" s="19">
        <f t="shared" si="46"/>
        <v>2822576</v>
      </c>
      <c r="K157" s="19">
        <f t="shared" si="47"/>
        <v>5943</v>
      </c>
      <c r="L157" s="19"/>
      <c r="M157" s="20"/>
      <c r="N157" s="19"/>
      <c r="O157" s="20"/>
      <c r="P157" s="26"/>
      <c r="Q157" s="22"/>
    </row>
    <row r="158" spans="1:17" s="13" customFormat="1" ht="15.75">
      <c r="A158" s="12"/>
      <c r="B158" s="13" t="s">
        <v>309</v>
      </c>
      <c r="C158" s="13" t="s">
        <v>310</v>
      </c>
      <c r="D158" s="19">
        <v>261869914</v>
      </c>
      <c r="E158" s="19">
        <v>0</v>
      </c>
      <c r="F158" s="19">
        <f t="shared" si="45"/>
        <v>261869914</v>
      </c>
      <c r="G158" s="20">
        <f t="shared" si="42"/>
        <v>2.6654499999999999</v>
      </c>
      <c r="H158" s="19">
        <v>698000</v>
      </c>
      <c r="I158" s="21">
        <v>237.37</v>
      </c>
      <c r="J158" s="19">
        <f t="shared" si="46"/>
        <v>1103214</v>
      </c>
      <c r="K158" s="19">
        <f t="shared" si="47"/>
        <v>2941</v>
      </c>
      <c r="L158" s="19"/>
      <c r="M158" s="20"/>
      <c r="N158" s="19"/>
      <c r="O158" s="20"/>
      <c r="P158" s="26"/>
      <c r="Q158" s="22"/>
    </row>
    <row r="159" spans="1:17" s="13" customFormat="1" ht="15.75">
      <c r="A159" s="12"/>
      <c r="B159" s="13" t="s">
        <v>311</v>
      </c>
      <c r="C159" s="13" t="s">
        <v>312</v>
      </c>
      <c r="D159" s="19">
        <v>192413661</v>
      </c>
      <c r="E159" s="19">
        <v>0</v>
      </c>
      <c r="F159" s="19">
        <f t="shared" si="45"/>
        <v>192413661</v>
      </c>
      <c r="G159" s="20">
        <f t="shared" si="42"/>
        <v>3.6120100000000002</v>
      </c>
      <c r="H159" s="19">
        <v>695000</v>
      </c>
      <c r="I159" s="21">
        <v>254.64</v>
      </c>
      <c r="J159" s="19">
        <f t="shared" si="46"/>
        <v>755630</v>
      </c>
      <c r="K159" s="19">
        <f t="shared" si="47"/>
        <v>2729</v>
      </c>
      <c r="L159" s="19"/>
      <c r="M159" s="20"/>
      <c r="N159" s="19"/>
      <c r="O159" s="20"/>
      <c r="P159" s="26"/>
      <c r="Q159" s="22"/>
    </row>
    <row r="160" spans="1:17" s="13" customFormat="1" ht="15.75">
      <c r="A160" s="12"/>
      <c r="B160" s="13" t="s">
        <v>313</v>
      </c>
      <c r="C160" s="13" t="s">
        <v>314</v>
      </c>
      <c r="D160" s="19">
        <v>151874977</v>
      </c>
      <c r="E160" s="19">
        <v>0</v>
      </c>
      <c r="F160" s="19">
        <f t="shared" si="45"/>
        <v>151874977</v>
      </c>
      <c r="G160" s="20">
        <f t="shared" si="42"/>
        <v>3.5884800000000001</v>
      </c>
      <c r="H160" s="19">
        <v>545000</v>
      </c>
      <c r="I160" s="21">
        <v>113.15</v>
      </c>
      <c r="J160" s="19">
        <f t="shared" si="46"/>
        <v>1342245</v>
      </c>
      <c r="K160" s="19">
        <f t="shared" si="47"/>
        <v>4817</v>
      </c>
      <c r="L160" s="19"/>
      <c r="M160" s="20"/>
      <c r="N160" s="19"/>
      <c r="O160" s="20"/>
      <c r="P160" s="26"/>
      <c r="Q160" s="22"/>
    </row>
    <row r="161" spans="1:17" s="13" customFormat="1" ht="15.75">
      <c r="A161" s="12"/>
      <c r="B161" s="13" t="s">
        <v>315</v>
      </c>
      <c r="C161" s="13" t="s">
        <v>316</v>
      </c>
      <c r="D161" s="19">
        <v>291288910</v>
      </c>
      <c r="E161" s="19">
        <v>0</v>
      </c>
      <c r="F161" s="19">
        <f t="shared" si="45"/>
        <v>291288910</v>
      </c>
      <c r="G161" s="20">
        <f t="shared" si="42"/>
        <v>3.73169</v>
      </c>
      <c r="H161" s="19">
        <v>1087000</v>
      </c>
      <c r="I161" s="21">
        <v>595.54999999999995</v>
      </c>
      <c r="J161" s="19">
        <f t="shared" si="46"/>
        <v>489109</v>
      </c>
      <c r="K161" s="19">
        <f t="shared" si="47"/>
        <v>1825</v>
      </c>
      <c r="L161" s="19"/>
      <c r="M161" s="20"/>
      <c r="N161" s="19"/>
      <c r="O161" s="20"/>
      <c r="P161" s="26"/>
      <c r="Q161" s="22"/>
    </row>
    <row r="162" spans="1:17" s="13" customFormat="1" ht="15.75">
      <c r="A162" s="12"/>
      <c r="B162" s="13" t="s">
        <v>317</v>
      </c>
      <c r="C162" s="13" t="s">
        <v>318</v>
      </c>
      <c r="D162" s="19">
        <v>199226017</v>
      </c>
      <c r="E162" s="19">
        <v>324519</v>
      </c>
      <c r="F162" s="19">
        <f t="shared" ref="F162:F168" si="48">D162+E162</f>
        <v>199550536</v>
      </c>
      <c r="G162" s="20">
        <f t="shared" si="42"/>
        <v>3.6081099999999999</v>
      </c>
      <c r="H162" s="19">
        <v>720000</v>
      </c>
      <c r="I162" s="21">
        <v>314.56</v>
      </c>
      <c r="J162" s="19">
        <f t="shared" ref="J162:J168" si="49">ROUND(F162/I162,0)</f>
        <v>634380</v>
      </c>
      <c r="K162" s="19">
        <f t="shared" ref="K162:K168" si="50">ROUND(H162/I162,0)</f>
        <v>2289</v>
      </c>
      <c r="L162" s="19"/>
      <c r="M162" s="20"/>
      <c r="N162" s="19"/>
      <c r="O162" s="20"/>
      <c r="P162" s="26"/>
      <c r="Q162" s="22"/>
    </row>
    <row r="163" spans="1:17" s="13" customFormat="1" ht="15.75">
      <c r="A163" s="12"/>
      <c r="B163" s="13" t="s">
        <v>319</v>
      </c>
      <c r="C163" s="13" t="s">
        <v>320</v>
      </c>
      <c r="D163" s="19">
        <v>695083154</v>
      </c>
      <c r="E163" s="19">
        <v>1334262</v>
      </c>
      <c r="F163" s="19">
        <f t="shared" si="48"/>
        <v>696417416</v>
      </c>
      <c r="G163" s="20">
        <f t="shared" si="42"/>
        <v>1.0371699999999999</v>
      </c>
      <c r="H163" s="19">
        <v>722306</v>
      </c>
      <c r="I163" s="21">
        <v>282.18</v>
      </c>
      <c r="J163" s="19">
        <f t="shared" si="49"/>
        <v>2467990</v>
      </c>
      <c r="K163" s="19">
        <f t="shared" si="50"/>
        <v>2560</v>
      </c>
      <c r="L163" s="19"/>
      <c r="M163" s="20"/>
      <c r="N163" s="19"/>
      <c r="O163" s="20"/>
      <c r="P163" s="26"/>
      <c r="Q163" s="22"/>
    </row>
    <row r="164" spans="1:17" s="13" customFormat="1" ht="15.75">
      <c r="A164" s="12"/>
      <c r="B164" s="13" t="s">
        <v>321</v>
      </c>
      <c r="C164" s="13" t="s">
        <v>322</v>
      </c>
      <c r="D164" s="19">
        <v>1701529874</v>
      </c>
      <c r="E164" s="19">
        <v>10265672</v>
      </c>
      <c r="F164" s="19">
        <f t="shared" si="48"/>
        <v>1711795546</v>
      </c>
      <c r="G164" s="20">
        <f t="shared" si="42"/>
        <v>4.2820499999999999</v>
      </c>
      <c r="H164" s="19">
        <v>7330000</v>
      </c>
      <c r="I164" s="21">
        <v>3763.8299999999995</v>
      </c>
      <c r="J164" s="19">
        <f t="shared" si="49"/>
        <v>454802</v>
      </c>
      <c r="K164" s="19">
        <f t="shared" si="50"/>
        <v>1947</v>
      </c>
      <c r="L164" s="19"/>
      <c r="M164" s="20"/>
      <c r="N164" s="19"/>
      <c r="O164" s="20"/>
      <c r="P164" s="26"/>
      <c r="Q164" s="22"/>
    </row>
    <row r="165" spans="1:17" s="13" customFormat="1" ht="15.75">
      <c r="A165" s="12"/>
      <c r="B165" s="13" t="s">
        <v>323</v>
      </c>
      <c r="C165" s="13" t="s">
        <v>324</v>
      </c>
      <c r="D165" s="19">
        <v>143993535</v>
      </c>
      <c r="E165" s="19">
        <v>20247613</v>
      </c>
      <c r="F165" s="19">
        <f t="shared" si="48"/>
        <v>164241148</v>
      </c>
      <c r="G165" s="20">
        <f t="shared" si="42"/>
        <v>4.2620300000000002</v>
      </c>
      <c r="H165" s="19">
        <v>700000</v>
      </c>
      <c r="I165" s="21">
        <v>576.98</v>
      </c>
      <c r="J165" s="19">
        <f t="shared" si="49"/>
        <v>284657</v>
      </c>
      <c r="K165" s="19">
        <f t="shared" si="50"/>
        <v>1213</v>
      </c>
      <c r="L165" s="19"/>
      <c r="M165" s="20"/>
      <c r="N165" s="19"/>
      <c r="O165" s="20"/>
      <c r="P165" s="26"/>
      <c r="Q165" s="22"/>
    </row>
    <row r="166" spans="1:17" s="13" customFormat="1" ht="15.75">
      <c r="A166" s="12"/>
      <c r="B166" s="13" t="s">
        <v>325</v>
      </c>
      <c r="C166" s="13" t="s">
        <v>326</v>
      </c>
      <c r="D166" s="19">
        <v>1344580419</v>
      </c>
      <c r="E166" s="19">
        <v>2973792</v>
      </c>
      <c r="F166" s="19">
        <f t="shared" si="48"/>
        <v>1347554211</v>
      </c>
      <c r="G166" s="20">
        <f t="shared" si="42"/>
        <v>1.96004</v>
      </c>
      <c r="H166" s="19">
        <v>2641258</v>
      </c>
      <c r="I166" s="21">
        <v>1064.47</v>
      </c>
      <c r="J166" s="19">
        <f t="shared" si="49"/>
        <v>1265939</v>
      </c>
      <c r="K166" s="19">
        <f t="shared" si="50"/>
        <v>2481</v>
      </c>
      <c r="L166" s="19"/>
      <c r="M166" s="20"/>
      <c r="N166" s="19"/>
      <c r="O166" s="20"/>
      <c r="P166" s="26"/>
      <c r="Q166" s="22"/>
    </row>
    <row r="167" spans="1:17" s="13" customFormat="1" ht="15.75">
      <c r="A167" s="12"/>
      <c r="B167" s="13" t="s">
        <v>327</v>
      </c>
      <c r="C167" s="13" t="s">
        <v>328</v>
      </c>
      <c r="D167" s="19">
        <v>2133031904</v>
      </c>
      <c r="E167" s="19">
        <v>8075376</v>
      </c>
      <c r="F167" s="19">
        <f t="shared" si="48"/>
        <v>2141107280</v>
      </c>
      <c r="G167" s="20">
        <f t="shared" si="42"/>
        <v>2.1738</v>
      </c>
      <c r="H167" s="19">
        <v>4654330</v>
      </c>
      <c r="I167" s="21">
        <v>2069.3100000000004</v>
      </c>
      <c r="J167" s="19">
        <f t="shared" si="49"/>
        <v>1034696</v>
      </c>
      <c r="K167" s="19">
        <f t="shared" si="50"/>
        <v>2249</v>
      </c>
      <c r="L167" s="19"/>
      <c r="M167" s="20"/>
      <c r="N167" s="19"/>
      <c r="O167" s="20"/>
      <c r="P167" s="26"/>
      <c r="Q167" s="22"/>
    </row>
    <row r="168" spans="1:17" s="13" customFormat="1" ht="15.75">
      <c r="A168" s="12"/>
      <c r="B168" s="13" t="s">
        <v>329</v>
      </c>
      <c r="C168" s="13" t="s">
        <v>330</v>
      </c>
      <c r="D168" s="19">
        <v>1032651209</v>
      </c>
      <c r="E168" s="19">
        <v>27804777</v>
      </c>
      <c r="F168" s="19">
        <f t="shared" si="48"/>
        <v>1060455986</v>
      </c>
      <c r="G168" s="20">
        <f t="shared" si="42"/>
        <v>1.72411</v>
      </c>
      <c r="H168" s="19">
        <v>1828346</v>
      </c>
      <c r="I168" s="21">
        <v>466.44</v>
      </c>
      <c r="J168" s="19">
        <f t="shared" si="49"/>
        <v>2273510</v>
      </c>
      <c r="K168" s="19">
        <f t="shared" si="50"/>
        <v>3920</v>
      </c>
      <c r="L168" s="19"/>
      <c r="M168" s="20"/>
      <c r="N168" s="19"/>
      <c r="O168" s="20"/>
      <c r="P168" s="26"/>
      <c r="Q168" s="22"/>
    </row>
    <row r="169" spans="1:17" s="13" customFormat="1" ht="15.75">
      <c r="A169" s="12"/>
      <c r="B169" s="13" t="s">
        <v>331</v>
      </c>
      <c r="C169" s="13" t="s">
        <v>332</v>
      </c>
      <c r="D169" s="19">
        <v>14739377</v>
      </c>
      <c r="E169" s="19">
        <v>169277</v>
      </c>
      <c r="F169" s="19">
        <f t="shared" ref="F169:F176" si="51">D169+E169</f>
        <v>14908654</v>
      </c>
      <c r="G169" s="20">
        <f t="shared" si="42"/>
        <v>2.4146999999999998</v>
      </c>
      <c r="H169" s="19">
        <v>36000</v>
      </c>
      <c r="I169" s="21">
        <v>190.6</v>
      </c>
      <c r="J169" s="19">
        <f t="shared" ref="J169:J176" si="52">ROUND(F169/I169,0)</f>
        <v>78220</v>
      </c>
      <c r="K169" s="19">
        <f t="shared" ref="K169:K176" si="53">ROUND(H169/I169,0)</f>
        <v>189</v>
      </c>
      <c r="L169" s="19"/>
      <c r="M169" s="20"/>
      <c r="N169" s="19"/>
      <c r="O169" s="20"/>
      <c r="P169" s="26"/>
      <c r="Q169" s="22"/>
    </row>
    <row r="170" spans="1:17" s="13" customFormat="1" ht="15.75">
      <c r="A170" s="12"/>
      <c r="B170" s="13" t="s">
        <v>333</v>
      </c>
      <c r="C170" s="13" t="s">
        <v>334</v>
      </c>
      <c r="D170" s="19">
        <v>712976959</v>
      </c>
      <c r="E170" s="19">
        <v>1623778</v>
      </c>
      <c r="F170" s="19">
        <f t="shared" si="51"/>
        <v>714600737</v>
      </c>
      <c r="G170" s="20">
        <f t="shared" si="42"/>
        <v>3.00867</v>
      </c>
      <c r="H170" s="19">
        <v>2150000</v>
      </c>
      <c r="I170" s="21">
        <v>5043.4900000000007</v>
      </c>
      <c r="J170" s="19">
        <f t="shared" si="52"/>
        <v>141688</v>
      </c>
      <c r="K170" s="19">
        <f t="shared" si="53"/>
        <v>426</v>
      </c>
      <c r="L170" s="19"/>
      <c r="M170" s="20"/>
      <c r="N170" s="19"/>
      <c r="O170" s="20"/>
      <c r="P170" s="26"/>
      <c r="Q170" s="22"/>
    </row>
    <row r="171" spans="1:17" s="13" customFormat="1" ht="15.75">
      <c r="A171" s="12"/>
      <c r="B171" s="13" t="s">
        <v>335</v>
      </c>
      <c r="C171" s="13" t="s">
        <v>336</v>
      </c>
      <c r="D171" s="19">
        <v>335260590</v>
      </c>
      <c r="E171" s="19">
        <v>776823</v>
      </c>
      <c r="F171" s="19">
        <f t="shared" si="51"/>
        <v>336037413</v>
      </c>
      <c r="G171" s="20">
        <f t="shared" si="42"/>
        <v>2.7365699999999999</v>
      </c>
      <c r="H171" s="19">
        <v>919590</v>
      </c>
      <c r="I171" s="21">
        <v>1099.55</v>
      </c>
      <c r="J171" s="19">
        <f t="shared" si="52"/>
        <v>305614</v>
      </c>
      <c r="K171" s="19">
        <f t="shared" si="53"/>
        <v>836</v>
      </c>
      <c r="L171" s="19"/>
      <c r="M171" s="20"/>
      <c r="N171" s="19"/>
      <c r="O171" s="20"/>
      <c r="P171" s="26"/>
      <c r="Q171" s="22"/>
    </row>
    <row r="172" spans="1:17" s="13" customFormat="1" ht="15.75">
      <c r="A172" s="12"/>
      <c r="B172" s="13" t="s">
        <v>337</v>
      </c>
      <c r="C172" s="13" t="s">
        <v>338</v>
      </c>
      <c r="D172" s="19">
        <v>465802785</v>
      </c>
      <c r="E172" s="19">
        <v>334271</v>
      </c>
      <c r="F172" s="19">
        <f t="shared" si="51"/>
        <v>466137056</v>
      </c>
      <c r="G172" s="20">
        <f t="shared" si="42"/>
        <v>2.3501500000000002</v>
      </c>
      <c r="H172" s="19">
        <v>1095494</v>
      </c>
      <c r="I172" s="21">
        <v>920.92000000000007</v>
      </c>
      <c r="J172" s="19">
        <f t="shared" si="52"/>
        <v>506165</v>
      </c>
      <c r="K172" s="19">
        <f t="shared" si="53"/>
        <v>1190</v>
      </c>
      <c r="L172" s="19"/>
      <c r="M172" s="20"/>
      <c r="N172" s="19"/>
      <c r="O172" s="20"/>
      <c r="P172" s="26"/>
      <c r="Q172" s="22"/>
    </row>
    <row r="173" spans="1:17" s="13" customFormat="1" ht="15.75">
      <c r="A173" s="12"/>
      <c r="B173" s="13" t="s">
        <v>339</v>
      </c>
      <c r="C173" s="13" t="s">
        <v>340</v>
      </c>
      <c r="D173" s="19">
        <v>226649537</v>
      </c>
      <c r="E173" s="19">
        <v>699108</v>
      </c>
      <c r="F173" s="19">
        <f t="shared" si="51"/>
        <v>227348645</v>
      </c>
      <c r="G173" s="20">
        <f t="shared" si="42"/>
        <v>2.92062</v>
      </c>
      <c r="H173" s="19">
        <v>664000</v>
      </c>
      <c r="I173" s="21">
        <v>305.19</v>
      </c>
      <c r="J173" s="19">
        <f t="shared" si="52"/>
        <v>744941</v>
      </c>
      <c r="K173" s="19">
        <f t="shared" si="53"/>
        <v>2176</v>
      </c>
      <c r="L173" s="19"/>
      <c r="M173" s="20"/>
      <c r="N173" s="19"/>
      <c r="O173" s="20"/>
      <c r="P173" s="26"/>
      <c r="Q173" s="22"/>
    </row>
    <row r="174" spans="1:17" s="13" customFormat="1" ht="15.75">
      <c r="A174" s="12"/>
      <c r="B174" s="13" t="s">
        <v>341</v>
      </c>
      <c r="C174" s="13" t="s">
        <v>342</v>
      </c>
      <c r="D174" s="19">
        <v>1486191179</v>
      </c>
      <c r="E174" s="19">
        <v>3513493</v>
      </c>
      <c r="F174" s="19">
        <f t="shared" si="51"/>
        <v>1489704672</v>
      </c>
      <c r="G174" s="20">
        <f t="shared" si="42"/>
        <v>1.24186</v>
      </c>
      <c r="H174" s="19">
        <v>1850000</v>
      </c>
      <c r="I174" s="21">
        <v>613.57999999999993</v>
      </c>
      <c r="J174" s="19">
        <f t="shared" si="52"/>
        <v>2427890</v>
      </c>
      <c r="K174" s="19">
        <f t="shared" si="53"/>
        <v>3015</v>
      </c>
      <c r="L174" s="19"/>
      <c r="M174" s="20"/>
      <c r="N174" s="19"/>
      <c r="O174" s="20"/>
      <c r="P174" s="26"/>
      <c r="Q174" s="22"/>
    </row>
    <row r="175" spans="1:17" s="13" customFormat="1" ht="15.75">
      <c r="A175" s="12"/>
      <c r="B175" s="13" t="s">
        <v>343</v>
      </c>
      <c r="C175" s="13" t="s">
        <v>344</v>
      </c>
      <c r="D175" s="19">
        <v>557701622</v>
      </c>
      <c r="E175" s="19">
        <v>5357261</v>
      </c>
      <c r="F175" s="19">
        <f t="shared" si="51"/>
        <v>563058883</v>
      </c>
      <c r="G175" s="20">
        <f t="shared" si="42"/>
        <v>3.0018600000000002</v>
      </c>
      <c r="H175" s="19">
        <v>1690224</v>
      </c>
      <c r="I175" s="21">
        <v>1151.1600000000001</v>
      </c>
      <c r="J175" s="19">
        <f t="shared" si="52"/>
        <v>489123</v>
      </c>
      <c r="K175" s="19">
        <f t="shared" si="53"/>
        <v>1468</v>
      </c>
      <c r="L175" s="19"/>
      <c r="M175" s="20"/>
      <c r="N175" s="19"/>
      <c r="O175" s="20"/>
      <c r="P175" s="26"/>
      <c r="Q175" s="22"/>
    </row>
    <row r="176" spans="1:17" s="13" customFormat="1" ht="15.75">
      <c r="A176" s="12"/>
      <c r="B176" s="13" t="s">
        <v>345</v>
      </c>
      <c r="C176" s="13" t="s">
        <v>346</v>
      </c>
      <c r="D176" s="19">
        <v>623086706</v>
      </c>
      <c r="E176" s="19">
        <v>944076</v>
      </c>
      <c r="F176" s="19">
        <f t="shared" si="51"/>
        <v>624030782</v>
      </c>
      <c r="G176" s="20">
        <f t="shared" si="42"/>
        <v>2.3995099999999998</v>
      </c>
      <c r="H176" s="19">
        <v>1497371</v>
      </c>
      <c r="I176" s="21">
        <v>568.92000000000007</v>
      </c>
      <c r="J176" s="19">
        <f t="shared" si="52"/>
        <v>1096869</v>
      </c>
      <c r="K176" s="19">
        <f t="shared" si="53"/>
        <v>2632</v>
      </c>
      <c r="L176" s="19"/>
      <c r="M176" s="20"/>
      <c r="N176" s="19"/>
      <c r="O176" s="20"/>
      <c r="P176" s="26"/>
      <c r="Q176" s="22"/>
    </row>
    <row r="177" spans="1:17" s="13" customFormat="1" ht="15.75">
      <c r="A177" s="12"/>
      <c r="B177" s="13" t="s">
        <v>347</v>
      </c>
      <c r="C177" s="13" t="s">
        <v>348</v>
      </c>
      <c r="D177" s="19">
        <v>1693175907</v>
      </c>
      <c r="E177" s="19">
        <v>13675115</v>
      </c>
      <c r="F177" s="19">
        <f t="shared" ref="F177:F182" si="54">D177+E177</f>
        <v>1706851022</v>
      </c>
      <c r="G177" s="20">
        <f t="shared" si="42"/>
        <v>1.9171</v>
      </c>
      <c r="H177" s="19">
        <v>3272204</v>
      </c>
      <c r="I177" s="21">
        <v>1028.21</v>
      </c>
      <c r="J177" s="19">
        <f t="shared" ref="J177:J182" si="55">ROUND(F177/I177,0)</f>
        <v>1660022</v>
      </c>
      <c r="K177" s="19">
        <f t="shared" ref="K177:K182" si="56">ROUND(H177/I177,0)</f>
        <v>3182</v>
      </c>
      <c r="L177" s="19"/>
      <c r="M177" s="20"/>
      <c r="N177" s="19"/>
      <c r="O177" s="20"/>
      <c r="P177" s="26"/>
      <c r="Q177" s="22"/>
    </row>
    <row r="178" spans="1:17" s="13" customFormat="1" ht="15.75">
      <c r="A178" s="12"/>
      <c r="B178" s="13" t="s">
        <v>349</v>
      </c>
      <c r="C178" s="13" t="s">
        <v>350</v>
      </c>
      <c r="D178" s="19">
        <v>216259391</v>
      </c>
      <c r="E178" s="19">
        <v>20188015</v>
      </c>
      <c r="F178" s="19">
        <f t="shared" si="54"/>
        <v>236447406</v>
      </c>
      <c r="G178" s="20">
        <f t="shared" si="42"/>
        <v>3.6387399999999999</v>
      </c>
      <c r="H178" s="19">
        <v>860371</v>
      </c>
      <c r="I178" s="21">
        <v>598.46999999999991</v>
      </c>
      <c r="J178" s="19">
        <f t="shared" si="55"/>
        <v>395086</v>
      </c>
      <c r="K178" s="19">
        <f t="shared" si="56"/>
        <v>1438</v>
      </c>
      <c r="L178" s="19"/>
      <c r="M178" s="20"/>
      <c r="N178" s="19"/>
      <c r="O178" s="20"/>
      <c r="P178" s="26"/>
      <c r="Q178" s="22"/>
    </row>
    <row r="179" spans="1:17" s="13" customFormat="1" ht="15.75">
      <c r="A179" s="12"/>
      <c r="B179" s="13" t="s">
        <v>351</v>
      </c>
      <c r="C179" s="13" t="s">
        <v>352</v>
      </c>
      <c r="D179" s="19">
        <v>182462842</v>
      </c>
      <c r="E179" s="19">
        <v>17242862</v>
      </c>
      <c r="F179" s="19">
        <f t="shared" si="54"/>
        <v>199705704</v>
      </c>
      <c r="G179" s="20">
        <f t="shared" si="42"/>
        <v>3.5602399999999998</v>
      </c>
      <c r="H179" s="19">
        <v>711000</v>
      </c>
      <c r="I179" s="21">
        <v>601.77</v>
      </c>
      <c r="J179" s="19">
        <f t="shared" si="55"/>
        <v>331864</v>
      </c>
      <c r="K179" s="19">
        <f t="shared" si="56"/>
        <v>1182</v>
      </c>
      <c r="L179" s="19"/>
      <c r="M179" s="20"/>
      <c r="N179" s="19"/>
      <c r="O179" s="20"/>
      <c r="P179" s="26"/>
      <c r="Q179" s="22"/>
    </row>
    <row r="180" spans="1:17" s="13" customFormat="1" ht="15.75">
      <c r="A180" s="12"/>
      <c r="B180" s="13" t="s">
        <v>353</v>
      </c>
      <c r="C180" s="13" t="s">
        <v>354</v>
      </c>
      <c r="D180" s="19">
        <v>211368818</v>
      </c>
      <c r="E180" s="19">
        <v>44382457</v>
      </c>
      <c r="F180" s="19">
        <f t="shared" si="54"/>
        <v>255751275</v>
      </c>
      <c r="G180" s="20">
        <f t="shared" si="42"/>
        <v>2.7956799999999999</v>
      </c>
      <c r="H180" s="19">
        <v>715000</v>
      </c>
      <c r="I180" s="21">
        <v>359.78999999999996</v>
      </c>
      <c r="J180" s="19">
        <f t="shared" si="55"/>
        <v>710835</v>
      </c>
      <c r="K180" s="19">
        <f t="shared" si="56"/>
        <v>1987</v>
      </c>
      <c r="L180" s="19"/>
      <c r="M180" s="20"/>
      <c r="N180" s="19"/>
      <c r="O180" s="20"/>
      <c r="P180" s="26"/>
      <c r="Q180" s="22"/>
    </row>
    <row r="181" spans="1:17" s="13" customFormat="1" ht="15.75">
      <c r="A181" s="12"/>
      <c r="B181" s="13" t="s">
        <v>355</v>
      </c>
      <c r="C181" s="13" t="s">
        <v>356</v>
      </c>
      <c r="D181" s="19">
        <v>187673410</v>
      </c>
      <c r="E181" s="19">
        <v>58273419</v>
      </c>
      <c r="F181" s="19">
        <f t="shared" si="54"/>
        <v>245946829</v>
      </c>
      <c r="G181" s="20">
        <f t="shared" si="42"/>
        <v>2.9457599999999999</v>
      </c>
      <c r="H181" s="19">
        <v>724500</v>
      </c>
      <c r="I181" s="21">
        <v>331.63</v>
      </c>
      <c r="J181" s="19">
        <f t="shared" si="55"/>
        <v>741630</v>
      </c>
      <c r="K181" s="19">
        <f t="shared" si="56"/>
        <v>2185</v>
      </c>
      <c r="L181" s="19"/>
      <c r="M181" s="20"/>
      <c r="N181" s="19"/>
      <c r="O181" s="20"/>
      <c r="P181" s="26"/>
      <c r="Q181" s="22"/>
    </row>
    <row r="182" spans="1:17" s="13" customFormat="1" ht="15.75">
      <c r="A182" s="12"/>
      <c r="B182" s="13" t="s">
        <v>357</v>
      </c>
      <c r="C182" s="13" t="s">
        <v>358</v>
      </c>
      <c r="D182" s="19">
        <v>33055990</v>
      </c>
      <c r="E182" s="19">
        <v>25077022</v>
      </c>
      <c r="F182" s="19">
        <f t="shared" si="54"/>
        <v>58133012</v>
      </c>
      <c r="G182" s="20">
        <f t="shared" si="42"/>
        <v>0</v>
      </c>
      <c r="H182" s="19">
        <v>0</v>
      </c>
      <c r="I182" s="21">
        <v>51.9</v>
      </c>
      <c r="J182" s="19">
        <f t="shared" si="55"/>
        <v>1120097</v>
      </c>
      <c r="K182" s="19">
        <f t="shared" si="56"/>
        <v>0</v>
      </c>
      <c r="L182" s="19"/>
      <c r="M182" s="20"/>
      <c r="N182" s="19"/>
      <c r="O182" s="20"/>
      <c r="P182" s="26"/>
      <c r="Q182" s="22"/>
    </row>
    <row r="183" spans="1:17" s="13" customFormat="1" ht="15.75">
      <c r="A183" s="12"/>
      <c r="B183" s="13" t="s">
        <v>359</v>
      </c>
      <c r="C183" s="13" t="s">
        <v>360</v>
      </c>
      <c r="D183" s="19">
        <v>865437391</v>
      </c>
      <c r="E183" s="19">
        <v>7050981.2999999998</v>
      </c>
      <c r="F183" s="19">
        <f>D183+E183</f>
        <v>872488372.29999995</v>
      </c>
      <c r="G183" s="20">
        <f t="shared" si="42"/>
        <v>1.98793</v>
      </c>
      <c r="H183" s="19">
        <v>1734445</v>
      </c>
      <c r="I183" s="21">
        <v>1104.57</v>
      </c>
      <c r="J183" s="19">
        <f>ROUND(F183/I183,0)</f>
        <v>789890</v>
      </c>
      <c r="K183" s="19">
        <f>ROUND(H183/I183,0)</f>
        <v>1570</v>
      </c>
      <c r="L183" s="19"/>
      <c r="M183" s="20"/>
      <c r="N183" s="19"/>
      <c r="O183" s="20"/>
      <c r="P183" s="26"/>
      <c r="Q183" s="22"/>
    </row>
    <row r="184" spans="1:17" s="13" customFormat="1" ht="15.75">
      <c r="A184" s="12"/>
      <c r="B184" s="13" t="s">
        <v>361</v>
      </c>
      <c r="C184" s="13" t="s">
        <v>362</v>
      </c>
      <c r="D184" s="19">
        <v>310586137</v>
      </c>
      <c r="E184" s="19">
        <v>13262925.689999999</v>
      </c>
      <c r="F184" s="19">
        <f>D184+E184</f>
        <v>323849062.69</v>
      </c>
      <c r="G184" s="20">
        <f t="shared" si="42"/>
        <v>1.3123400000000001</v>
      </c>
      <c r="H184" s="19">
        <v>425000</v>
      </c>
      <c r="I184" s="21">
        <v>231.37</v>
      </c>
      <c r="J184" s="19">
        <f>ROUND(F184/I184,0)</f>
        <v>1399702</v>
      </c>
      <c r="K184" s="19">
        <f>ROUND(H184/I184,0)</f>
        <v>1837</v>
      </c>
      <c r="L184" s="19"/>
      <c r="M184" s="20"/>
      <c r="N184" s="19"/>
      <c r="O184" s="20"/>
      <c r="P184" s="26"/>
      <c r="Q184" s="22"/>
    </row>
    <row r="185" spans="1:17" s="13" customFormat="1" ht="15.75">
      <c r="A185" s="12"/>
      <c r="B185" s="13" t="s">
        <v>363</v>
      </c>
      <c r="C185" s="13" t="s">
        <v>364</v>
      </c>
      <c r="D185" s="19">
        <v>279899022</v>
      </c>
      <c r="E185" s="19">
        <v>13569055.630000001</v>
      </c>
      <c r="F185" s="19">
        <f>D185+E185</f>
        <v>293468077.63</v>
      </c>
      <c r="G185" s="20">
        <f t="shared" si="42"/>
        <v>1.93207</v>
      </c>
      <c r="H185" s="19">
        <v>567000</v>
      </c>
      <c r="I185" s="21">
        <v>253.98</v>
      </c>
      <c r="J185" s="19">
        <f>ROUND(F185/I185,0)</f>
        <v>1155477</v>
      </c>
      <c r="K185" s="19">
        <f>ROUND(H185/I185,0)</f>
        <v>2232</v>
      </c>
      <c r="L185" s="19"/>
      <c r="M185" s="20"/>
      <c r="N185" s="19"/>
      <c r="O185" s="20"/>
      <c r="P185" s="26"/>
      <c r="Q185" s="22"/>
    </row>
    <row r="186" spans="1:17" s="13" customFormat="1" ht="15.75">
      <c r="A186" s="12"/>
      <c r="B186" s="13" t="s">
        <v>365</v>
      </c>
      <c r="C186" s="13" t="s">
        <v>366</v>
      </c>
      <c r="D186" s="19">
        <v>3074975024</v>
      </c>
      <c r="E186" s="19">
        <v>167622</v>
      </c>
      <c r="F186" s="19">
        <f t="shared" ref="F186:F195" si="57">D186+E186</f>
        <v>3075142646</v>
      </c>
      <c r="G186" s="20">
        <f t="shared" si="42"/>
        <v>2.3999700000000002</v>
      </c>
      <c r="H186" s="19">
        <v>7380250</v>
      </c>
      <c r="I186" s="21">
        <v>3199.48</v>
      </c>
      <c r="J186" s="19">
        <f t="shared" ref="J186:J195" si="58">ROUND(F186/I186,0)</f>
        <v>961138</v>
      </c>
      <c r="K186" s="19">
        <f t="shared" ref="K186:K195" si="59">ROUND(H186/I186,0)</f>
        <v>2307</v>
      </c>
      <c r="L186" s="19"/>
      <c r="M186" s="20"/>
      <c r="N186" s="19"/>
      <c r="O186" s="20"/>
      <c r="P186" s="26"/>
      <c r="Q186" s="22"/>
    </row>
    <row r="187" spans="1:17" s="13" customFormat="1" ht="15.75">
      <c r="A187" s="12"/>
      <c r="B187" s="13" t="s">
        <v>367</v>
      </c>
      <c r="C187" s="13" t="s">
        <v>368</v>
      </c>
      <c r="D187" s="19">
        <v>15132282691</v>
      </c>
      <c r="E187" s="19">
        <v>596229</v>
      </c>
      <c r="F187" s="19">
        <f t="shared" si="57"/>
        <v>15132878920</v>
      </c>
      <c r="G187" s="20">
        <f t="shared" si="42"/>
        <v>3.5750000000000002</v>
      </c>
      <c r="H187" s="19">
        <v>54100000</v>
      </c>
      <c r="I187" s="21">
        <v>22879.37</v>
      </c>
      <c r="J187" s="19">
        <f t="shared" si="58"/>
        <v>661420</v>
      </c>
      <c r="K187" s="19">
        <f t="shared" si="59"/>
        <v>2365</v>
      </c>
      <c r="L187" s="19"/>
      <c r="M187" s="20"/>
      <c r="N187" s="19"/>
      <c r="O187" s="20"/>
      <c r="P187" s="26"/>
      <c r="Q187" s="22"/>
    </row>
    <row r="188" spans="1:17" s="13" customFormat="1" ht="15.75">
      <c r="A188" s="12"/>
      <c r="B188" s="13" t="s">
        <v>369</v>
      </c>
      <c r="C188" s="13" t="s">
        <v>370</v>
      </c>
      <c r="D188" s="19">
        <v>23904388768</v>
      </c>
      <c r="E188" s="19">
        <v>0</v>
      </c>
      <c r="F188" s="19">
        <f t="shared" si="57"/>
        <v>23904388768</v>
      </c>
      <c r="G188" s="20">
        <f t="shared" si="42"/>
        <v>3.5976699999999999</v>
      </c>
      <c r="H188" s="19">
        <v>86000000</v>
      </c>
      <c r="I188" s="21">
        <v>28454.220000000005</v>
      </c>
      <c r="J188" s="19">
        <f t="shared" si="58"/>
        <v>840100</v>
      </c>
      <c r="K188" s="19">
        <f t="shared" si="59"/>
        <v>3022</v>
      </c>
      <c r="L188" s="19"/>
      <c r="M188" s="20"/>
      <c r="N188" s="19"/>
      <c r="O188" s="20"/>
      <c r="P188" s="26"/>
      <c r="Q188" s="22"/>
    </row>
    <row r="189" spans="1:17" s="13" customFormat="1" ht="15.75">
      <c r="A189" s="12"/>
      <c r="B189" s="13" t="s">
        <v>371</v>
      </c>
      <c r="C189" s="13" t="s">
        <v>372</v>
      </c>
      <c r="D189" s="19">
        <v>88146838</v>
      </c>
      <c r="E189" s="19">
        <v>15862060</v>
      </c>
      <c r="F189" s="19">
        <f t="shared" si="57"/>
        <v>104008898</v>
      </c>
      <c r="G189" s="20">
        <f t="shared" si="42"/>
        <v>5.7206599999999996</v>
      </c>
      <c r="H189" s="19">
        <v>595000</v>
      </c>
      <c r="I189" s="21">
        <v>227.33999999999997</v>
      </c>
      <c r="J189" s="19">
        <f t="shared" si="58"/>
        <v>457504</v>
      </c>
      <c r="K189" s="19">
        <f t="shared" si="59"/>
        <v>2617</v>
      </c>
      <c r="L189" s="19"/>
      <c r="M189" s="20"/>
      <c r="N189" s="19"/>
      <c r="O189" s="20"/>
      <c r="P189" s="26"/>
      <c r="Q189" s="22"/>
    </row>
    <row r="190" spans="1:17" s="13" customFormat="1" ht="15.75">
      <c r="A190" s="12"/>
      <c r="B190" s="13" t="s">
        <v>373</v>
      </c>
      <c r="C190" s="13" t="s">
        <v>374</v>
      </c>
      <c r="D190" s="19">
        <v>3411658579</v>
      </c>
      <c r="E190" s="19">
        <v>3012</v>
      </c>
      <c r="F190" s="19">
        <f t="shared" si="57"/>
        <v>3411661591</v>
      </c>
      <c r="G190" s="20">
        <f t="shared" si="42"/>
        <v>3.5666000000000002</v>
      </c>
      <c r="H190" s="19">
        <v>12168026</v>
      </c>
      <c r="I190" s="21">
        <v>5654.0299999999988</v>
      </c>
      <c r="J190" s="19">
        <f t="shared" si="58"/>
        <v>603404</v>
      </c>
      <c r="K190" s="19">
        <f t="shared" si="59"/>
        <v>2152</v>
      </c>
      <c r="L190" s="19"/>
      <c r="M190" s="20"/>
      <c r="N190" s="19"/>
      <c r="O190" s="20"/>
      <c r="P190" s="26"/>
      <c r="Q190" s="22"/>
    </row>
    <row r="191" spans="1:17" s="13" customFormat="1" ht="15.75">
      <c r="A191" s="12"/>
      <c r="B191" s="13" t="s">
        <v>375</v>
      </c>
      <c r="C191" s="13" t="s">
        <v>376</v>
      </c>
      <c r="D191" s="19">
        <v>7279176741</v>
      </c>
      <c r="E191" s="19">
        <v>967039</v>
      </c>
      <c r="F191" s="19">
        <f t="shared" si="57"/>
        <v>7280143780</v>
      </c>
      <c r="G191" s="20">
        <f t="shared" si="42"/>
        <v>3.0905999999999998</v>
      </c>
      <c r="H191" s="19">
        <v>22500000</v>
      </c>
      <c r="I191" s="21">
        <v>9135.9700000000012</v>
      </c>
      <c r="J191" s="19">
        <f t="shared" si="58"/>
        <v>796866</v>
      </c>
      <c r="K191" s="19">
        <f t="shared" si="59"/>
        <v>2463</v>
      </c>
      <c r="L191" s="19"/>
      <c r="M191" s="20"/>
      <c r="N191" s="19"/>
      <c r="O191" s="20"/>
      <c r="P191" s="26"/>
      <c r="Q191" s="22"/>
    </row>
    <row r="192" spans="1:17" s="13" customFormat="1" ht="15.75">
      <c r="A192" s="12"/>
      <c r="B192" s="13" t="s">
        <v>377</v>
      </c>
      <c r="C192" s="13" t="s">
        <v>378</v>
      </c>
      <c r="D192" s="19">
        <v>1926277984</v>
      </c>
      <c r="E192" s="19">
        <v>271417</v>
      </c>
      <c r="F192" s="19">
        <f t="shared" si="57"/>
        <v>1926549401</v>
      </c>
      <c r="G192" s="20">
        <f t="shared" si="42"/>
        <v>3.66588</v>
      </c>
      <c r="H192" s="19">
        <v>7062500</v>
      </c>
      <c r="I192" s="21">
        <v>1977.6100000000001</v>
      </c>
      <c r="J192" s="19">
        <f t="shared" si="58"/>
        <v>974181</v>
      </c>
      <c r="K192" s="19">
        <f t="shared" si="59"/>
        <v>3571</v>
      </c>
      <c r="L192" s="19"/>
      <c r="M192" s="20"/>
      <c r="N192" s="19"/>
      <c r="O192" s="20"/>
      <c r="P192" s="26"/>
      <c r="Q192" s="22"/>
    </row>
    <row r="193" spans="1:17" s="13" customFormat="1" ht="15.75">
      <c r="A193" s="12"/>
      <c r="B193" s="13" t="s">
        <v>379</v>
      </c>
      <c r="C193" s="13" t="s">
        <v>380</v>
      </c>
      <c r="D193" s="19">
        <v>1347882167</v>
      </c>
      <c r="E193" s="19">
        <v>4638796</v>
      </c>
      <c r="F193" s="19">
        <f t="shared" si="57"/>
        <v>1352520963</v>
      </c>
      <c r="G193" s="20">
        <f t="shared" si="42"/>
        <v>3.30864</v>
      </c>
      <c r="H193" s="19">
        <v>4475000</v>
      </c>
      <c r="I193" s="21">
        <v>2562.0300000000007</v>
      </c>
      <c r="J193" s="19">
        <f t="shared" si="58"/>
        <v>527910</v>
      </c>
      <c r="K193" s="19">
        <f t="shared" si="59"/>
        <v>1747</v>
      </c>
      <c r="L193" s="19"/>
      <c r="M193" s="20"/>
      <c r="N193" s="19"/>
      <c r="O193" s="20"/>
      <c r="P193" s="26"/>
      <c r="Q193" s="22"/>
    </row>
    <row r="194" spans="1:17" s="13" customFormat="1" ht="15.75">
      <c r="A194" s="12"/>
      <c r="B194" s="13" t="s">
        <v>381</v>
      </c>
      <c r="C194" s="13" t="s">
        <v>382</v>
      </c>
      <c r="D194" s="19">
        <v>5869901080</v>
      </c>
      <c r="E194" s="19">
        <v>7827</v>
      </c>
      <c r="F194" s="19">
        <f t="shared" si="57"/>
        <v>5869908907</v>
      </c>
      <c r="G194" s="20">
        <f t="shared" si="42"/>
        <v>4.0034700000000001</v>
      </c>
      <c r="H194" s="19">
        <v>23500000</v>
      </c>
      <c r="I194" s="21">
        <v>12673.82</v>
      </c>
      <c r="J194" s="19">
        <f t="shared" si="58"/>
        <v>463152</v>
      </c>
      <c r="K194" s="19">
        <f t="shared" si="59"/>
        <v>1854</v>
      </c>
      <c r="L194" s="19"/>
      <c r="M194" s="20"/>
      <c r="N194" s="19"/>
      <c r="O194" s="20"/>
      <c r="P194" s="26"/>
      <c r="Q194" s="22"/>
    </row>
    <row r="195" spans="1:17" s="13" customFormat="1" ht="15.75">
      <c r="A195" s="12"/>
      <c r="B195" s="13" t="s">
        <v>383</v>
      </c>
      <c r="C195" s="13" t="s">
        <v>384</v>
      </c>
      <c r="D195" s="19">
        <v>12381918883</v>
      </c>
      <c r="E195" s="19">
        <v>4993869</v>
      </c>
      <c r="F195" s="19">
        <f t="shared" si="57"/>
        <v>12386912752</v>
      </c>
      <c r="G195" s="20">
        <f t="shared" si="42"/>
        <v>2.0465100000000001</v>
      </c>
      <c r="H195" s="19">
        <v>25350000</v>
      </c>
      <c r="I195" s="21">
        <v>8903.01</v>
      </c>
      <c r="J195" s="19">
        <f t="shared" si="58"/>
        <v>1391317</v>
      </c>
      <c r="K195" s="19">
        <f t="shared" si="59"/>
        <v>2847</v>
      </c>
      <c r="L195" s="19"/>
      <c r="M195" s="20"/>
      <c r="N195" s="19"/>
      <c r="O195" s="20"/>
      <c r="P195" s="26"/>
      <c r="Q195" s="22"/>
    </row>
    <row r="196" spans="1:17" s="13" customFormat="1" ht="15.75">
      <c r="A196" s="12"/>
      <c r="B196" s="13" t="s">
        <v>385</v>
      </c>
      <c r="C196" s="13" t="s">
        <v>386</v>
      </c>
      <c r="D196" s="19">
        <v>3885859571</v>
      </c>
      <c r="E196" s="19">
        <v>35408</v>
      </c>
      <c r="F196" s="19">
        <f t="shared" ref="F196:F204" si="60">D196+E196</f>
        <v>3885894979</v>
      </c>
      <c r="G196" s="20">
        <f t="shared" si="42"/>
        <v>4.7426599999999999</v>
      </c>
      <c r="H196" s="19">
        <v>18429490</v>
      </c>
      <c r="I196" s="21">
        <v>7839.4800000000005</v>
      </c>
      <c r="J196" s="19">
        <f t="shared" ref="J196:J204" si="61">ROUND(F196/I196,0)</f>
        <v>495683</v>
      </c>
      <c r="K196" s="19">
        <f t="shared" ref="K196:K204" si="62">ROUND(H196/I196,0)</f>
        <v>2351</v>
      </c>
      <c r="L196" s="19"/>
      <c r="M196" s="20"/>
      <c r="N196" s="19"/>
      <c r="O196" s="20"/>
      <c r="P196" s="26"/>
      <c r="Q196" s="22"/>
    </row>
    <row r="197" spans="1:17" s="13" customFormat="1" ht="15.75">
      <c r="A197" s="12"/>
      <c r="B197" s="13" t="s">
        <v>387</v>
      </c>
      <c r="C197" s="13" t="s">
        <v>388</v>
      </c>
      <c r="D197" s="19">
        <v>10890027254</v>
      </c>
      <c r="E197" s="19">
        <v>8187199</v>
      </c>
      <c r="F197" s="19">
        <f t="shared" si="60"/>
        <v>10898214453</v>
      </c>
      <c r="G197" s="20">
        <f t="shared" si="42"/>
        <v>4.1933499999999997</v>
      </c>
      <c r="H197" s="19">
        <v>45700000</v>
      </c>
      <c r="I197" s="21">
        <v>19126.030000000006</v>
      </c>
      <c r="J197" s="19">
        <f t="shared" si="61"/>
        <v>569811</v>
      </c>
      <c r="K197" s="19">
        <f t="shared" si="62"/>
        <v>2389</v>
      </c>
      <c r="L197" s="19"/>
      <c r="M197" s="20"/>
      <c r="N197" s="19"/>
      <c r="O197" s="20"/>
      <c r="P197" s="26"/>
      <c r="Q197" s="22"/>
    </row>
    <row r="198" spans="1:17" s="13" customFormat="1" ht="15.75">
      <c r="A198" s="12"/>
      <c r="B198" s="13" t="s">
        <v>389</v>
      </c>
      <c r="C198" s="13" t="s">
        <v>390</v>
      </c>
      <c r="D198" s="19">
        <v>1384410231</v>
      </c>
      <c r="E198" s="19">
        <v>53999455</v>
      </c>
      <c r="F198" s="19">
        <f t="shared" si="60"/>
        <v>1438409686</v>
      </c>
      <c r="G198" s="20">
        <f t="shared" si="42"/>
        <v>3.4504100000000002</v>
      </c>
      <c r="H198" s="19">
        <v>4963100</v>
      </c>
      <c r="I198" s="21">
        <v>1962.91</v>
      </c>
      <c r="J198" s="19">
        <f t="shared" si="61"/>
        <v>732795</v>
      </c>
      <c r="K198" s="19">
        <f t="shared" si="62"/>
        <v>2528</v>
      </c>
      <c r="L198" s="19"/>
      <c r="M198" s="20"/>
      <c r="N198" s="19"/>
      <c r="O198" s="20"/>
      <c r="P198" s="26"/>
      <c r="Q198" s="22"/>
    </row>
    <row r="199" spans="1:17" s="13" customFormat="1" ht="15.75">
      <c r="A199" s="12"/>
      <c r="B199" s="13" t="s">
        <v>391</v>
      </c>
      <c r="C199" s="13" t="s">
        <v>392</v>
      </c>
      <c r="D199" s="19">
        <v>2846365192</v>
      </c>
      <c r="E199" s="19">
        <v>50611478</v>
      </c>
      <c r="F199" s="19">
        <f t="shared" si="60"/>
        <v>2896976670</v>
      </c>
      <c r="G199" s="20">
        <f t="shared" si="42"/>
        <v>3.3828399999999998</v>
      </c>
      <c r="H199" s="19">
        <v>9800000</v>
      </c>
      <c r="I199" s="21">
        <v>3604.98</v>
      </c>
      <c r="J199" s="19">
        <f t="shared" si="61"/>
        <v>803604</v>
      </c>
      <c r="K199" s="19">
        <f t="shared" si="62"/>
        <v>2718</v>
      </c>
      <c r="L199" s="19"/>
      <c r="M199" s="20"/>
      <c r="N199" s="19"/>
      <c r="O199" s="20"/>
      <c r="P199" s="26"/>
      <c r="Q199" s="22"/>
    </row>
    <row r="200" spans="1:17" s="13" customFormat="1" ht="15.75">
      <c r="A200" s="12"/>
      <c r="B200" s="13" t="s">
        <v>393</v>
      </c>
      <c r="C200" s="13" t="s">
        <v>394</v>
      </c>
      <c r="D200" s="19">
        <v>3627172799</v>
      </c>
      <c r="E200" s="19">
        <v>5620</v>
      </c>
      <c r="F200" s="19">
        <f t="shared" si="60"/>
        <v>3627178419</v>
      </c>
      <c r="G200" s="20">
        <f t="shared" si="42"/>
        <v>2.6191200000000001</v>
      </c>
      <c r="H200" s="19">
        <v>9500000</v>
      </c>
      <c r="I200" s="21">
        <v>3684.3</v>
      </c>
      <c r="J200" s="19">
        <f t="shared" si="61"/>
        <v>984496</v>
      </c>
      <c r="K200" s="19">
        <f t="shared" si="62"/>
        <v>2579</v>
      </c>
      <c r="L200" s="19"/>
      <c r="M200" s="20"/>
      <c r="N200" s="19"/>
      <c r="O200" s="20"/>
      <c r="P200" s="26"/>
      <c r="Q200" s="22"/>
    </row>
    <row r="201" spans="1:17" s="13" customFormat="1" ht="15.75">
      <c r="A201" s="12"/>
      <c r="B201" s="13" t="s">
        <v>395</v>
      </c>
      <c r="C201" s="13" t="s">
        <v>396</v>
      </c>
      <c r="D201" s="19">
        <v>197351898</v>
      </c>
      <c r="E201" s="19">
        <v>0</v>
      </c>
      <c r="F201" s="19">
        <f t="shared" si="60"/>
        <v>197351898</v>
      </c>
      <c r="G201" s="20">
        <f t="shared" si="42"/>
        <v>0</v>
      </c>
      <c r="H201" s="19">
        <v>0</v>
      </c>
      <c r="I201" s="21">
        <v>15.5</v>
      </c>
      <c r="J201" s="19">
        <f t="shared" si="61"/>
        <v>12732381</v>
      </c>
      <c r="K201" s="19">
        <f t="shared" si="62"/>
        <v>0</v>
      </c>
      <c r="L201" s="19"/>
      <c r="M201" s="20"/>
      <c r="N201" s="19"/>
      <c r="O201" s="20"/>
      <c r="P201" s="26"/>
      <c r="Q201" s="22"/>
    </row>
    <row r="202" spans="1:17" s="13" customFormat="1" ht="15.75">
      <c r="A202" s="12"/>
      <c r="B202" s="13" t="s">
        <v>397</v>
      </c>
      <c r="C202" s="13" t="s">
        <v>398</v>
      </c>
      <c r="D202" s="19">
        <v>2414485044</v>
      </c>
      <c r="E202" s="19">
        <v>1226985</v>
      </c>
      <c r="F202" s="19">
        <f t="shared" si="60"/>
        <v>2415712029</v>
      </c>
      <c r="G202" s="20">
        <f t="shared" si="42"/>
        <v>0.86931000000000003</v>
      </c>
      <c r="H202" s="19">
        <v>2100000</v>
      </c>
      <c r="I202" s="21">
        <v>785.56</v>
      </c>
      <c r="J202" s="19">
        <f t="shared" si="61"/>
        <v>3075146</v>
      </c>
      <c r="K202" s="19">
        <f t="shared" si="62"/>
        <v>2673</v>
      </c>
      <c r="L202" s="19"/>
      <c r="M202" s="20"/>
      <c r="N202" s="19"/>
      <c r="O202" s="20"/>
      <c r="P202" s="26"/>
      <c r="Q202" s="22"/>
    </row>
    <row r="203" spans="1:17" s="13" customFormat="1" ht="15.75">
      <c r="A203" s="12"/>
      <c r="B203" s="13" t="s">
        <v>399</v>
      </c>
      <c r="C203" s="13" t="s">
        <v>400</v>
      </c>
      <c r="D203" s="19">
        <v>1336282777</v>
      </c>
      <c r="E203" s="19">
        <v>179810</v>
      </c>
      <c r="F203" s="19">
        <f t="shared" si="60"/>
        <v>1336462587</v>
      </c>
      <c r="G203" s="20">
        <f t="shared" si="42"/>
        <v>0.71128000000000002</v>
      </c>
      <c r="H203" s="19">
        <v>950605</v>
      </c>
      <c r="I203" s="21">
        <v>228.27</v>
      </c>
      <c r="J203" s="19">
        <f t="shared" si="61"/>
        <v>5854745</v>
      </c>
      <c r="K203" s="19">
        <f t="shared" si="62"/>
        <v>4164</v>
      </c>
      <c r="L203" s="19"/>
      <c r="M203" s="20"/>
      <c r="N203" s="19"/>
      <c r="O203" s="20"/>
      <c r="P203" s="26"/>
      <c r="Q203" s="22"/>
    </row>
    <row r="204" spans="1:17" s="13" customFormat="1" ht="15.75">
      <c r="A204" s="12"/>
      <c r="B204" s="13" t="s">
        <v>401</v>
      </c>
      <c r="C204" s="13" t="s">
        <v>402</v>
      </c>
      <c r="D204" s="19">
        <v>3236226163</v>
      </c>
      <c r="E204" s="19">
        <v>655716</v>
      </c>
      <c r="F204" s="19">
        <f t="shared" si="60"/>
        <v>3236881879</v>
      </c>
      <c r="G204" s="20">
        <f t="shared" si="42"/>
        <v>0.71055999999999997</v>
      </c>
      <c r="H204" s="19">
        <v>2300000</v>
      </c>
      <c r="I204" s="21">
        <v>800.71</v>
      </c>
      <c r="J204" s="19">
        <f t="shared" si="61"/>
        <v>4042515</v>
      </c>
      <c r="K204" s="19">
        <f t="shared" si="62"/>
        <v>2872</v>
      </c>
      <c r="L204" s="19"/>
      <c r="M204" s="20"/>
      <c r="N204" s="19"/>
      <c r="O204" s="20"/>
      <c r="P204" s="26"/>
      <c r="Q204" s="22"/>
    </row>
    <row r="205" spans="1:17" s="13" customFormat="1" ht="15.75">
      <c r="A205" s="12"/>
      <c r="B205" s="13" t="s">
        <v>403</v>
      </c>
      <c r="C205" s="13" t="s">
        <v>404</v>
      </c>
      <c r="D205" s="19">
        <v>588835878</v>
      </c>
      <c r="E205" s="19">
        <v>51958704</v>
      </c>
      <c r="F205" s="19">
        <f t="shared" ref="F205:F211" si="63">D205+E205</f>
        <v>640794582</v>
      </c>
      <c r="G205" s="20">
        <f t="shared" ref="G205:G268" si="64">ROUND((H205/F205)*1000,5)</f>
        <v>2.7775099999999999</v>
      </c>
      <c r="H205" s="19">
        <v>1779811</v>
      </c>
      <c r="I205" s="21">
        <v>535.05999999999995</v>
      </c>
      <c r="J205" s="19">
        <f t="shared" ref="J205:J211" si="65">ROUND(F205/I205,0)</f>
        <v>1197613</v>
      </c>
      <c r="K205" s="19">
        <f t="shared" ref="K205:K211" si="66">ROUND(H205/I205,0)</f>
        <v>3326</v>
      </c>
      <c r="L205" s="19"/>
      <c r="M205" s="20"/>
      <c r="N205" s="19"/>
      <c r="O205" s="20"/>
      <c r="P205" s="26"/>
      <c r="Q205" s="22"/>
    </row>
    <row r="206" spans="1:17" s="13" customFormat="1" ht="15.75">
      <c r="A206" s="12"/>
      <c r="B206" s="13" t="s">
        <v>405</v>
      </c>
      <c r="C206" s="13" t="s">
        <v>406</v>
      </c>
      <c r="D206" s="19">
        <v>3450910950</v>
      </c>
      <c r="E206" s="19">
        <v>2171123</v>
      </c>
      <c r="F206" s="19">
        <f t="shared" si="63"/>
        <v>3453082073</v>
      </c>
      <c r="G206" s="20">
        <f t="shared" si="64"/>
        <v>3.27244</v>
      </c>
      <c r="H206" s="19">
        <v>11300000</v>
      </c>
      <c r="I206" s="21">
        <v>3677.93</v>
      </c>
      <c r="J206" s="19">
        <f t="shared" si="65"/>
        <v>938866</v>
      </c>
      <c r="K206" s="19">
        <f t="shared" si="66"/>
        <v>3072</v>
      </c>
      <c r="L206" s="19"/>
      <c r="M206" s="20"/>
      <c r="N206" s="19"/>
      <c r="O206" s="20"/>
      <c r="P206" s="26"/>
      <c r="Q206" s="22"/>
    </row>
    <row r="207" spans="1:17" s="13" customFormat="1" ht="15.75">
      <c r="A207" s="12"/>
      <c r="B207" s="13" t="s">
        <v>407</v>
      </c>
      <c r="C207" s="13" t="s">
        <v>408</v>
      </c>
      <c r="D207" s="19">
        <v>2914267294</v>
      </c>
      <c r="E207" s="19">
        <v>30806926</v>
      </c>
      <c r="F207" s="19">
        <f t="shared" si="63"/>
        <v>2945074220</v>
      </c>
      <c r="G207" s="20">
        <f t="shared" si="64"/>
        <v>3.4634100000000001</v>
      </c>
      <c r="H207" s="19">
        <v>10200000</v>
      </c>
      <c r="I207" s="21">
        <v>4346.2099999999991</v>
      </c>
      <c r="J207" s="19">
        <f t="shared" si="65"/>
        <v>677619</v>
      </c>
      <c r="K207" s="19">
        <f t="shared" si="66"/>
        <v>2347</v>
      </c>
      <c r="L207" s="19"/>
      <c r="M207" s="20"/>
      <c r="N207" s="19"/>
      <c r="O207" s="20"/>
      <c r="P207" s="26"/>
      <c r="Q207" s="22"/>
    </row>
    <row r="208" spans="1:17" s="13" customFormat="1" ht="15.75">
      <c r="A208" s="12"/>
      <c r="B208" s="13" t="s">
        <v>409</v>
      </c>
      <c r="C208" s="13" t="s">
        <v>410</v>
      </c>
      <c r="D208" s="19">
        <v>5774569433</v>
      </c>
      <c r="E208" s="19">
        <v>214614</v>
      </c>
      <c r="F208" s="19">
        <f t="shared" si="63"/>
        <v>5774784047</v>
      </c>
      <c r="G208" s="20">
        <f t="shared" si="64"/>
        <v>1.44421</v>
      </c>
      <c r="H208" s="19">
        <v>8340000</v>
      </c>
      <c r="I208" s="21">
        <v>2761.99</v>
      </c>
      <c r="J208" s="19">
        <f t="shared" si="65"/>
        <v>2090806</v>
      </c>
      <c r="K208" s="19">
        <f t="shared" si="66"/>
        <v>3020</v>
      </c>
      <c r="L208" s="19"/>
      <c r="M208" s="20"/>
      <c r="N208" s="19"/>
      <c r="O208" s="20"/>
      <c r="P208" s="26"/>
      <c r="Q208" s="22"/>
    </row>
    <row r="209" spans="1:17" s="13" customFormat="1" ht="15.75">
      <c r="A209" s="12"/>
      <c r="B209" s="13" t="s">
        <v>411</v>
      </c>
      <c r="C209" s="13" t="s">
        <v>412</v>
      </c>
      <c r="D209" s="19">
        <v>537902719</v>
      </c>
      <c r="E209" s="19">
        <v>136019</v>
      </c>
      <c r="F209" s="19">
        <f t="shared" si="63"/>
        <v>538038738</v>
      </c>
      <c r="G209" s="20">
        <f t="shared" si="64"/>
        <v>2.3232499999999998</v>
      </c>
      <c r="H209" s="19">
        <v>1250000</v>
      </c>
      <c r="I209" s="21">
        <v>562.91000000000008</v>
      </c>
      <c r="J209" s="19">
        <f t="shared" si="65"/>
        <v>955817</v>
      </c>
      <c r="K209" s="19">
        <f t="shared" si="66"/>
        <v>2221</v>
      </c>
      <c r="L209" s="19"/>
      <c r="M209" s="20"/>
      <c r="N209" s="19"/>
      <c r="O209" s="20"/>
      <c r="P209" s="26"/>
      <c r="Q209" s="22"/>
    </row>
    <row r="210" spans="1:17" s="13" customFormat="1" ht="15.75">
      <c r="A210" s="12"/>
      <c r="B210" s="13" t="s">
        <v>413</v>
      </c>
      <c r="C210" s="13" t="s">
        <v>414</v>
      </c>
      <c r="D210" s="19">
        <v>491282521</v>
      </c>
      <c r="E210" s="19">
        <v>4521881</v>
      </c>
      <c r="F210" s="19">
        <f t="shared" si="63"/>
        <v>495804402</v>
      </c>
      <c r="G210" s="20">
        <f t="shared" si="64"/>
        <v>2.96488</v>
      </c>
      <c r="H210" s="19">
        <v>1470000</v>
      </c>
      <c r="I210" s="21">
        <v>562.79</v>
      </c>
      <c r="J210" s="19">
        <f t="shared" si="65"/>
        <v>880976</v>
      </c>
      <c r="K210" s="19">
        <f t="shared" si="66"/>
        <v>2612</v>
      </c>
      <c r="L210" s="19"/>
      <c r="M210" s="20"/>
      <c r="N210" s="19"/>
      <c r="O210" s="20"/>
      <c r="P210" s="26"/>
      <c r="Q210" s="22"/>
    </row>
    <row r="211" spans="1:17" s="13" customFormat="1" ht="15.75">
      <c r="A211" s="12"/>
      <c r="B211" s="13" t="s">
        <v>415</v>
      </c>
      <c r="C211" s="13" t="s">
        <v>416</v>
      </c>
      <c r="D211" s="19">
        <v>3781073126</v>
      </c>
      <c r="E211" s="19">
        <v>116186</v>
      </c>
      <c r="F211" s="19">
        <f t="shared" si="63"/>
        <v>3781189312</v>
      </c>
      <c r="G211" s="20">
        <f t="shared" si="64"/>
        <v>3.9877400000000001</v>
      </c>
      <c r="H211" s="19">
        <v>15078402</v>
      </c>
      <c r="I211" s="21">
        <v>6436.14</v>
      </c>
      <c r="J211" s="19">
        <f t="shared" si="65"/>
        <v>587493</v>
      </c>
      <c r="K211" s="19">
        <f t="shared" si="66"/>
        <v>2343</v>
      </c>
      <c r="L211" s="19"/>
      <c r="M211" s="20"/>
      <c r="N211" s="19"/>
      <c r="O211" s="20"/>
      <c r="P211" s="26"/>
      <c r="Q211" s="22"/>
    </row>
    <row r="212" spans="1:17" s="13" customFormat="1" ht="15.75">
      <c r="A212" s="12"/>
      <c r="B212" s="13" t="s">
        <v>417</v>
      </c>
      <c r="C212" s="13" t="s">
        <v>418</v>
      </c>
      <c r="D212" s="19">
        <v>132848766</v>
      </c>
      <c r="E212" s="19">
        <v>14628110</v>
      </c>
      <c r="F212" s="19">
        <f>D212+E212</f>
        <v>147476876</v>
      </c>
      <c r="G212" s="20">
        <f t="shared" si="64"/>
        <v>1.1866300000000001</v>
      </c>
      <c r="H212" s="19">
        <v>175000</v>
      </c>
      <c r="I212" s="21">
        <v>107.5</v>
      </c>
      <c r="J212" s="19">
        <f>ROUND(F212/I212,0)</f>
        <v>1371878</v>
      </c>
      <c r="K212" s="19">
        <f>ROUND(H212/I212,0)</f>
        <v>1628</v>
      </c>
      <c r="L212" s="19"/>
      <c r="M212" s="20"/>
      <c r="N212" s="19"/>
      <c r="O212" s="20"/>
      <c r="P212" s="26"/>
      <c r="Q212" s="22"/>
    </row>
    <row r="213" spans="1:17" s="13" customFormat="1" ht="15.75">
      <c r="A213" s="12"/>
      <c r="B213" s="13" t="s">
        <v>419</v>
      </c>
      <c r="C213" s="13" t="s">
        <v>420</v>
      </c>
      <c r="D213" s="19">
        <v>51993538</v>
      </c>
      <c r="E213" s="19">
        <v>126897</v>
      </c>
      <c r="F213" s="19">
        <f>D213+E213</f>
        <v>52120435</v>
      </c>
      <c r="G213" s="20">
        <f t="shared" si="64"/>
        <v>2.9738799999999999</v>
      </c>
      <c r="H213" s="19">
        <v>155000</v>
      </c>
      <c r="I213" s="21">
        <v>74.399999999999991</v>
      </c>
      <c r="J213" s="19">
        <f>ROUND(F213/I213,0)</f>
        <v>700543</v>
      </c>
      <c r="K213" s="19">
        <f>ROUND(H213/I213,0)</f>
        <v>2083</v>
      </c>
      <c r="L213" s="19"/>
      <c r="M213" s="20"/>
      <c r="N213" s="19"/>
      <c r="O213" s="20"/>
      <c r="P213" s="26"/>
      <c r="Q213" s="22"/>
    </row>
    <row r="214" spans="1:17" s="13" customFormat="1" ht="15.75">
      <c r="A214" s="12"/>
      <c r="B214" s="13" t="s">
        <v>421</v>
      </c>
      <c r="C214" s="13" t="s">
        <v>422</v>
      </c>
      <c r="D214" s="19">
        <v>59417468</v>
      </c>
      <c r="E214" s="19">
        <v>3133614</v>
      </c>
      <c r="F214" s="19">
        <f>D214+E214</f>
        <v>62551082</v>
      </c>
      <c r="G214" s="20">
        <f t="shared" si="64"/>
        <v>0</v>
      </c>
      <c r="H214" s="19">
        <v>0</v>
      </c>
      <c r="I214" s="21">
        <v>28.8</v>
      </c>
      <c r="J214" s="19">
        <f>ROUND(F214/I214,0)</f>
        <v>2171913</v>
      </c>
      <c r="K214" s="19">
        <f>ROUND(H214/I214,0)</f>
        <v>0</v>
      </c>
      <c r="L214" s="19"/>
      <c r="M214" s="20"/>
      <c r="N214" s="19"/>
      <c r="O214" s="20"/>
      <c r="P214" s="26"/>
      <c r="Q214" s="22"/>
    </row>
    <row r="215" spans="1:17" s="13" customFormat="1" ht="15.75">
      <c r="A215" s="12"/>
      <c r="B215" s="13" t="s">
        <v>423</v>
      </c>
      <c r="C215" s="13" t="s">
        <v>424</v>
      </c>
      <c r="D215" s="19">
        <v>842782604</v>
      </c>
      <c r="E215" s="19">
        <v>56147964</v>
      </c>
      <c r="F215" s="19">
        <f>D215+E215</f>
        <v>898930568</v>
      </c>
      <c r="G215" s="20">
        <f t="shared" si="64"/>
        <v>2.2248700000000001</v>
      </c>
      <c r="H215" s="19">
        <v>2000000</v>
      </c>
      <c r="I215" s="21">
        <v>887.59</v>
      </c>
      <c r="J215" s="19">
        <f>ROUND(F215/I215,0)</f>
        <v>1012777</v>
      </c>
      <c r="K215" s="19">
        <f>ROUND(H215/I215,0)</f>
        <v>2253</v>
      </c>
      <c r="L215" s="19"/>
      <c r="M215" s="20"/>
      <c r="N215" s="19"/>
      <c r="O215" s="20"/>
      <c r="P215" s="26"/>
      <c r="Q215" s="22"/>
    </row>
    <row r="216" spans="1:17" s="13" customFormat="1" ht="15.75">
      <c r="A216" s="12"/>
      <c r="B216" s="13" t="s">
        <v>425</v>
      </c>
      <c r="C216" s="13" t="s">
        <v>426</v>
      </c>
      <c r="D216" s="19">
        <v>18519830615</v>
      </c>
      <c r="E216" s="19">
        <v>1689</v>
      </c>
      <c r="F216" s="19">
        <f t="shared" ref="F216:F229" si="67">D216+E216</f>
        <v>18519832304</v>
      </c>
      <c r="G216" s="20">
        <f t="shared" si="64"/>
        <v>2.7538</v>
      </c>
      <c r="H216" s="19">
        <v>51000000</v>
      </c>
      <c r="I216" s="21">
        <v>19868.390000000003</v>
      </c>
      <c r="J216" s="19">
        <f t="shared" ref="J216:J229" si="68">ROUND(F216/I216,0)</f>
        <v>932125</v>
      </c>
      <c r="K216" s="19">
        <f t="shared" ref="K216:K229" si="69">ROUND(H216/I216,0)</f>
        <v>2567</v>
      </c>
      <c r="L216" s="19"/>
      <c r="M216" s="20"/>
      <c r="N216" s="19"/>
      <c r="O216" s="20"/>
      <c r="P216" s="26"/>
      <c r="Q216" s="22"/>
    </row>
    <row r="217" spans="1:17" s="13" customFormat="1" ht="15.75">
      <c r="A217" s="12"/>
      <c r="B217" s="13" t="s">
        <v>427</v>
      </c>
      <c r="C217" s="13" t="s">
        <v>428</v>
      </c>
      <c r="D217" s="19">
        <v>5225746399</v>
      </c>
      <c r="E217" s="19">
        <v>65366</v>
      </c>
      <c r="F217" s="19">
        <f t="shared" si="67"/>
        <v>5225811765</v>
      </c>
      <c r="G217" s="20">
        <f t="shared" si="64"/>
        <v>2.5115699999999999</v>
      </c>
      <c r="H217" s="19">
        <v>13125000</v>
      </c>
      <c r="I217" s="21">
        <v>8667.56</v>
      </c>
      <c r="J217" s="19">
        <f t="shared" si="68"/>
        <v>602916</v>
      </c>
      <c r="K217" s="19">
        <f t="shared" si="69"/>
        <v>1514</v>
      </c>
      <c r="L217" s="19"/>
      <c r="M217" s="20"/>
      <c r="N217" s="19"/>
      <c r="O217" s="20"/>
      <c r="P217" s="26"/>
      <c r="Q217" s="22"/>
    </row>
    <row r="218" spans="1:17" s="13" customFormat="1" ht="15.75">
      <c r="A218" s="12"/>
      <c r="B218" s="13" t="s">
        <v>429</v>
      </c>
      <c r="C218" s="13" t="s">
        <v>430</v>
      </c>
      <c r="D218" s="19">
        <v>17627472916</v>
      </c>
      <c r="E218" s="19">
        <v>1</v>
      </c>
      <c r="F218" s="19">
        <f t="shared" si="67"/>
        <v>17627472917</v>
      </c>
      <c r="G218" s="20">
        <f t="shared" si="64"/>
        <v>2.50745</v>
      </c>
      <c r="H218" s="19">
        <v>44200000</v>
      </c>
      <c r="I218" s="21">
        <v>14894.779999999997</v>
      </c>
      <c r="J218" s="19">
        <f t="shared" si="68"/>
        <v>1183466</v>
      </c>
      <c r="K218" s="19">
        <f t="shared" si="69"/>
        <v>2967</v>
      </c>
      <c r="L218" s="19"/>
      <c r="M218" s="20"/>
      <c r="N218" s="19"/>
      <c r="O218" s="20"/>
      <c r="P218" s="26"/>
      <c r="Q218" s="22"/>
    </row>
    <row r="219" spans="1:17" s="13" customFormat="1" ht="15.75">
      <c r="A219" s="12"/>
      <c r="B219" s="13" t="s">
        <v>431</v>
      </c>
      <c r="C219" s="13" t="s">
        <v>432</v>
      </c>
      <c r="D219" s="19">
        <v>26911710464</v>
      </c>
      <c r="E219" s="19">
        <v>0</v>
      </c>
      <c r="F219" s="19">
        <f t="shared" si="67"/>
        <v>26911710464</v>
      </c>
      <c r="G219" s="20">
        <f t="shared" si="64"/>
        <v>2.4973999999999998</v>
      </c>
      <c r="H219" s="19">
        <v>67209369</v>
      </c>
      <c r="I219" s="21">
        <v>20667.32</v>
      </c>
      <c r="J219" s="19">
        <f t="shared" si="68"/>
        <v>1302138</v>
      </c>
      <c r="K219" s="19">
        <f t="shared" si="69"/>
        <v>3252</v>
      </c>
      <c r="L219" s="19"/>
      <c r="M219" s="20"/>
      <c r="N219" s="19"/>
      <c r="O219" s="20"/>
      <c r="P219" s="26"/>
      <c r="Q219" s="22"/>
    </row>
    <row r="220" spans="1:17" s="13" customFormat="1" ht="15.75">
      <c r="A220" s="12"/>
      <c r="B220" s="13" t="s">
        <v>433</v>
      </c>
      <c r="C220" s="13" t="s">
        <v>434</v>
      </c>
      <c r="D220" s="19">
        <v>4034195841</v>
      </c>
      <c r="E220" s="19">
        <v>6656376</v>
      </c>
      <c r="F220" s="19">
        <f t="shared" si="67"/>
        <v>4040852217</v>
      </c>
      <c r="G220" s="20">
        <f t="shared" si="64"/>
        <v>3.4602599999999999</v>
      </c>
      <c r="H220" s="19">
        <v>13982402</v>
      </c>
      <c r="I220" s="21">
        <v>5412.0400000000009</v>
      </c>
      <c r="J220" s="19">
        <f t="shared" si="68"/>
        <v>746641</v>
      </c>
      <c r="K220" s="19">
        <f t="shared" si="69"/>
        <v>2584</v>
      </c>
      <c r="L220" s="19"/>
      <c r="M220" s="20"/>
      <c r="N220" s="19"/>
      <c r="O220" s="20"/>
      <c r="P220" s="26"/>
      <c r="Q220" s="22"/>
    </row>
    <row r="221" spans="1:17" s="13" customFormat="1" ht="15.75">
      <c r="A221" s="12"/>
      <c r="B221" s="13" t="s">
        <v>435</v>
      </c>
      <c r="C221" s="13" t="s">
        <v>436</v>
      </c>
      <c r="D221" s="19">
        <v>7566471551</v>
      </c>
      <c r="E221" s="19">
        <v>502863</v>
      </c>
      <c r="F221" s="19">
        <f t="shared" si="67"/>
        <v>7566974414</v>
      </c>
      <c r="G221" s="20">
        <f t="shared" si="64"/>
        <v>3.7663700000000002</v>
      </c>
      <c r="H221" s="19">
        <v>28500000</v>
      </c>
      <c r="I221" s="21">
        <v>10882.400000000001</v>
      </c>
      <c r="J221" s="19">
        <f t="shared" si="68"/>
        <v>695341</v>
      </c>
      <c r="K221" s="19">
        <f t="shared" si="69"/>
        <v>2619</v>
      </c>
      <c r="L221" s="19"/>
      <c r="M221" s="20"/>
      <c r="N221" s="19"/>
      <c r="O221" s="20"/>
      <c r="P221" s="26"/>
      <c r="Q221" s="22"/>
    </row>
    <row r="222" spans="1:17" s="13" customFormat="1" ht="15.75">
      <c r="A222" s="12"/>
      <c r="B222" s="13" t="s">
        <v>437</v>
      </c>
      <c r="C222" s="13" t="s">
        <v>438</v>
      </c>
      <c r="D222" s="19">
        <v>89467359</v>
      </c>
      <c r="E222" s="19">
        <v>7445263</v>
      </c>
      <c r="F222" s="19">
        <f t="shared" si="67"/>
        <v>96912622</v>
      </c>
      <c r="G222" s="20">
        <f t="shared" si="64"/>
        <v>1.9605300000000001</v>
      </c>
      <c r="H222" s="19">
        <v>190000</v>
      </c>
      <c r="I222" s="21">
        <v>40.35</v>
      </c>
      <c r="J222" s="19">
        <f t="shared" si="68"/>
        <v>2401800</v>
      </c>
      <c r="K222" s="19">
        <f t="shared" si="69"/>
        <v>4709</v>
      </c>
      <c r="L222" s="19"/>
      <c r="M222" s="20"/>
      <c r="N222" s="19"/>
      <c r="O222" s="20"/>
      <c r="P222" s="26"/>
      <c r="Q222" s="22"/>
    </row>
    <row r="223" spans="1:17" s="13" customFormat="1" ht="15.75">
      <c r="A223" s="12"/>
      <c r="B223" s="13" t="s">
        <v>439</v>
      </c>
      <c r="C223" s="13" t="s">
        <v>440</v>
      </c>
      <c r="D223" s="19">
        <v>5675134934</v>
      </c>
      <c r="E223" s="19">
        <v>1696868</v>
      </c>
      <c r="F223" s="19">
        <f t="shared" si="67"/>
        <v>5676831802</v>
      </c>
      <c r="G223" s="20">
        <f t="shared" si="64"/>
        <v>3.1707800000000002</v>
      </c>
      <c r="H223" s="19">
        <v>18000000</v>
      </c>
      <c r="I223" s="21">
        <v>6786.6200000000008</v>
      </c>
      <c r="J223" s="19">
        <f t="shared" si="68"/>
        <v>836474</v>
      </c>
      <c r="K223" s="19">
        <f t="shared" si="69"/>
        <v>2652</v>
      </c>
      <c r="L223" s="19"/>
      <c r="M223" s="20"/>
      <c r="N223" s="19"/>
      <c r="O223" s="20"/>
      <c r="P223" s="26"/>
      <c r="Q223" s="22"/>
    </row>
    <row r="224" spans="1:17" s="13" customFormat="1" ht="15.75">
      <c r="A224" s="12"/>
      <c r="B224" s="13" t="s">
        <v>441</v>
      </c>
      <c r="C224" s="13" t="s">
        <v>442</v>
      </c>
      <c r="D224" s="19">
        <v>8296154529</v>
      </c>
      <c r="E224" s="19">
        <v>2418387</v>
      </c>
      <c r="F224" s="19">
        <f t="shared" si="67"/>
        <v>8298572916</v>
      </c>
      <c r="G224" s="20">
        <f t="shared" si="64"/>
        <v>3.41107</v>
      </c>
      <c r="H224" s="19">
        <v>28306976</v>
      </c>
      <c r="I224" s="21">
        <v>10027.039999999999</v>
      </c>
      <c r="J224" s="19">
        <f t="shared" si="68"/>
        <v>827619</v>
      </c>
      <c r="K224" s="19">
        <f t="shared" si="69"/>
        <v>2823</v>
      </c>
      <c r="L224" s="19"/>
      <c r="M224" s="20"/>
      <c r="N224" s="19"/>
      <c r="O224" s="20"/>
      <c r="P224" s="26"/>
      <c r="Q224" s="22"/>
    </row>
    <row r="225" spans="1:17" s="13" customFormat="1" ht="15.75">
      <c r="A225" s="12"/>
      <c r="B225" s="13" t="s">
        <v>443</v>
      </c>
      <c r="C225" s="13" t="s">
        <v>444</v>
      </c>
      <c r="D225" s="19">
        <v>2226531913</v>
      </c>
      <c r="E225" s="19">
        <v>123186</v>
      </c>
      <c r="F225" s="19">
        <f t="shared" si="67"/>
        <v>2226655099</v>
      </c>
      <c r="G225" s="20">
        <f t="shared" si="64"/>
        <v>2.9469599999999998</v>
      </c>
      <c r="H225" s="19">
        <v>6561855</v>
      </c>
      <c r="I225" s="21">
        <v>2344.5000000000005</v>
      </c>
      <c r="J225" s="19">
        <f t="shared" si="68"/>
        <v>949736</v>
      </c>
      <c r="K225" s="19">
        <f t="shared" si="69"/>
        <v>2799</v>
      </c>
      <c r="L225" s="19"/>
      <c r="M225" s="20"/>
      <c r="N225" s="19"/>
      <c r="O225" s="20"/>
      <c r="P225" s="26"/>
      <c r="Q225" s="22"/>
    </row>
    <row r="226" spans="1:17" s="13" customFormat="1" ht="15.75">
      <c r="A226" s="12"/>
      <c r="B226" s="13" t="s">
        <v>445</v>
      </c>
      <c r="C226" s="13" t="s">
        <v>446</v>
      </c>
      <c r="D226" s="19">
        <v>1342812765</v>
      </c>
      <c r="E226" s="19">
        <v>15658278</v>
      </c>
      <c r="F226" s="19">
        <f t="shared" si="67"/>
        <v>1358471043</v>
      </c>
      <c r="G226" s="20">
        <f t="shared" si="64"/>
        <v>3.67692</v>
      </c>
      <c r="H226" s="19">
        <v>4994993</v>
      </c>
      <c r="I226" s="21">
        <v>1961.54</v>
      </c>
      <c r="J226" s="19">
        <f t="shared" si="68"/>
        <v>692553</v>
      </c>
      <c r="K226" s="19">
        <f t="shared" si="69"/>
        <v>2546</v>
      </c>
      <c r="L226" s="19"/>
      <c r="M226" s="20"/>
      <c r="N226" s="19"/>
      <c r="O226" s="20"/>
      <c r="P226" s="26"/>
      <c r="Q226" s="22"/>
    </row>
    <row r="227" spans="1:17" s="13" customFormat="1" ht="15.75">
      <c r="A227" s="12"/>
      <c r="B227" s="13" t="s">
        <v>447</v>
      </c>
      <c r="C227" s="13" t="s">
        <v>448</v>
      </c>
      <c r="D227" s="19">
        <v>309995523</v>
      </c>
      <c r="E227" s="19">
        <v>28268707</v>
      </c>
      <c r="F227" s="19">
        <f t="shared" si="67"/>
        <v>338264230</v>
      </c>
      <c r="G227" s="20">
        <f t="shared" si="64"/>
        <v>3.8197999999999999</v>
      </c>
      <c r="H227" s="19">
        <v>1292103</v>
      </c>
      <c r="I227" s="21">
        <v>407.36</v>
      </c>
      <c r="J227" s="19">
        <f t="shared" si="68"/>
        <v>830382</v>
      </c>
      <c r="K227" s="19">
        <f t="shared" si="69"/>
        <v>3172</v>
      </c>
      <c r="L227" s="19"/>
      <c r="M227" s="20"/>
      <c r="N227" s="19"/>
      <c r="O227" s="20"/>
      <c r="P227" s="26"/>
      <c r="Q227" s="22"/>
    </row>
    <row r="228" spans="1:17" s="13" customFormat="1" ht="15.75">
      <c r="A228" s="12"/>
      <c r="B228" s="13" t="s">
        <v>449</v>
      </c>
      <c r="C228" s="13" t="s">
        <v>450</v>
      </c>
      <c r="D228" s="19">
        <v>1544433457</v>
      </c>
      <c r="E228" s="19">
        <v>17999175</v>
      </c>
      <c r="F228" s="19">
        <f t="shared" si="67"/>
        <v>1562432632</v>
      </c>
      <c r="G228" s="20">
        <f t="shared" si="64"/>
        <v>2.8477199999999998</v>
      </c>
      <c r="H228" s="19">
        <v>4449366</v>
      </c>
      <c r="I228" s="21">
        <v>2029.61</v>
      </c>
      <c r="J228" s="19">
        <f t="shared" si="68"/>
        <v>769819</v>
      </c>
      <c r="K228" s="19">
        <f t="shared" si="69"/>
        <v>2192</v>
      </c>
      <c r="L228" s="19"/>
      <c r="M228" s="20"/>
      <c r="N228" s="19"/>
      <c r="O228" s="20"/>
      <c r="P228" s="26"/>
      <c r="Q228" s="22"/>
    </row>
    <row r="229" spans="1:17" s="13" customFormat="1" ht="15.75">
      <c r="A229" s="12"/>
      <c r="B229" s="13" t="s">
        <v>451</v>
      </c>
      <c r="C229" s="13" t="s">
        <v>452</v>
      </c>
      <c r="D229" s="19">
        <v>5836740487</v>
      </c>
      <c r="E229" s="19">
        <v>2622279</v>
      </c>
      <c r="F229" s="19">
        <f t="shared" si="67"/>
        <v>5839362766</v>
      </c>
      <c r="G229" s="20">
        <f t="shared" si="64"/>
        <v>2.16248</v>
      </c>
      <c r="H229" s="19">
        <v>12627523</v>
      </c>
      <c r="I229" s="21">
        <v>4468.5199999999995</v>
      </c>
      <c r="J229" s="19">
        <f t="shared" si="68"/>
        <v>1306778</v>
      </c>
      <c r="K229" s="19">
        <f t="shared" si="69"/>
        <v>2826</v>
      </c>
      <c r="L229" s="19"/>
      <c r="M229" s="20"/>
      <c r="N229" s="19"/>
      <c r="O229" s="20"/>
      <c r="P229" s="26"/>
      <c r="Q229" s="22"/>
    </row>
    <row r="230" spans="1:17" s="13" customFormat="1" ht="15.75">
      <c r="A230" s="12"/>
      <c r="B230" s="13" t="s">
        <v>453</v>
      </c>
      <c r="C230" s="13" t="s">
        <v>454</v>
      </c>
      <c r="D230" s="19">
        <v>18178439734</v>
      </c>
      <c r="E230" s="19">
        <v>64373</v>
      </c>
      <c r="F230" s="19">
        <f>D230+E230</f>
        <v>18178504107</v>
      </c>
      <c r="G230" s="20">
        <f t="shared" si="64"/>
        <v>3.8231999999999999</v>
      </c>
      <c r="H230" s="19">
        <v>69500000</v>
      </c>
      <c r="I230" s="21">
        <v>29865.530000000002</v>
      </c>
      <c r="J230" s="19">
        <f>ROUND(F230/I230,0)</f>
        <v>608678</v>
      </c>
      <c r="K230" s="19">
        <f>ROUND(H230/I230,0)</f>
        <v>2327</v>
      </c>
      <c r="L230" s="19"/>
      <c r="M230" s="20"/>
      <c r="N230" s="19"/>
      <c r="O230" s="20"/>
      <c r="P230" s="26"/>
      <c r="Q230" s="22"/>
    </row>
    <row r="231" spans="1:17" s="13" customFormat="1" ht="15.75">
      <c r="A231" s="12"/>
      <c r="B231" s="13" t="s">
        <v>455</v>
      </c>
      <c r="C231" s="13" t="s">
        <v>456</v>
      </c>
      <c r="D231" s="19">
        <v>96653376</v>
      </c>
      <c r="E231" s="19">
        <v>9139</v>
      </c>
      <c r="F231" s="19">
        <f>D231+E231</f>
        <v>96662515</v>
      </c>
      <c r="G231" s="20">
        <f t="shared" si="64"/>
        <v>1.18971</v>
      </c>
      <c r="H231" s="19">
        <v>115000</v>
      </c>
      <c r="I231" s="21">
        <v>108.3</v>
      </c>
      <c r="J231" s="19">
        <f>ROUND(F231/I231,0)</f>
        <v>892544</v>
      </c>
      <c r="K231" s="19">
        <f>ROUND(H231/I231,0)</f>
        <v>1062</v>
      </c>
      <c r="L231" s="19"/>
      <c r="M231" s="20"/>
      <c r="N231" s="19"/>
      <c r="O231" s="20"/>
      <c r="P231" s="26"/>
      <c r="Q231" s="22"/>
    </row>
    <row r="232" spans="1:17" s="13" customFormat="1" ht="15.75">
      <c r="A232" s="12"/>
      <c r="B232" s="13" t="s">
        <v>457</v>
      </c>
      <c r="C232" s="13" t="s">
        <v>458</v>
      </c>
      <c r="D232" s="19">
        <v>108840878</v>
      </c>
      <c r="E232" s="19">
        <v>24823</v>
      </c>
      <c r="F232" s="19">
        <f>D232+E232</f>
        <v>108865701</v>
      </c>
      <c r="G232" s="20">
        <f t="shared" si="64"/>
        <v>1.8371299999999999</v>
      </c>
      <c r="H232" s="19">
        <v>200000</v>
      </c>
      <c r="I232" s="21">
        <v>76.94</v>
      </c>
      <c r="J232" s="19">
        <f>ROUND(F232/I232,0)</f>
        <v>1414943</v>
      </c>
      <c r="K232" s="19">
        <f>ROUND(H232/I232,0)</f>
        <v>2599</v>
      </c>
      <c r="L232" s="19"/>
      <c r="M232" s="20"/>
      <c r="N232" s="19"/>
      <c r="O232" s="20"/>
      <c r="P232" s="26"/>
      <c r="Q232" s="22"/>
    </row>
    <row r="233" spans="1:17" s="13" customFormat="1" ht="15.75">
      <c r="A233" s="12"/>
      <c r="B233" s="13" t="s">
        <v>459</v>
      </c>
      <c r="C233" s="13" t="s">
        <v>460</v>
      </c>
      <c r="D233" s="19">
        <v>1005645153</v>
      </c>
      <c r="E233" s="19">
        <v>1034085</v>
      </c>
      <c r="F233" s="19">
        <f>D233+E233</f>
        <v>1006679238</v>
      </c>
      <c r="G233" s="20">
        <f t="shared" si="64"/>
        <v>2.9602300000000001</v>
      </c>
      <c r="H233" s="19">
        <v>2980000</v>
      </c>
      <c r="I233" s="21">
        <v>1423.5900000000001</v>
      </c>
      <c r="J233" s="19">
        <f>ROUND(F233/I233,0)</f>
        <v>707141</v>
      </c>
      <c r="K233" s="19">
        <f>ROUND(H233/I233,0)</f>
        <v>2093</v>
      </c>
      <c r="L233" s="19"/>
      <c r="M233" s="20"/>
      <c r="N233" s="19"/>
      <c r="O233" s="20"/>
      <c r="P233" s="26"/>
      <c r="Q233" s="22"/>
    </row>
    <row r="234" spans="1:17" s="13" customFormat="1" ht="15.75">
      <c r="A234" s="12"/>
      <c r="B234" s="13" t="s">
        <v>461</v>
      </c>
      <c r="C234" s="13" t="s">
        <v>462</v>
      </c>
      <c r="D234" s="19">
        <v>616823586</v>
      </c>
      <c r="E234" s="19">
        <v>384061</v>
      </c>
      <c r="F234" s="19">
        <f t="shared" ref="F234:F243" si="70">D234+E234</f>
        <v>617207647</v>
      </c>
      <c r="G234" s="20">
        <f t="shared" si="64"/>
        <v>1.94424</v>
      </c>
      <c r="H234" s="19">
        <v>1200000</v>
      </c>
      <c r="I234" s="21">
        <v>1851.4099999999999</v>
      </c>
      <c r="J234" s="19">
        <f t="shared" ref="J234:J243" si="71">ROUND(F234/I234,0)</f>
        <v>333372</v>
      </c>
      <c r="K234" s="19">
        <f t="shared" ref="K234:K243" si="72">ROUND(H234/I234,0)</f>
        <v>648</v>
      </c>
      <c r="L234" s="19"/>
      <c r="M234" s="20"/>
      <c r="N234" s="19"/>
      <c r="O234" s="20"/>
      <c r="P234" s="26"/>
      <c r="Q234" s="22"/>
    </row>
    <row r="235" spans="1:17" s="13" customFormat="1" ht="15.75">
      <c r="A235" s="12"/>
      <c r="B235" s="13" t="s">
        <v>463</v>
      </c>
      <c r="C235" s="13" t="s">
        <v>464</v>
      </c>
      <c r="D235" s="19">
        <v>5539526977</v>
      </c>
      <c r="E235" s="19">
        <v>1076842</v>
      </c>
      <c r="F235" s="19">
        <f t="shared" si="70"/>
        <v>5540603819</v>
      </c>
      <c r="G235" s="20">
        <f t="shared" si="64"/>
        <v>3.7631299999999999</v>
      </c>
      <c r="H235" s="19">
        <v>20850000</v>
      </c>
      <c r="I235" s="21">
        <v>9774.44</v>
      </c>
      <c r="J235" s="19">
        <f t="shared" si="71"/>
        <v>566846</v>
      </c>
      <c r="K235" s="19">
        <f t="shared" si="72"/>
        <v>2133</v>
      </c>
      <c r="L235" s="19"/>
      <c r="M235" s="20"/>
      <c r="N235" s="19"/>
      <c r="O235" s="20"/>
      <c r="P235" s="26"/>
      <c r="Q235" s="22"/>
    </row>
    <row r="236" spans="1:17" s="13" customFormat="1" ht="15.75">
      <c r="A236" s="12"/>
      <c r="B236" s="13" t="s">
        <v>465</v>
      </c>
      <c r="C236" s="13" t="s">
        <v>466</v>
      </c>
      <c r="D236" s="19">
        <v>7963518533</v>
      </c>
      <c r="E236" s="19">
        <v>252747</v>
      </c>
      <c r="F236" s="19">
        <f t="shared" si="70"/>
        <v>7963771280</v>
      </c>
      <c r="G236" s="20">
        <f t="shared" si="64"/>
        <v>3.2816900000000002</v>
      </c>
      <c r="H236" s="19">
        <v>26134600</v>
      </c>
      <c r="I236" s="21">
        <v>13636.69</v>
      </c>
      <c r="J236" s="19">
        <f t="shared" si="71"/>
        <v>583996</v>
      </c>
      <c r="K236" s="19">
        <f t="shared" si="72"/>
        <v>1916</v>
      </c>
      <c r="L236" s="19"/>
      <c r="M236" s="20"/>
      <c r="N236" s="19"/>
      <c r="O236" s="20"/>
      <c r="P236" s="26"/>
      <c r="Q236" s="22"/>
    </row>
    <row r="237" spans="1:17" s="13" customFormat="1" ht="15.75">
      <c r="A237" s="12"/>
      <c r="B237" s="13" t="s">
        <v>467</v>
      </c>
      <c r="C237" s="13" t="s">
        <v>468</v>
      </c>
      <c r="D237" s="19">
        <v>600755125</v>
      </c>
      <c r="E237" s="19">
        <v>805949</v>
      </c>
      <c r="F237" s="19">
        <f t="shared" si="70"/>
        <v>601561074</v>
      </c>
      <c r="G237" s="20">
        <f t="shared" si="64"/>
        <v>2.72763</v>
      </c>
      <c r="H237" s="19">
        <v>1640835</v>
      </c>
      <c r="I237" s="21">
        <v>892.48</v>
      </c>
      <c r="J237" s="19">
        <f t="shared" si="71"/>
        <v>674033</v>
      </c>
      <c r="K237" s="19">
        <f t="shared" si="72"/>
        <v>1839</v>
      </c>
      <c r="L237" s="19"/>
      <c r="M237" s="20"/>
      <c r="N237" s="19"/>
      <c r="O237" s="20"/>
      <c r="P237" s="26"/>
      <c r="Q237" s="22"/>
    </row>
    <row r="238" spans="1:17" s="13" customFormat="1" ht="15.75">
      <c r="A238" s="12"/>
      <c r="B238" s="13" t="s">
        <v>469</v>
      </c>
      <c r="C238" s="13" t="s">
        <v>470</v>
      </c>
      <c r="D238" s="19">
        <v>3464246275</v>
      </c>
      <c r="E238" s="19">
        <v>370809</v>
      </c>
      <c r="F238" s="19">
        <f t="shared" si="70"/>
        <v>3464617084</v>
      </c>
      <c r="G238" s="20">
        <f t="shared" si="64"/>
        <v>2.7997299999999998</v>
      </c>
      <c r="H238" s="19">
        <v>9700000</v>
      </c>
      <c r="I238" s="21">
        <v>4585.8900000000003</v>
      </c>
      <c r="J238" s="19">
        <f t="shared" si="71"/>
        <v>755495</v>
      </c>
      <c r="K238" s="19">
        <f t="shared" si="72"/>
        <v>2115</v>
      </c>
      <c r="L238" s="19"/>
      <c r="M238" s="20"/>
      <c r="N238" s="19"/>
      <c r="O238" s="20"/>
      <c r="P238" s="26"/>
      <c r="Q238" s="22"/>
    </row>
    <row r="239" spans="1:17" s="13" customFormat="1" ht="15.75">
      <c r="A239" s="12"/>
      <c r="B239" s="13" t="s">
        <v>471</v>
      </c>
      <c r="C239" s="13" t="s">
        <v>472</v>
      </c>
      <c r="D239" s="19">
        <v>3107524723</v>
      </c>
      <c r="E239" s="19">
        <v>1220256</v>
      </c>
      <c r="F239" s="19">
        <f t="shared" si="70"/>
        <v>3108744979</v>
      </c>
      <c r="G239" s="20">
        <f t="shared" si="64"/>
        <v>3.85087</v>
      </c>
      <c r="H239" s="19">
        <v>11971380</v>
      </c>
      <c r="I239" s="21">
        <v>4248.3200000000015</v>
      </c>
      <c r="J239" s="19">
        <f t="shared" si="71"/>
        <v>731759</v>
      </c>
      <c r="K239" s="19">
        <f t="shared" si="72"/>
        <v>2818</v>
      </c>
      <c r="L239" s="19"/>
      <c r="M239" s="20"/>
      <c r="N239" s="19"/>
      <c r="O239" s="20"/>
      <c r="P239" s="26"/>
      <c r="Q239" s="22"/>
    </row>
    <row r="240" spans="1:17" s="13" customFormat="1" ht="15.75">
      <c r="A240" s="12"/>
      <c r="B240" s="13" t="s">
        <v>473</v>
      </c>
      <c r="C240" s="13" t="s">
        <v>474</v>
      </c>
      <c r="D240" s="19">
        <v>589973032</v>
      </c>
      <c r="E240" s="19">
        <v>295448</v>
      </c>
      <c r="F240" s="19">
        <f t="shared" si="70"/>
        <v>590268480</v>
      </c>
      <c r="G240" s="20">
        <f t="shared" si="64"/>
        <v>2.74451</v>
      </c>
      <c r="H240" s="19">
        <v>1620000</v>
      </c>
      <c r="I240" s="21">
        <v>461.11</v>
      </c>
      <c r="J240" s="19">
        <f t="shared" si="71"/>
        <v>1280103</v>
      </c>
      <c r="K240" s="19">
        <f t="shared" si="72"/>
        <v>3513</v>
      </c>
      <c r="L240" s="19"/>
      <c r="M240" s="20"/>
      <c r="N240" s="19"/>
      <c r="O240" s="20"/>
      <c r="P240" s="26"/>
      <c r="Q240" s="22"/>
    </row>
    <row r="241" spans="1:17" s="13" customFormat="1" ht="15.75">
      <c r="A241" s="12"/>
      <c r="B241" s="13" t="s">
        <v>475</v>
      </c>
      <c r="C241" s="13" t="s">
        <v>476</v>
      </c>
      <c r="D241" s="19">
        <v>1991320207</v>
      </c>
      <c r="E241" s="19">
        <v>28525</v>
      </c>
      <c r="F241" s="19">
        <f t="shared" si="70"/>
        <v>1991348732</v>
      </c>
      <c r="G241" s="20">
        <f t="shared" si="64"/>
        <v>4.2935699999999999</v>
      </c>
      <c r="H241" s="19">
        <v>8550000</v>
      </c>
      <c r="I241" s="21">
        <v>3457.1099999999997</v>
      </c>
      <c r="J241" s="19">
        <f t="shared" si="71"/>
        <v>576015</v>
      </c>
      <c r="K241" s="19">
        <f t="shared" si="72"/>
        <v>2473</v>
      </c>
      <c r="L241" s="19"/>
      <c r="M241" s="20"/>
      <c r="N241" s="19"/>
      <c r="O241" s="20"/>
      <c r="P241" s="26"/>
      <c r="Q241" s="22"/>
    </row>
    <row r="242" spans="1:17" s="13" customFormat="1" ht="15.75">
      <c r="A242" s="12"/>
      <c r="B242" s="13" t="s">
        <v>477</v>
      </c>
      <c r="C242" s="13" t="s">
        <v>478</v>
      </c>
      <c r="D242" s="19">
        <v>958380404</v>
      </c>
      <c r="E242" s="19">
        <v>3583814.26</v>
      </c>
      <c r="F242" s="19">
        <f t="shared" si="70"/>
        <v>961964218.25999999</v>
      </c>
      <c r="G242" s="20">
        <f t="shared" si="64"/>
        <v>2.3418199999999998</v>
      </c>
      <c r="H242" s="19">
        <v>2252746</v>
      </c>
      <c r="I242" s="21">
        <v>2404.4100000000003</v>
      </c>
      <c r="J242" s="19">
        <f t="shared" si="71"/>
        <v>400083</v>
      </c>
      <c r="K242" s="19">
        <f t="shared" si="72"/>
        <v>937</v>
      </c>
      <c r="L242" s="19"/>
      <c r="M242" s="20"/>
      <c r="N242" s="19"/>
      <c r="O242" s="20"/>
      <c r="P242" s="26"/>
      <c r="Q242" s="22"/>
    </row>
    <row r="243" spans="1:17" s="13" customFormat="1" ht="15.75">
      <c r="A243" s="12"/>
      <c r="B243" s="13" t="s">
        <v>479</v>
      </c>
      <c r="C243" s="13" t="s">
        <v>480</v>
      </c>
      <c r="D243" s="19">
        <v>981207942</v>
      </c>
      <c r="E243" s="19">
        <v>2604409.5300000003</v>
      </c>
      <c r="F243" s="19">
        <f t="shared" si="70"/>
        <v>983812351.52999997</v>
      </c>
      <c r="G243" s="20">
        <f t="shared" si="64"/>
        <v>2.9588999999999999</v>
      </c>
      <c r="H243" s="19">
        <v>2911000</v>
      </c>
      <c r="I243" s="21">
        <v>1422.1799999999998</v>
      </c>
      <c r="J243" s="19">
        <f t="shared" si="71"/>
        <v>691764</v>
      </c>
      <c r="K243" s="19">
        <f t="shared" si="72"/>
        <v>2047</v>
      </c>
      <c r="L243" s="19"/>
      <c r="M243" s="20"/>
      <c r="N243" s="19"/>
      <c r="O243" s="20"/>
      <c r="P243" s="26"/>
      <c r="Q243" s="22"/>
    </row>
    <row r="244" spans="1:17" s="13" customFormat="1" ht="15.75">
      <c r="A244" s="12"/>
      <c r="B244" s="13" t="s">
        <v>481</v>
      </c>
      <c r="C244" s="13" t="s">
        <v>482</v>
      </c>
      <c r="D244" s="19">
        <v>25312734</v>
      </c>
      <c r="E244" s="19">
        <v>2761781</v>
      </c>
      <c r="F244" s="19">
        <f t="shared" ref="F244:F255" si="73">D244+E244</f>
        <v>28074515</v>
      </c>
      <c r="G244" s="20">
        <f t="shared" si="64"/>
        <v>2.1371699999999998</v>
      </c>
      <c r="H244" s="19">
        <v>60000</v>
      </c>
      <c r="I244" s="21">
        <v>49.089999999999996</v>
      </c>
      <c r="J244" s="19">
        <f t="shared" ref="J244:J255" si="74">ROUND(F244/I244,0)</f>
        <v>571899</v>
      </c>
      <c r="K244" s="19">
        <f t="shared" ref="K244:K255" si="75">ROUND(H244/I244,0)</f>
        <v>1222</v>
      </c>
      <c r="L244" s="19"/>
      <c r="M244" s="20"/>
      <c r="N244" s="19"/>
      <c r="O244" s="20"/>
      <c r="P244" s="26"/>
      <c r="Q244" s="22"/>
    </row>
    <row r="245" spans="1:17" s="13" customFormat="1" ht="15.75">
      <c r="A245" s="12"/>
      <c r="B245" s="13" t="s">
        <v>483</v>
      </c>
      <c r="C245" s="13" t="s">
        <v>484</v>
      </c>
      <c r="D245" s="19">
        <v>500541130</v>
      </c>
      <c r="E245" s="19">
        <v>13089488</v>
      </c>
      <c r="F245" s="19">
        <f t="shared" si="73"/>
        <v>513630618</v>
      </c>
      <c r="G245" s="20">
        <f t="shared" si="64"/>
        <v>1.94692</v>
      </c>
      <c r="H245" s="19">
        <v>1000000</v>
      </c>
      <c r="I245" s="21">
        <v>729.56</v>
      </c>
      <c r="J245" s="19">
        <f t="shared" si="74"/>
        <v>704028</v>
      </c>
      <c r="K245" s="19">
        <f t="shared" si="75"/>
        <v>1371</v>
      </c>
      <c r="L245" s="19"/>
      <c r="M245" s="20"/>
      <c r="N245" s="19"/>
      <c r="O245" s="20"/>
      <c r="P245" s="26"/>
      <c r="Q245" s="22"/>
    </row>
    <row r="246" spans="1:17" s="13" customFormat="1" ht="15.75">
      <c r="A246" s="12"/>
      <c r="B246" s="13" t="s">
        <v>485</v>
      </c>
      <c r="C246" s="13" t="s">
        <v>486</v>
      </c>
      <c r="D246" s="19">
        <v>35225952</v>
      </c>
      <c r="E246" s="19">
        <v>274468</v>
      </c>
      <c r="F246" s="19">
        <f t="shared" si="73"/>
        <v>35500420</v>
      </c>
      <c r="G246" s="20">
        <f t="shared" si="64"/>
        <v>0.9859</v>
      </c>
      <c r="H246" s="19">
        <v>35000</v>
      </c>
      <c r="I246" s="21">
        <v>409.06</v>
      </c>
      <c r="J246" s="19">
        <f t="shared" si="74"/>
        <v>86785</v>
      </c>
      <c r="K246" s="19">
        <f t="shared" si="75"/>
        <v>86</v>
      </c>
      <c r="L246" s="19"/>
      <c r="M246" s="20"/>
      <c r="N246" s="19"/>
      <c r="O246" s="20"/>
      <c r="P246" s="26"/>
      <c r="Q246" s="22"/>
    </row>
    <row r="247" spans="1:17" s="13" customFormat="1" ht="15.75">
      <c r="A247" s="12"/>
      <c r="B247" s="13" t="s">
        <v>487</v>
      </c>
      <c r="C247" s="13" t="s">
        <v>488</v>
      </c>
      <c r="D247" s="19">
        <v>128758959</v>
      </c>
      <c r="E247" s="19">
        <v>5255134</v>
      </c>
      <c r="F247" s="19">
        <f t="shared" si="73"/>
        <v>134014093</v>
      </c>
      <c r="G247" s="20">
        <f t="shared" si="64"/>
        <v>1.1342099999999999</v>
      </c>
      <c r="H247" s="19">
        <v>152000</v>
      </c>
      <c r="I247" s="21">
        <v>767.54</v>
      </c>
      <c r="J247" s="19">
        <f t="shared" si="74"/>
        <v>174602</v>
      </c>
      <c r="K247" s="19">
        <f t="shared" si="75"/>
        <v>198</v>
      </c>
      <c r="L247" s="19"/>
      <c r="M247" s="20"/>
      <c r="N247" s="19"/>
      <c r="O247" s="20"/>
      <c r="P247" s="26"/>
      <c r="Q247" s="22"/>
    </row>
    <row r="248" spans="1:17" s="13" customFormat="1" ht="15.75">
      <c r="A248" s="12"/>
      <c r="B248" s="13" t="s">
        <v>489</v>
      </c>
      <c r="C248" s="13" t="s">
        <v>490</v>
      </c>
      <c r="D248" s="19">
        <v>1064224199</v>
      </c>
      <c r="E248" s="19">
        <v>21744065</v>
      </c>
      <c r="F248" s="19">
        <f t="shared" si="73"/>
        <v>1085968264</v>
      </c>
      <c r="G248" s="20">
        <f t="shared" si="64"/>
        <v>2.4770500000000002</v>
      </c>
      <c r="H248" s="19">
        <v>2690000</v>
      </c>
      <c r="I248" s="21">
        <v>1762.1599999999999</v>
      </c>
      <c r="J248" s="19">
        <f t="shared" si="74"/>
        <v>616271</v>
      </c>
      <c r="K248" s="19">
        <f t="shared" si="75"/>
        <v>1527</v>
      </c>
      <c r="L248" s="19"/>
      <c r="M248" s="20"/>
      <c r="N248" s="19"/>
      <c r="O248" s="20"/>
      <c r="P248" s="26"/>
      <c r="Q248" s="22"/>
    </row>
    <row r="249" spans="1:17" s="13" customFormat="1" ht="15.75">
      <c r="A249" s="12"/>
      <c r="B249" s="13" t="s">
        <v>491</v>
      </c>
      <c r="C249" s="13" t="s">
        <v>492</v>
      </c>
      <c r="D249" s="19">
        <v>373770246</v>
      </c>
      <c r="E249" s="19">
        <v>2836845.8</v>
      </c>
      <c r="F249" s="19">
        <f t="shared" si="73"/>
        <v>376607091.80000001</v>
      </c>
      <c r="G249" s="20">
        <f t="shared" si="64"/>
        <v>0.66381999999999997</v>
      </c>
      <c r="H249" s="19">
        <v>250000</v>
      </c>
      <c r="I249" s="21">
        <v>279.26</v>
      </c>
      <c r="J249" s="19">
        <f t="shared" si="74"/>
        <v>1348589</v>
      </c>
      <c r="K249" s="19">
        <f t="shared" si="75"/>
        <v>895</v>
      </c>
      <c r="L249" s="19"/>
      <c r="M249" s="20"/>
      <c r="N249" s="19"/>
      <c r="O249" s="20"/>
      <c r="P249" s="26"/>
      <c r="Q249" s="22"/>
    </row>
    <row r="250" spans="1:17" s="13" customFormat="1" ht="15.75">
      <c r="A250" s="12"/>
      <c r="B250" s="13" t="s">
        <v>493</v>
      </c>
      <c r="C250" s="13" t="s">
        <v>494</v>
      </c>
      <c r="D250" s="19">
        <v>49187620</v>
      </c>
      <c r="E250" s="19">
        <v>2582791</v>
      </c>
      <c r="F250" s="19">
        <f t="shared" si="73"/>
        <v>51770411</v>
      </c>
      <c r="G250" s="20">
        <f t="shared" si="64"/>
        <v>1.73844</v>
      </c>
      <c r="H250" s="19">
        <v>90000</v>
      </c>
      <c r="I250" s="21">
        <v>86.330000000000013</v>
      </c>
      <c r="J250" s="19">
        <f t="shared" si="74"/>
        <v>599680</v>
      </c>
      <c r="K250" s="19">
        <f t="shared" si="75"/>
        <v>1043</v>
      </c>
      <c r="L250" s="19"/>
      <c r="M250" s="20"/>
      <c r="N250" s="19"/>
      <c r="O250" s="20"/>
      <c r="P250" s="26"/>
      <c r="Q250" s="22"/>
    </row>
    <row r="251" spans="1:17" s="13" customFormat="1" ht="15.75">
      <c r="A251" s="12"/>
      <c r="B251" s="13" t="s">
        <v>495</v>
      </c>
      <c r="C251" s="13" t="s">
        <v>78</v>
      </c>
      <c r="D251" s="19">
        <v>54734082</v>
      </c>
      <c r="E251" s="19">
        <v>1630647</v>
      </c>
      <c r="F251" s="19">
        <f t="shared" si="73"/>
        <v>56364729</v>
      </c>
      <c r="G251" s="20">
        <f t="shared" si="64"/>
        <v>0.53225</v>
      </c>
      <c r="H251" s="19">
        <v>30000</v>
      </c>
      <c r="I251" s="21">
        <v>44.1</v>
      </c>
      <c r="J251" s="19">
        <f t="shared" si="74"/>
        <v>1278112</v>
      </c>
      <c r="K251" s="19">
        <f t="shared" si="75"/>
        <v>680</v>
      </c>
      <c r="L251" s="19"/>
      <c r="M251" s="20"/>
      <c r="N251" s="19"/>
      <c r="O251" s="20"/>
      <c r="P251" s="26"/>
      <c r="Q251" s="22"/>
    </row>
    <row r="252" spans="1:17" s="13" customFormat="1" ht="15.75">
      <c r="A252" s="12"/>
      <c r="B252" s="13" t="s">
        <v>496</v>
      </c>
      <c r="C252" s="13" t="s">
        <v>497</v>
      </c>
      <c r="D252" s="19">
        <v>103183717</v>
      </c>
      <c r="E252" s="19">
        <v>6082729</v>
      </c>
      <c r="F252" s="19">
        <f t="shared" si="73"/>
        <v>109266446</v>
      </c>
      <c r="G252" s="20">
        <f t="shared" si="64"/>
        <v>1.1439900000000001</v>
      </c>
      <c r="H252" s="19">
        <v>125000</v>
      </c>
      <c r="I252" s="21">
        <v>144.72999999999999</v>
      </c>
      <c r="J252" s="19">
        <f t="shared" si="74"/>
        <v>754967</v>
      </c>
      <c r="K252" s="19">
        <f t="shared" si="75"/>
        <v>864</v>
      </c>
      <c r="L252" s="19"/>
      <c r="M252" s="20"/>
      <c r="N252" s="19"/>
      <c r="O252" s="20"/>
      <c r="P252" s="26"/>
      <c r="Q252" s="22"/>
    </row>
    <row r="253" spans="1:17" s="13" customFormat="1" ht="15.75">
      <c r="A253" s="12"/>
      <c r="B253" s="13" t="s">
        <v>498</v>
      </c>
      <c r="C253" s="13" t="s">
        <v>499</v>
      </c>
      <c r="D253" s="19">
        <v>184799443</v>
      </c>
      <c r="E253" s="19">
        <v>7626658</v>
      </c>
      <c r="F253" s="19">
        <f t="shared" si="73"/>
        <v>192426101</v>
      </c>
      <c r="G253" s="20">
        <f t="shared" si="64"/>
        <v>1.4914799999999999</v>
      </c>
      <c r="H253" s="19">
        <v>287000</v>
      </c>
      <c r="I253" s="21">
        <v>484.51</v>
      </c>
      <c r="J253" s="19">
        <f t="shared" si="74"/>
        <v>397156</v>
      </c>
      <c r="K253" s="19">
        <f t="shared" si="75"/>
        <v>592</v>
      </c>
      <c r="L253" s="19"/>
      <c r="M253" s="20"/>
      <c r="N253" s="19"/>
      <c r="O253" s="20"/>
      <c r="P253" s="26"/>
      <c r="Q253" s="22"/>
    </row>
    <row r="254" spans="1:17" s="13" customFormat="1" ht="15.75">
      <c r="A254" s="12"/>
      <c r="B254" s="13" t="s">
        <v>500</v>
      </c>
      <c r="C254" s="13" t="s">
        <v>501</v>
      </c>
      <c r="D254" s="19">
        <v>186714210</v>
      </c>
      <c r="E254" s="19">
        <v>15735174</v>
      </c>
      <c r="F254" s="19">
        <f t="shared" si="73"/>
        <v>202449384</v>
      </c>
      <c r="G254" s="20">
        <f t="shared" si="64"/>
        <v>1.4818499999999999</v>
      </c>
      <c r="H254" s="19">
        <v>300000</v>
      </c>
      <c r="I254" s="21">
        <v>219.14000000000001</v>
      </c>
      <c r="J254" s="19">
        <f t="shared" si="74"/>
        <v>923836</v>
      </c>
      <c r="K254" s="19">
        <f t="shared" si="75"/>
        <v>1369</v>
      </c>
      <c r="L254" s="19"/>
      <c r="M254" s="20"/>
      <c r="N254" s="19"/>
      <c r="O254" s="20"/>
      <c r="P254" s="26"/>
      <c r="Q254" s="22"/>
    </row>
    <row r="255" spans="1:17" s="13" customFormat="1" ht="15.75">
      <c r="A255" s="12"/>
      <c r="B255" s="13" t="s">
        <v>502</v>
      </c>
      <c r="C255" s="13" t="s">
        <v>503</v>
      </c>
      <c r="D255" s="19">
        <v>542755482</v>
      </c>
      <c r="E255" s="19">
        <v>8426431.6500000004</v>
      </c>
      <c r="F255" s="19">
        <f t="shared" si="73"/>
        <v>551181913.64999998</v>
      </c>
      <c r="G255" s="20">
        <f t="shared" si="64"/>
        <v>2.64872</v>
      </c>
      <c r="H255" s="19">
        <v>1459925</v>
      </c>
      <c r="I255" s="21">
        <v>925.74</v>
      </c>
      <c r="J255" s="19">
        <f t="shared" si="74"/>
        <v>595396</v>
      </c>
      <c r="K255" s="19">
        <f t="shared" si="75"/>
        <v>1577</v>
      </c>
      <c r="L255" s="19"/>
      <c r="M255" s="20"/>
      <c r="N255" s="19"/>
      <c r="O255" s="20"/>
      <c r="P255" s="26"/>
      <c r="Q255" s="22"/>
    </row>
    <row r="256" spans="1:17" s="13" customFormat="1" ht="15.75">
      <c r="A256" s="12"/>
      <c r="B256" s="13" t="s">
        <v>504</v>
      </c>
      <c r="C256" s="13" t="s">
        <v>505</v>
      </c>
      <c r="D256" s="19">
        <v>3011865967</v>
      </c>
      <c r="E256" s="19">
        <v>35777485</v>
      </c>
      <c r="F256" s="19">
        <f t="shared" ref="F256:F263" si="76">D256+E256</f>
        <v>3047643452</v>
      </c>
      <c r="G256" s="20">
        <f t="shared" si="64"/>
        <v>3.6749700000000001</v>
      </c>
      <c r="H256" s="19">
        <v>11200000</v>
      </c>
      <c r="I256" s="21">
        <v>5717.21</v>
      </c>
      <c r="J256" s="19">
        <f t="shared" ref="J256:J263" si="77">ROUND(F256/I256,0)</f>
        <v>533065</v>
      </c>
      <c r="K256" s="19">
        <f t="shared" ref="K256:K263" si="78">ROUND(H256/I256,0)</f>
        <v>1959</v>
      </c>
      <c r="L256" s="19"/>
      <c r="M256" s="20"/>
      <c r="N256" s="19"/>
      <c r="O256" s="20"/>
      <c r="P256" s="26"/>
      <c r="Q256" s="22"/>
    </row>
    <row r="257" spans="1:17" s="13" customFormat="1" ht="15.75">
      <c r="A257" s="12"/>
      <c r="B257" s="13" t="s">
        <v>506</v>
      </c>
      <c r="C257" s="13" t="s">
        <v>507</v>
      </c>
      <c r="D257" s="19">
        <v>11236313581</v>
      </c>
      <c r="E257" s="19">
        <v>1397721</v>
      </c>
      <c r="F257" s="19">
        <f t="shared" si="76"/>
        <v>11237711302</v>
      </c>
      <c r="G257" s="20">
        <f t="shared" si="64"/>
        <v>3.5149499999999998</v>
      </c>
      <c r="H257" s="19">
        <v>39500000</v>
      </c>
      <c r="I257" s="21">
        <v>14849.19</v>
      </c>
      <c r="J257" s="19">
        <f t="shared" si="77"/>
        <v>756790</v>
      </c>
      <c r="K257" s="19">
        <f t="shared" si="78"/>
        <v>2660</v>
      </c>
      <c r="L257" s="19"/>
      <c r="M257" s="20"/>
      <c r="N257" s="19"/>
      <c r="O257" s="20"/>
      <c r="P257" s="26"/>
      <c r="Q257" s="22"/>
    </row>
    <row r="258" spans="1:17" s="13" customFormat="1" ht="15.75">
      <c r="A258" s="12"/>
      <c r="B258" s="13" t="s">
        <v>508</v>
      </c>
      <c r="C258" s="13" t="s">
        <v>509</v>
      </c>
      <c r="D258" s="19">
        <v>5102118517</v>
      </c>
      <c r="E258" s="19">
        <v>14396829</v>
      </c>
      <c r="F258" s="19">
        <f t="shared" si="76"/>
        <v>5116515346</v>
      </c>
      <c r="G258" s="20">
        <f t="shared" si="64"/>
        <v>3.10954</v>
      </c>
      <c r="H258" s="19">
        <v>15910000</v>
      </c>
      <c r="I258" s="21">
        <v>6690.4399999999987</v>
      </c>
      <c r="J258" s="19">
        <f t="shared" si="77"/>
        <v>764750</v>
      </c>
      <c r="K258" s="19">
        <f t="shared" si="78"/>
        <v>2378</v>
      </c>
      <c r="L258" s="19"/>
      <c r="M258" s="20"/>
      <c r="N258" s="19"/>
      <c r="O258" s="20"/>
      <c r="P258" s="26"/>
      <c r="Q258" s="22"/>
    </row>
    <row r="259" spans="1:17" s="13" customFormat="1" ht="15.75">
      <c r="A259" s="12"/>
      <c r="B259" s="13" t="s">
        <v>510</v>
      </c>
      <c r="C259" s="13" t="s">
        <v>511</v>
      </c>
      <c r="D259" s="19">
        <v>8818987052</v>
      </c>
      <c r="E259" s="19">
        <v>9847629</v>
      </c>
      <c r="F259" s="19">
        <f t="shared" si="76"/>
        <v>8828834681</v>
      </c>
      <c r="G259" s="20">
        <f t="shared" si="64"/>
        <v>2.9788800000000002</v>
      </c>
      <c r="H259" s="19">
        <v>26300000</v>
      </c>
      <c r="I259" s="21">
        <v>9664.9600000000009</v>
      </c>
      <c r="J259" s="19">
        <f t="shared" si="77"/>
        <v>913489</v>
      </c>
      <c r="K259" s="19">
        <f t="shared" si="78"/>
        <v>2721</v>
      </c>
      <c r="L259" s="19"/>
      <c r="M259" s="20"/>
      <c r="N259" s="19"/>
      <c r="O259" s="20"/>
      <c r="P259" s="26"/>
      <c r="Q259" s="22"/>
    </row>
    <row r="260" spans="1:17" s="13" customFormat="1" ht="15.75">
      <c r="A260" s="12"/>
      <c r="B260" s="13" t="s">
        <v>512</v>
      </c>
      <c r="C260" s="13" t="s">
        <v>513</v>
      </c>
      <c r="D260" s="19">
        <v>493276080</v>
      </c>
      <c r="E260" s="19">
        <v>9423911</v>
      </c>
      <c r="F260" s="19">
        <f t="shared" si="76"/>
        <v>502699991</v>
      </c>
      <c r="G260" s="20">
        <f t="shared" si="64"/>
        <v>3.36185</v>
      </c>
      <c r="H260" s="19">
        <v>1690000</v>
      </c>
      <c r="I260" s="21">
        <v>811.45000000000016</v>
      </c>
      <c r="J260" s="19">
        <f t="shared" si="77"/>
        <v>619508</v>
      </c>
      <c r="K260" s="19">
        <f t="shared" si="78"/>
        <v>2083</v>
      </c>
      <c r="L260" s="19"/>
      <c r="M260" s="20"/>
      <c r="N260" s="19"/>
      <c r="O260" s="20"/>
      <c r="P260" s="26"/>
      <c r="Q260" s="22"/>
    </row>
    <row r="261" spans="1:17" s="13" customFormat="1" ht="15.75">
      <c r="A261" s="12"/>
      <c r="B261" s="13" t="s">
        <v>514</v>
      </c>
      <c r="C261" s="13" t="s">
        <v>515</v>
      </c>
      <c r="D261" s="19">
        <v>1053361969</v>
      </c>
      <c r="E261" s="19">
        <v>5430321</v>
      </c>
      <c r="F261" s="19">
        <f t="shared" si="76"/>
        <v>1058792290</v>
      </c>
      <c r="G261" s="20">
        <f t="shared" si="64"/>
        <v>2.10948</v>
      </c>
      <c r="H261" s="19">
        <v>2233500</v>
      </c>
      <c r="I261" s="21">
        <v>860.63</v>
      </c>
      <c r="J261" s="19">
        <f t="shared" si="77"/>
        <v>1230253</v>
      </c>
      <c r="K261" s="19">
        <f t="shared" si="78"/>
        <v>2595</v>
      </c>
      <c r="L261" s="19"/>
      <c r="M261" s="20"/>
      <c r="N261" s="19"/>
      <c r="O261" s="20"/>
      <c r="P261" s="26"/>
      <c r="Q261" s="22"/>
    </row>
    <row r="262" spans="1:17" s="13" customFormat="1" ht="15.75">
      <c r="A262" s="12"/>
      <c r="B262" s="13" t="s">
        <v>516</v>
      </c>
      <c r="C262" s="13" t="s">
        <v>517</v>
      </c>
      <c r="D262" s="19">
        <v>1079853420</v>
      </c>
      <c r="E262" s="19">
        <v>20720827</v>
      </c>
      <c r="F262" s="19">
        <f t="shared" si="76"/>
        <v>1100574247</v>
      </c>
      <c r="G262" s="20">
        <f t="shared" si="64"/>
        <v>3.6645599999999998</v>
      </c>
      <c r="H262" s="19">
        <v>4033115</v>
      </c>
      <c r="I262" s="21">
        <v>2258.7200000000003</v>
      </c>
      <c r="J262" s="19">
        <f t="shared" si="77"/>
        <v>487256</v>
      </c>
      <c r="K262" s="19">
        <f t="shared" si="78"/>
        <v>1786</v>
      </c>
      <c r="L262" s="19"/>
      <c r="M262" s="20"/>
      <c r="N262" s="19"/>
      <c r="O262" s="20"/>
      <c r="P262" s="26"/>
      <c r="Q262" s="22"/>
    </row>
    <row r="263" spans="1:17" s="13" customFormat="1" ht="15.75">
      <c r="A263" s="12"/>
      <c r="B263" s="13" t="s">
        <v>518</v>
      </c>
      <c r="C263" s="13" t="s">
        <v>519</v>
      </c>
      <c r="D263" s="19">
        <v>958272319</v>
      </c>
      <c r="E263" s="19">
        <v>18867481</v>
      </c>
      <c r="F263" s="19">
        <f t="shared" si="76"/>
        <v>977139800</v>
      </c>
      <c r="G263" s="20">
        <f t="shared" si="64"/>
        <v>3.1013199999999999</v>
      </c>
      <c r="H263" s="19">
        <v>3030422</v>
      </c>
      <c r="I263" s="21">
        <v>1235.4100000000001</v>
      </c>
      <c r="J263" s="19">
        <f t="shared" si="77"/>
        <v>790944</v>
      </c>
      <c r="K263" s="19">
        <f t="shared" si="78"/>
        <v>2453</v>
      </c>
      <c r="L263" s="19"/>
      <c r="M263" s="20"/>
      <c r="N263" s="19"/>
      <c r="O263" s="20"/>
      <c r="P263" s="26"/>
      <c r="Q263" s="22"/>
    </row>
    <row r="264" spans="1:17" s="13" customFormat="1" ht="15.75">
      <c r="A264" s="12"/>
      <c r="B264" s="13" t="s">
        <v>520</v>
      </c>
      <c r="C264" s="13" t="s">
        <v>521</v>
      </c>
      <c r="D264" s="19">
        <v>376166888</v>
      </c>
      <c r="E264" s="19">
        <v>13040719</v>
      </c>
      <c r="F264" s="19">
        <f>D264+E264</f>
        <v>389207607</v>
      </c>
      <c r="G264" s="20">
        <f t="shared" si="64"/>
        <v>2.5616099999999999</v>
      </c>
      <c r="H264" s="19">
        <v>997000</v>
      </c>
      <c r="I264" s="21">
        <v>435.86</v>
      </c>
      <c r="J264" s="19">
        <f>ROUND(F264/I264,0)</f>
        <v>892965</v>
      </c>
      <c r="K264" s="19">
        <f>ROUND(H264/I264,0)</f>
        <v>2287</v>
      </c>
      <c r="L264" s="19"/>
      <c r="M264" s="20"/>
      <c r="N264" s="19"/>
      <c r="O264" s="20"/>
      <c r="P264" s="26"/>
      <c r="Q264" s="22"/>
    </row>
    <row r="265" spans="1:17" s="13" customFormat="1" ht="15.75">
      <c r="A265" s="12"/>
      <c r="B265" s="13" t="s">
        <v>522</v>
      </c>
      <c r="C265" s="13" t="s">
        <v>523</v>
      </c>
      <c r="D265" s="19">
        <v>98903980</v>
      </c>
      <c r="E265" s="19">
        <v>39354</v>
      </c>
      <c r="F265" s="19">
        <f t="shared" ref="F265:F271" si="79">D265+E265</f>
        <v>98943334</v>
      </c>
      <c r="G265" s="20">
        <f t="shared" si="64"/>
        <v>2.3319399999999999</v>
      </c>
      <c r="H265" s="19">
        <v>230730</v>
      </c>
      <c r="I265" s="21">
        <v>45.599999999999994</v>
      </c>
      <c r="J265" s="19">
        <f t="shared" ref="J265:J271" si="80">ROUND(F265/I265,0)</f>
        <v>2169810</v>
      </c>
      <c r="K265" s="19">
        <f t="shared" ref="K265:K271" si="81">ROUND(H265/I265,0)</f>
        <v>5060</v>
      </c>
      <c r="L265" s="19"/>
      <c r="M265" s="20"/>
      <c r="N265" s="19"/>
      <c r="O265" s="20"/>
      <c r="P265" s="26"/>
      <c r="Q265" s="22"/>
    </row>
    <row r="266" spans="1:17" s="13" customFormat="1" ht="15.75">
      <c r="A266" s="12"/>
      <c r="B266" s="13" t="s">
        <v>524</v>
      </c>
      <c r="C266" s="13" t="s">
        <v>525</v>
      </c>
      <c r="D266" s="19">
        <v>3416567311</v>
      </c>
      <c r="E266" s="19">
        <v>38396</v>
      </c>
      <c r="F266" s="19">
        <f t="shared" si="79"/>
        <v>3416605707</v>
      </c>
      <c r="G266" s="20">
        <f t="shared" si="64"/>
        <v>3.3537699999999999</v>
      </c>
      <c r="H266" s="19">
        <v>11458504</v>
      </c>
      <c r="I266" s="21">
        <v>5704.4299999999994</v>
      </c>
      <c r="J266" s="19">
        <f t="shared" si="80"/>
        <v>598939</v>
      </c>
      <c r="K266" s="19">
        <f t="shared" si="81"/>
        <v>2009</v>
      </c>
      <c r="L266" s="19"/>
      <c r="M266" s="20"/>
      <c r="N266" s="19"/>
      <c r="O266" s="20"/>
      <c r="P266" s="26"/>
      <c r="Q266" s="22"/>
    </row>
    <row r="267" spans="1:17" s="13" customFormat="1" ht="15.75">
      <c r="A267" s="12"/>
      <c r="B267" s="13" t="s">
        <v>526</v>
      </c>
      <c r="C267" s="13" t="s">
        <v>527</v>
      </c>
      <c r="D267" s="19">
        <v>1026872722</v>
      </c>
      <c r="E267" s="19">
        <v>0</v>
      </c>
      <c r="F267" s="19">
        <f t="shared" si="79"/>
        <v>1026872722</v>
      </c>
      <c r="G267" s="20">
        <f t="shared" si="64"/>
        <v>2.9020100000000002</v>
      </c>
      <c r="H267" s="19">
        <v>2980000</v>
      </c>
      <c r="I267" s="21">
        <v>1402.04</v>
      </c>
      <c r="J267" s="19">
        <f t="shared" si="80"/>
        <v>732413</v>
      </c>
      <c r="K267" s="19">
        <f t="shared" si="81"/>
        <v>2125</v>
      </c>
      <c r="L267" s="19"/>
      <c r="M267" s="20"/>
      <c r="N267" s="19"/>
      <c r="O267" s="20"/>
      <c r="P267" s="26"/>
      <c r="Q267" s="22"/>
    </row>
    <row r="268" spans="1:17" s="13" customFormat="1" ht="15.75">
      <c r="A268" s="12"/>
      <c r="B268" s="13" t="s">
        <v>528</v>
      </c>
      <c r="C268" s="13" t="s">
        <v>529</v>
      </c>
      <c r="D268" s="19">
        <v>230582951</v>
      </c>
      <c r="E268" s="19">
        <v>0</v>
      </c>
      <c r="F268" s="19">
        <f t="shared" si="79"/>
        <v>230582951</v>
      </c>
      <c r="G268" s="20">
        <f t="shared" si="64"/>
        <v>2.9838800000000001</v>
      </c>
      <c r="H268" s="19">
        <v>688031</v>
      </c>
      <c r="I268" s="21">
        <v>209.87</v>
      </c>
      <c r="J268" s="19">
        <f t="shared" si="80"/>
        <v>1098694</v>
      </c>
      <c r="K268" s="19">
        <f t="shared" si="81"/>
        <v>3278</v>
      </c>
      <c r="L268" s="19"/>
      <c r="M268" s="20"/>
      <c r="N268" s="19"/>
      <c r="O268" s="20"/>
      <c r="P268" s="26"/>
      <c r="Q268" s="22"/>
    </row>
    <row r="269" spans="1:17" s="13" customFormat="1" ht="15.75">
      <c r="A269" s="12"/>
      <c r="B269" s="13" t="s">
        <v>530</v>
      </c>
      <c r="C269" s="13" t="s">
        <v>497</v>
      </c>
      <c r="D269" s="19">
        <v>708400635</v>
      </c>
      <c r="E269" s="19">
        <v>0</v>
      </c>
      <c r="F269" s="19">
        <f t="shared" si="79"/>
        <v>708400635</v>
      </c>
      <c r="G269" s="20">
        <f t="shared" ref="G269:G305" si="82">ROUND((H269/F269)*1000,5)</f>
        <v>3.22037</v>
      </c>
      <c r="H269" s="19">
        <v>2281311</v>
      </c>
      <c r="I269" s="21">
        <v>771.56999999999994</v>
      </c>
      <c r="J269" s="19">
        <f t="shared" si="80"/>
        <v>918129</v>
      </c>
      <c r="K269" s="19">
        <f t="shared" si="81"/>
        <v>2957</v>
      </c>
      <c r="L269" s="19"/>
      <c r="M269" s="20"/>
      <c r="N269" s="19"/>
      <c r="O269" s="20"/>
      <c r="P269" s="26"/>
      <c r="Q269" s="22"/>
    </row>
    <row r="270" spans="1:17" s="13" customFormat="1" ht="15.75">
      <c r="A270" s="12"/>
      <c r="B270" s="13" t="s">
        <v>531</v>
      </c>
      <c r="C270" s="13" t="s">
        <v>532</v>
      </c>
      <c r="D270" s="19">
        <v>176336770</v>
      </c>
      <c r="E270" s="19">
        <v>93806</v>
      </c>
      <c r="F270" s="19">
        <f t="shared" si="79"/>
        <v>176430576</v>
      </c>
      <c r="G270" s="20">
        <f t="shared" si="82"/>
        <v>3.2307299999999999</v>
      </c>
      <c r="H270" s="19">
        <v>570000</v>
      </c>
      <c r="I270" s="21">
        <v>284.21000000000004</v>
      </c>
      <c r="J270" s="19">
        <f t="shared" si="80"/>
        <v>620775</v>
      </c>
      <c r="K270" s="19">
        <f t="shared" si="81"/>
        <v>2006</v>
      </c>
      <c r="L270" s="19"/>
      <c r="M270" s="20"/>
      <c r="N270" s="19"/>
      <c r="O270" s="20"/>
      <c r="P270" s="26"/>
      <c r="Q270" s="22"/>
    </row>
    <row r="271" spans="1:17" s="13" customFormat="1" ht="15.75">
      <c r="A271" s="12"/>
      <c r="B271" s="13" t="s">
        <v>533</v>
      </c>
      <c r="C271" s="13" t="s">
        <v>534</v>
      </c>
      <c r="D271" s="19">
        <v>378443362</v>
      </c>
      <c r="E271" s="19">
        <v>0</v>
      </c>
      <c r="F271" s="19">
        <f t="shared" si="79"/>
        <v>378443362</v>
      </c>
      <c r="G271" s="20">
        <f t="shared" si="82"/>
        <v>1.71756</v>
      </c>
      <c r="H271" s="19">
        <v>650000</v>
      </c>
      <c r="I271" s="21">
        <v>255.89000000000001</v>
      </c>
      <c r="J271" s="19">
        <f t="shared" si="80"/>
        <v>1478930</v>
      </c>
      <c r="K271" s="19">
        <f t="shared" si="81"/>
        <v>2540</v>
      </c>
      <c r="L271" s="19"/>
      <c r="M271" s="20"/>
      <c r="N271" s="19"/>
      <c r="O271" s="20"/>
      <c r="P271" s="26"/>
      <c r="Q271" s="22"/>
    </row>
    <row r="272" spans="1:17" s="13" customFormat="1" ht="15.75">
      <c r="A272" s="12"/>
      <c r="B272" s="13" t="s">
        <v>535</v>
      </c>
      <c r="C272" s="13" t="s">
        <v>536</v>
      </c>
      <c r="D272" s="19">
        <v>14946384130</v>
      </c>
      <c r="E272" s="19">
        <v>2964682</v>
      </c>
      <c r="F272" s="19">
        <f t="shared" ref="F272:F278" si="83">D272+E272</f>
        <v>14949348812</v>
      </c>
      <c r="G272" s="20">
        <f t="shared" si="82"/>
        <v>2.2676599999999998</v>
      </c>
      <c r="H272" s="19">
        <v>33900000</v>
      </c>
      <c r="I272" s="21">
        <v>11289.16</v>
      </c>
      <c r="J272" s="19">
        <f t="shared" ref="J272:J278" si="84">ROUND(F272/I272,0)</f>
        <v>1324222</v>
      </c>
      <c r="K272" s="19">
        <f t="shared" ref="K272:K278" si="85">ROUND(H272/I272,0)</f>
        <v>3003</v>
      </c>
      <c r="L272" s="19"/>
      <c r="M272" s="20"/>
      <c r="N272" s="19"/>
      <c r="O272" s="20"/>
      <c r="P272" s="26"/>
      <c r="Q272" s="22"/>
    </row>
    <row r="273" spans="1:17" s="13" customFormat="1" ht="15.75">
      <c r="A273" s="12"/>
      <c r="B273" s="13" t="s">
        <v>537</v>
      </c>
      <c r="C273" s="13" t="s">
        <v>538</v>
      </c>
      <c r="D273" s="19">
        <v>4646463603</v>
      </c>
      <c r="E273" s="19">
        <v>530179</v>
      </c>
      <c r="F273" s="19">
        <f t="shared" si="83"/>
        <v>4646993782</v>
      </c>
      <c r="G273" s="20">
        <f t="shared" si="82"/>
        <v>3.1773199999999999</v>
      </c>
      <c r="H273" s="19">
        <v>14765000</v>
      </c>
      <c r="I273" s="21">
        <v>4686.7</v>
      </c>
      <c r="J273" s="19">
        <f t="shared" si="84"/>
        <v>991528</v>
      </c>
      <c r="K273" s="19">
        <f t="shared" si="85"/>
        <v>3150</v>
      </c>
      <c r="L273" s="19"/>
      <c r="M273" s="20"/>
      <c r="N273" s="19"/>
      <c r="O273" s="20"/>
      <c r="P273" s="26"/>
      <c r="Q273" s="22"/>
    </row>
    <row r="274" spans="1:17" s="13" customFormat="1" ht="15.75">
      <c r="A274" s="12"/>
      <c r="B274" s="13" t="s">
        <v>539</v>
      </c>
      <c r="C274" s="13" t="s">
        <v>540</v>
      </c>
      <c r="D274" s="19">
        <v>4463316185</v>
      </c>
      <c r="E274" s="19">
        <v>206963</v>
      </c>
      <c r="F274" s="19">
        <f t="shared" si="83"/>
        <v>4463523148</v>
      </c>
      <c r="G274" s="20">
        <f t="shared" si="82"/>
        <v>1.6063499999999999</v>
      </c>
      <c r="H274" s="19">
        <v>7170000</v>
      </c>
      <c r="I274" s="21">
        <v>2188.5899999999997</v>
      </c>
      <c r="J274" s="19">
        <f t="shared" si="84"/>
        <v>2039451</v>
      </c>
      <c r="K274" s="19">
        <f t="shared" si="85"/>
        <v>3276</v>
      </c>
      <c r="L274" s="19"/>
      <c r="M274" s="20"/>
      <c r="N274" s="19"/>
      <c r="O274" s="20"/>
      <c r="P274" s="26"/>
      <c r="Q274" s="22"/>
    </row>
    <row r="275" spans="1:17" s="13" customFormat="1" ht="15.75">
      <c r="A275" s="12"/>
      <c r="B275" s="13" t="s">
        <v>541</v>
      </c>
      <c r="C275" s="13" t="s">
        <v>542</v>
      </c>
      <c r="D275" s="19">
        <v>2551773096</v>
      </c>
      <c r="E275" s="19">
        <v>160813</v>
      </c>
      <c r="F275" s="19">
        <f t="shared" si="83"/>
        <v>2551933909</v>
      </c>
      <c r="G275" s="20">
        <f t="shared" si="82"/>
        <v>2.3707500000000001</v>
      </c>
      <c r="H275" s="19">
        <v>6050000</v>
      </c>
      <c r="I275" s="21">
        <v>3158.1600000000003</v>
      </c>
      <c r="J275" s="19">
        <f t="shared" si="84"/>
        <v>808045</v>
      </c>
      <c r="K275" s="19">
        <f t="shared" si="85"/>
        <v>1916</v>
      </c>
      <c r="L275" s="19"/>
      <c r="M275" s="20"/>
      <c r="N275" s="19"/>
      <c r="O275" s="20"/>
      <c r="P275" s="26"/>
      <c r="Q275" s="22"/>
    </row>
    <row r="276" spans="1:17" s="13" customFormat="1" ht="15.75">
      <c r="A276" s="12"/>
      <c r="B276" s="13" t="s">
        <v>543</v>
      </c>
      <c r="C276" s="13" t="s">
        <v>544</v>
      </c>
      <c r="D276" s="19">
        <v>1295534999</v>
      </c>
      <c r="E276" s="19">
        <v>89083</v>
      </c>
      <c r="F276" s="19">
        <f t="shared" si="83"/>
        <v>1295624082</v>
      </c>
      <c r="G276" s="20">
        <f t="shared" si="82"/>
        <v>3.2416800000000001</v>
      </c>
      <c r="H276" s="19">
        <v>4200000</v>
      </c>
      <c r="I276" s="21">
        <v>1705.6999999999998</v>
      </c>
      <c r="J276" s="19">
        <f t="shared" si="84"/>
        <v>759585</v>
      </c>
      <c r="K276" s="19">
        <f t="shared" si="85"/>
        <v>2462</v>
      </c>
      <c r="L276" s="19"/>
      <c r="M276" s="20"/>
      <c r="N276" s="19"/>
      <c r="O276" s="20"/>
      <c r="P276" s="26"/>
      <c r="Q276" s="22"/>
    </row>
    <row r="277" spans="1:17" s="13" customFormat="1" ht="15.75">
      <c r="A277" s="12"/>
      <c r="B277" s="13" t="s">
        <v>545</v>
      </c>
      <c r="C277" s="13" t="s">
        <v>546</v>
      </c>
      <c r="D277" s="19">
        <v>1069289847</v>
      </c>
      <c r="E277" s="19">
        <v>2885558</v>
      </c>
      <c r="F277" s="19">
        <f t="shared" si="83"/>
        <v>1072175405</v>
      </c>
      <c r="G277" s="20">
        <f t="shared" si="82"/>
        <v>3.6374599999999999</v>
      </c>
      <c r="H277" s="19">
        <v>3900000</v>
      </c>
      <c r="I277" s="21">
        <v>1673.3200000000002</v>
      </c>
      <c r="J277" s="19">
        <f t="shared" si="84"/>
        <v>640747</v>
      </c>
      <c r="K277" s="19">
        <f t="shared" si="85"/>
        <v>2331</v>
      </c>
      <c r="L277" s="19"/>
      <c r="M277" s="20"/>
      <c r="N277" s="19"/>
      <c r="O277" s="20"/>
      <c r="P277" s="26"/>
      <c r="Q277" s="22"/>
    </row>
    <row r="278" spans="1:17" s="13" customFormat="1" ht="15.75">
      <c r="A278" s="12"/>
      <c r="B278" s="13" t="s">
        <v>547</v>
      </c>
      <c r="C278" s="13" t="s">
        <v>548</v>
      </c>
      <c r="D278" s="19">
        <v>1812673059</v>
      </c>
      <c r="E278" s="19">
        <v>36610929</v>
      </c>
      <c r="F278" s="19">
        <f t="shared" si="83"/>
        <v>1849283988</v>
      </c>
      <c r="G278" s="20">
        <f t="shared" si="82"/>
        <v>3.1796099999999998</v>
      </c>
      <c r="H278" s="19">
        <v>5880000</v>
      </c>
      <c r="I278" s="21">
        <v>1853.83</v>
      </c>
      <c r="J278" s="19">
        <f t="shared" si="84"/>
        <v>997548</v>
      </c>
      <c r="K278" s="19">
        <f t="shared" si="85"/>
        <v>3172</v>
      </c>
      <c r="L278" s="19"/>
      <c r="M278" s="20"/>
      <c r="N278" s="19"/>
      <c r="O278" s="20"/>
      <c r="P278" s="26"/>
      <c r="Q278" s="22"/>
    </row>
    <row r="279" spans="1:17" s="13" customFormat="1" ht="15.75">
      <c r="A279" s="12"/>
      <c r="B279" s="13" t="s">
        <v>549</v>
      </c>
      <c r="C279" s="13" t="s">
        <v>550</v>
      </c>
      <c r="D279" s="19">
        <v>209041017</v>
      </c>
      <c r="E279" s="19">
        <v>0</v>
      </c>
      <c r="F279" s="19">
        <f t="shared" ref="F279:F291" si="86">D279+E279</f>
        <v>209041017</v>
      </c>
      <c r="G279" s="20">
        <f t="shared" si="82"/>
        <v>2.6215000000000002</v>
      </c>
      <c r="H279" s="19">
        <v>548000</v>
      </c>
      <c r="I279" s="21">
        <v>59.17</v>
      </c>
      <c r="J279" s="19">
        <f t="shared" ref="J279:J291" si="87">ROUND(F279/I279,0)</f>
        <v>3532889</v>
      </c>
      <c r="K279" s="19">
        <f t="shared" ref="K279:K291" si="88">ROUND(H279/I279,0)</f>
        <v>9261</v>
      </c>
      <c r="L279" s="19"/>
      <c r="M279" s="20"/>
      <c r="N279" s="19"/>
      <c r="O279" s="20"/>
      <c r="P279" s="26"/>
      <c r="Q279" s="22"/>
    </row>
    <row r="280" spans="1:17" s="13" customFormat="1" ht="15.75">
      <c r="A280" s="12"/>
      <c r="B280" s="13" t="s">
        <v>551</v>
      </c>
      <c r="C280" s="13" t="s">
        <v>552</v>
      </c>
      <c r="D280" s="19">
        <v>52619869</v>
      </c>
      <c r="E280" s="19">
        <v>0</v>
      </c>
      <c r="F280" s="19">
        <f t="shared" si="86"/>
        <v>52619869</v>
      </c>
      <c r="G280" s="20">
        <f t="shared" si="82"/>
        <v>3.2307199999999998</v>
      </c>
      <c r="H280" s="19">
        <v>170000</v>
      </c>
      <c r="I280" s="21">
        <v>43.4</v>
      </c>
      <c r="J280" s="19">
        <f t="shared" si="87"/>
        <v>1212439</v>
      </c>
      <c r="K280" s="19">
        <f t="shared" si="88"/>
        <v>3917</v>
      </c>
      <c r="L280" s="19"/>
      <c r="M280" s="20"/>
      <c r="N280" s="19"/>
      <c r="O280" s="20"/>
      <c r="P280" s="26"/>
      <c r="Q280" s="22"/>
    </row>
    <row r="281" spans="1:17" s="13" customFormat="1" ht="15.75">
      <c r="A281" s="12"/>
      <c r="B281" s="13" t="s">
        <v>553</v>
      </c>
      <c r="C281" s="13" t="s">
        <v>554</v>
      </c>
      <c r="D281" s="19">
        <v>88242165</v>
      </c>
      <c r="E281" s="19">
        <v>50636</v>
      </c>
      <c r="F281" s="19">
        <f t="shared" si="86"/>
        <v>88292801</v>
      </c>
      <c r="G281" s="20">
        <f t="shared" si="82"/>
        <v>4.1339699999999997</v>
      </c>
      <c r="H281" s="19">
        <v>365000</v>
      </c>
      <c r="I281" s="21">
        <v>196.15</v>
      </c>
      <c r="J281" s="19">
        <f t="shared" si="87"/>
        <v>450129</v>
      </c>
      <c r="K281" s="19">
        <f t="shared" si="88"/>
        <v>1861</v>
      </c>
      <c r="L281" s="19"/>
      <c r="M281" s="20"/>
      <c r="N281" s="19"/>
      <c r="O281" s="20"/>
      <c r="P281" s="26"/>
      <c r="Q281" s="22"/>
    </row>
    <row r="282" spans="1:17" s="13" customFormat="1" ht="15.75">
      <c r="A282" s="12"/>
      <c r="B282" s="13" t="s">
        <v>555</v>
      </c>
      <c r="C282" s="13" t="s">
        <v>556</v>
      </c>
      <c r="D282" s="19">
        <v>2320099840</v>
      </c>
      <c r="E282" s="19">
        <v>0</v>
      </c>
      <c r="F282" s="19">
        <f t="shared" si="86"/>
        <v>2320099840</v>
      </c>
      <c r="G282" s="20">
        <f t="shared" si="82"/>
        <v>2.2843800000000001</v>
      </c>
      <c r="H282" s="19">
        <v>5300000</v>
      </c>
      <c r="I282" s="21">
        <v>2797.83</v>
      </c>
      <c r="J282" s="19">
        <f t="shared" si="87"/>
        <v>829250</v>
      </c>
      <c r="K282" s="19">
        <f t="shared" si="88"/>
        <v>1894</v>
      </c>
      <c r="L282" s="19"/>
      <c r="M282" s="20"/>
      <c r="N282" s="19"/>
      <c r="O282" s="20"/>
      <c r="P282" s="26"/>
      <c r="Q282" s="22"/>
    </row>
    <row r="283" spans="1:17" s="13" customFormat="1" ht="15.75">
      <c r="A283" s="12"/>
      <c r="B283" s="13" t="s">
        <v>557</v>
      </c>
      <c r="C283" s="13" t="s">
        <v>558</v>
      </c>
      <c r="D283" s="19">
        <v>478228755</v>
      </c>
      <c r="E283" s="19">
        <v>0</v>
      </c>
      <c r="F283" s="19">
        <f t="shared" si="86"/>
        <v>478228755</v>
      </c>
      <c r="G283" s="20">
        <f t="shared" si="82"/>
        <v>2.7183600000000001</v>
      </c>
      <c r="H283" s="19">
        <v>1300000</v>
      </c>
      <c r="I283" s="21">
        <v>578.25</v>
      </c>
      <c r="J283" s="19">
        <f t="shared" si="87"/>
        <v>827028</v>
      </c>
      <c r="K283" s="19">
        <f t="shared" si="88"/>
        <v>2248</v>
      </c>
      <c r="L283" s="19"/>
      <c r="M283" s="20"/>
      <c r="N283" s="19"/>
      <c r="O283" s="20"/>
      <c r="P283" s="26"/>
      <c r="Q283" s="22"/>
    </row>
    <row r="284" spans="1:17" s="13" customFormat="1" ht="15.75">
      <c r="A284" s="12"/>
      <c r="B284" s="13" t="s">
        <v>559</v>
      </c>
      <c r="C284" s="13" t="s">
        <v>560</v>
      </c>
      <c r="D284" s="19">
        <v>142512521</v>
      </c>
      <c r="E284" s="19">
        <v>0</v>
      </c>
      <c r="F284" s="19">
        <f t="shared" si="86"/>
        <v>142512521</v>
      </c>
      <c r="G284" s="20">
        <f t="shared" si="82"/>
        <v>3.57863</v>
      </c>
      <c r="H284" s="19">
        <v>510000</v>
      </c>
      <c r="I284" s="21">
        <v>186.86</v>
      </c>
      <c r="J284" s="19">
        <f t="shared" si="87"/>
        <v>762670</v>
      </c>
      <c r="K284" s="19">
        <f t="shared" si="88"/>
        <v>2729</v>
      </c>
      <c r="L284" s="19"/>
      <c r="M284" s="20"/>
      <c r="N284" s="19"/>
      <c r="O284" s="20"/>
      <c r="P284" s="26"/>
      <c r="Q284" s="22"/>
    </row>
    <row r="285" spans="1:17" s="13" customFormat="1" ht="15.75">
      <c r="A285" s="12"/>
      <c r="B285" s="13" t="s">
        <v>561</v>
      </c>
      <c r="C285" s="13" t="s">
        <v>562</v>
      </c>
      <c r="D285" s="19">
        <v>95571329</v>
      </c>
      <c r="E285" s="19">
        <v>0</v>
      </c>
      <c r="F285" s="19">
        <f t="shared" si="86"/>
        <v>95571329</v>
      </c>
      <c r="G285" s="20">
        <f t="shared" si="82"/>
        <v>2.8251200000000001</v>
      </c>
      <c r="H285" s="19">
        <v>270000</v>
      </c>
      <c r="I285" s="21">
        <v>106.74</v>
      </c>
      <c r="J285" s="19">
        <f t="shared" si="87"/>
        <v>895366</v>
      </c>
      <c r="K285" s="19">
        <f t="shared" si="88"/>
        <v>2530</v>
      </c>
      <c r="L285" s="19"/>
      <c r="M285" s="20"/>
      <c r="N285" s="19"/>
      <c r="O285" s="20"/>
      <c r="P285" s="26"/>
      <c r="Q285" s="22"/>
    </row>
    <row r="286" spans="1:17" s="13" customFormat="1" ht="15.75">
      <c r="A286" s="12"/>
      <c r="B286" s="13" t="s">
        <v>563</v>
      </c>
      <c r="C286" s="13" t="s">
        <v>564</v>
      </c>
      <c r="D286" s="19">
        <v>48075927</v>
      </c>
      <c r="E286" s="19">
        <v>0</v>
      </c>
      <c r="F286" s="19">
        <f t="shared" si="86"/>
        <v>48075927</v>
      </c>
      <c r="G286" s="20">
        <f t="shared" si="82"/>
        <v>2.2880500000000001</v>
      </c>
      <c r="H286" s="19">
        <v>110000</v>
      </c>
      <c r="I286" s="21">
        <v>38.35</v>
      </c>
      <c r="J286" s="19">
        <f t="shared" si="87"/>
        <v>1253610</v>
      </c>
      <c r="K286" s="19">
        <f t="shared" si="88"/>
        <v>2868</v>
      </c>
      <c r="L286" s="19"/>
      <c r="M286" s="20"/>
      <c r="N286" s="19"/>
      <c r="O286" s="20"/>
      <c r="P286" s="26"/>
      <c r="Q286" s="22"/>
    </row>
    <row r="287" spans="1:17" s="13" customFormat="1" ht="15.75">
      <c r="A287" s="12"/>
      <c r="B287" s="13" t="s">
        <v>565</v>
      </c>
      <c r="C287" s="13" t="s">
        <v>566</v>
      </c>
      <c r="D287" s="19">
        <v>163050349</v>
      </c>
      <c r="E287" s="19">
        <v>0</v>
      </c>
      <c r="F287" s="19">
        <f t="shared" si="86"/>
        <v>163050349</v>
      </c>
      <c r="G287" s="20">
        <f t="shared" si="82"/>
        <v>3.2638099999999999</v>
      </c>
      <c r="H287" s="19">
        <v>532165</v>
      </c>
      <c r="I287" s="21">
        <v>141.31</v>
      </c>
      <c r="J287" s="19">
        <f t="shared" si="87"/>
        <v>1153849</v>
      </c>
      <c r="K287" s="19">
        <f t="shared" si="88"/>
        <v>3766</v>
      </c>
      <c r="L287" s="19"/>
      <c r="M287" s="20"/>
      <c r="N287" s="19"/>
      <c r="O287" s="20"/>
      <c r="P287" s="26"/>
      <c r="Q287" s="22"/>
    </row>
    <row r="288" spans="1:17" s="13" customFormat="1" ht="15.75">
      <c r="A288" s="12"/>
      <c r="B288" s="13" t="s">
        <v>567</v>
      </c>
      <c r="C288" s="13" t="s">
        <v>568</v>
      </c>
      <c r="D288" s="19">
        <v>128210391</v>
      </c>
      <c r="E288" s="19">
        <v>0</v>
      </c>
      <c r="F288" s="19">
        <f t="shared" si="86"/>
        <v>128210391</v>
      </c>
      <c r="G288" s="20">
        <f t="shared" si="82"/>
        <v>2.57389</v>
      </c>
      <c r="H288" s="19">
        <v>330000</v>
      </c>
      <c r="I288" s="21">
        <v>87.76</v>
      </c>
      <c r="J288" s="19">
        <f t="shared" si="87"/>
        <v>1460921</v>
      </c>
      <c r="K288" s="19">
        <f t="shared" si="88"/>
        <v>3760</v>
      </c>
      <c r="L288" s="19"/>
      <c r="M288" s="20"/>
      <c r="N288" s="19"/>
      <c r="O288" s="20"/>
      <c r="P288" s="26"/>
      <c r="Q288" s="22"/>
    </row>
    <row r="289" spans="1:17" s="13" customFormat="1" ht="15.75">
      <c r="A289" s="12"/>
      <c r="B289" s="13" t="s">
        <v>569</v>
      </c>
      <c r="C289" s="13" t="s">
        <v>570</v>
      </c>
      <c r="D289" s="19">
        <v>193429256</v>
      </c>
      <c r="E289" s="19">
        <v>36673</v>
      </c>
      <c r="F289" s="19">
        <f t="shared" si="86"/>
        <v>193465929</v>
      </c>
      <c r="G289" s="20">
        <f t="shared" si="82"/>
        <v>3.0754800000000002</v>
      </c>
      <c r="H289" s="19">
        <v>595000</v>
      </c>
      <c r="I289" s="21">
        <v>178.13</v>
      </c>
      <c r="J289" s="19">
        <f t="shared" si="87"/>
        <v>1086094</v>
      </c>
      <c r="K289" s="19">
        <f t="shared" si="88"/>
        <v>3340</v>
      </c>
      <c r="L289" s="19"/>
      <c r="M289" s="20"/>
      <c r="N289" s="19"/>
      <c r="O289" s="20"/>
      <c r="P289" s="26"/>
      <c r="Q289" s="22"/>
    </row>
    <row r="290" spans="1:17" s="13" customFormat="1" ht="15.75">
      <c r="A290" s="12"/>
      <c r="B290" s="13" t="s">
        <v>571</v>
      </c>
      <c r="C290" s="13" t="s">
        <v>572</v>
      </c>
      <c r="D290" s="19">
        <v>243946377</v>
      </c>
      <c r="E290" s="19">
        <v>251</v>
      </c>
      <c r="F290" s="19">
        <f t="shared" si="86"/>
        <v>243946628</v>
      </c>
      <c r="G290" s="20">
        <f t="shared" si="82"/>
        <v>1.9676400000000001</v>
      </c>
      <c r="H290" s="19">
        <v>480000</v>
      </c>
      <c r="I290" s="21">
        <v>157.41</v>
      </c>
      <c r="J290" s="19">
        <f t="shared" si="87"/>
        <v>1549753</v>
      </c>
      <c r="K290" s="19">
        <f t="shared" si="88"/>
        <v>3049</v>
      </c>
      <c r="L290" s="19"/>
      <c r="M290" s="20"/>
      <c r="N290" s="19"/>
      <c r="O290" s="20"/>
      <c r="P290" s="26"/>
      <c r="Q290" s="22"/>
    </row>
    <row r="291" spans="1:17" s="13" customFormat="1" ht="15.75">
      <c r="A291" s="12"/>
      <c r="B291" s="13" t="s">
        <v>573</v>
      </c>
      <c r="C291" s="13" t="s">
        <v>574</v>
      </c>
      <c r="D291" s="19">
        <v>204311173</v>
      </c>
      <c r="E291" s="19">
        <v>0</v>
      </c>
      <c r="F291" s="19">
        <f t="shared" si="86"/>
        <v>204311173</v>
      </c>
      <c r="G291" s="20">
        <f t="shared" si="82"/>
        <v>3.3086799999999998</v>
      </c>
      <c r="H291" s="19">
        <v>676000</v>
      </c>
      <c r="I291" s="21">
        <v>111.55000000000001</v>
      </c>
      <c r="J291" s="19">
        <f t="shared" si="87"/>
        <v>1831566</v>
      </c>
      <c r="K291" s="19">
        <f t="shared" si="88"/>
        <v>6060</v>
      </c>
      <c r="L291" s="19"/>
      <c r="M291" s="20"/>
      <c r="N291" s="19"/>
      <c r="O291" s="20"/>
      <c r="P291" s="26"/>
      <c r="Q291" s="22"/>
    </row>
    <row r="292" spans="1:17" s="13" customFormat="1" ht="15.75">
      <c r="A292" s="12"/>
      <c r="B292" s="13" t="s">
        <v>575</v>
      </c>
      <c r="C292" s="13" t="s">
        <v>576</v>
      </c>
      <c r="D292" s="19">
        <v>500071770</v>
      </c>
      <c r="E292" s="19">
        <v>0</v>
      </c>
      <c r="F292" s="19">
        <f t="shared" ref="F292:F304" si="89">D292+E292</f>
        <v>500071770</v>
      </c>
      <c r="G292" s="20">
        <f t="shared" si="82"/>
        <v>1.84474</v>
      </c>
      <c r="H292" s="19">
        <v>922500</v>
      </c>
      <c r="I292" s="21">
        <v>804.6</v>
      </c>
      <c r="J292" s="19">
        <f t="shared" ref="J292:J306" si="90">ROUND(F292/I292,0)</f>
        <v>621516</v>
      </c>
      <c r="K292" s="19">
        <f t="shared" ref="K292:K306" si="91">ROUND(H292/I292,0)</f>
        <v>1147</v>
      </c>
      <c r="L292" s="19"/>
      <c r="M292" s="20"/>
      <c r="N292" s="19"/>
      <c r="O292" s="20"/>
      <c r="P292" s="26"/>
      <c r="Q292" s="22"/>
    </row>
    <row r="293" spans="1:17" s="13" customFormat="1" ht="15.75">
      <c r="B293" s="13" t="s">
        <v>577</v>
      </c>
      <c r="C293" s="13" t="s">
        <v>578</v>
      </c>
      <c r="D293" s="19">
        <v>925840830</v>
      </c>
      <c r="E293" s="19">
        <v>1915003.9094130795</v>
      </c>
      <c r="F293" s="19">
        <f t="shared" si="89"/>
        <v>927755833.9094131</v>
      </c>
      <c r="G293" s="20">
        <f t="shared" si="82"/>
        <v>3.2519300000000002</v>
      </c>
      <c r="H293" s="19">
        <v>3017000</v>
      </c>
      <c r="I293" s="21">
        <v>1327.77</v>
      </c>
      <c r="J293" s="19">
        <f t="shared" si="90"/>
        <v>698732</v>
      </c>
      <c r="K293" s="19">
        <f t="shared" si="91"/>
        <v>2272</v>
      </c>
      <c r="L293" s="19"/>
      <c r="M293" s="20"/>
      <c r="N293" s="19"/>
      <c r="O293" s="20"/>
      <c r="P293" s="26"/>
      <c r="Q293" s="22"/>
    </row>
    <row r="294" spans="1:17" s="13" customFormat="1" ht="15.75">
      <c r="B294" s="13" t="s">
        <v>579</v>
      </c>
      <c r="C294" s="13" t="s">
        <v>580</v>
      </c>
      <c r="D294" s="19">
        <v>5169415470</v>
      </c>
      <c r="E294" s="19">
        <v>0</v>
      </c>
      <c r="F294" s="19">
        <f t="shared" si="89"/>
        <v>5169415470</v>
      </c>
      <c r="G294" s="20">
        <f t="shared" si="82"/>
        <v>2.7469299999999999</v>
      </c>
      <c r="H294" s="19">
        <v>14200000</v>
      </c>
      <c r="I294" s="21">
        <v>15643.600000000002</v>
      </c>
      <c r="J294" s="19">
        <f t="shared" si="90"/>
        <v>330449</v>
      </c>
      <c r="K294" s="19">
        <f t="shared" si="91"/>
        <v>908</v>
      </c>
      <c r="L294" s="19"/>
      <c r="M294" s="20"/>
      <c r="N294" s="19"/>
      <c r="O294" s="20"/>
      <c r="P294" s="26"/>
      <c r="Q294" s="22"/>
    </row>
    <row r="295" spans="1:17" s="13" customFormat="1" ht="15.75">
      <c r="B295" s="13" t="s">
        <v>581</v>
      </c>
      <c r="C295" s="13" t="s">
        <v>472</v>
      </c>
      <c r="D295" s="19">
        <v>1603772004</v>
      </c>
      <c r="E295" s="19">
        <v>0</v>
      </c>
      <c r="F295" s="19">
        <f t="shared" si="89"/>
        <v>1603772004</v>
      </c>
      <c r="G295" s="20">
        <f t="shared" si="82"/>
        <v>2.96136</v>
      </c>
      <c r="H295" s="19">
        <v>4749353</v>
      </c>
      <c r="I295" s="21">
        <v>3186.29</v>
      </c>
      <c r="J295" s="19">
        <f t="shared" si="90"/>
        <v>503335</v>
      </c>
      <c r="K295" s="19">
        <f t="shared" si="91"/>
        <v>1491</v>
      </c>
      <c r="L295" s="19"/>
      <c r="M295" s="20"/>
      <c r="N295" s="19"/>
      <c r="O295" s="20"/>
      <c r="P295" s="26"/>
      <c r="Q295" s="22"/>
    </row>
    <row r="296" spans="1:17" s="13" customFormat="1" ht="15.75">
      <c r="B296" s="13" t="s">
        <v>582</v>
      </c>
      <c r="C296" s="13" t="s">
        <v>583</v>
      </c>
      <c r="D296" s="19">
        <v>1684825151</v>
      </c>
      <c r="E296" s="19">
        <v>70</v>
      </c>
      <c r="F296" s="19">
        <f t="shared" si="89"/>
        <v>1684825221</v>
      </c>
      <c r="G296" s="20">
        <f t="shared" si="82"/>
        <v>3.3346900000000002</v>
      </c>
      <c r="H296" s="19">
        <v>5618369</v>
      </c>
      <c r="I296" s="21">
        <v>3624.5099999999998</v>
      </c>
      <c r="J296" s="19">
        <f t="shared" si="90"/>
        <v>464842</v>
      </c>
      <c r="K296" s="19">
        <f t="shared" si="91"/>
        <v>1550</v>
      </c>
      <c r="L296" s="19"/>
      <c r="M296" s="20"/>
      <c r="N296" s="19"/>
      <c r="O296" s="20"/>
      <c r="P296" s="26"/>
      <c r="Q296" s="22"/>
    </row>
    <row r="297" spans="1:17" s="13" customFormat="1" ht="15.75">
      <c r="B297" s="13" t="s">
        <v>584</v>
      </c>
      <c r="C297" s="13" t="s">
        <v>585</v>
      </c>
      <c r="D297" s="19">
        <v>203721264</v>
      </c>
      <c r="E297" s="19">
        <v>0</v>
      </c>
      <c r="F297" s="19">
        <f t="shared" si="89"/>
        <v>203721264</v>
      </c>
      <c r="G297" s="20">
        <f t="shared" si="82"/>
        <v>1.54623</v>
      </c>
      <c r="H297" s="19">
        <v>315000</v>
      </c>
      <c r="I297" s="21">
        <v>898.49999999999989</v>
      </c>
      <c r="J297" s="19">
        <f t="shared" si="90"/>
        <v>226735</v>
      </c>
      <c r="K297" s="19">
        <f t="shared" si="91"/>
        <v>351</v>
      </c>
      <c r="L297" s="19"/>
      <c r="M297" s="20"/>
      <c r="N297" s="19"/>
      <c r="O297" s="20"/>
      <c r="P297" s="26"/>
      <c r="Q297" s="22"/>
    </row>
    <row r="298" spans="1:17" s="13" customFormat="1" ht="15.75">
      <c r="B298" s="13" t="s">
        <v>586</v>
      </c>
      <c r="C298" s="13" t="s">
        <v>587</v>
      </c>
      <c r="D298" s="19">
        <v>864676640</v>
      </c>
      <c r="E298" s="19">
        <v>0</v>
      </c>
      <c r="F298" s="19">
        <f t="shared" si="89"/>
        <v>864676640</v>
      </c>
      <c r="G298" s="20">
        <f t="shared" si="82"/>
        <v>1.7925800000000001</v>
      </c>
      <c r="H298" s="19">
        <v>1550000</v>
      </c>
      <c r="I298" s="21">
        <v>3691.81</v>
      </c>
      <c r="J298" s="19">
        <f t="shared" si="90"/>
        <v>234215</v>
      </c>
      <c r="K298" s="19">
        <f t="shared" si="91"/>
        <v>420</v>
      </c>
      <c r="L298" s="19"/>
      <c r="M298" s="20"/>
      <c r="N298" s="19"/>
      <c r="O298" s="20"/>
      <c r="P298" s="26"/>
      <c r="Q298" s="22"/>
    </row>
    <row r="299" spans="1:17" s="13" customFormat="1" ht="15.75">
      <c r="B299" s="13" t="s">
        <v>588</v>
      </c>
      <c r="C299" s="13" t="s">
        <v>589</v>
      </c>
      <c r="D299" s="19">
        <v>1466866723</v>
      </c>
      <c r="E299" s="19">
        <v>0</v>
      </c>
      <c r="F299" s="19">
        <f t="shared" si="89"/>
        <v>1466866723</v>
      </c>
      <c r="G299" s="20">
        <f t="shared" si="82"/>
        <v>1.7608299999999999</v>
      </c>
      <c r="H299" s="19">
        <v>2582904</v>
      </c>
      <c r="I299" s="21">
        <v>6724.37</v>
      </c>
      <c r="J299" s="19">
        <f t="shared" si="90"/>
        <v>218142</v>
      </c>
      <c r="K299" s="19">
        <f t="shared" si="91"/>
        <v>384</v>
      </c>
      <c r="L299" s="19"/>
      <c r="M299" s="20"/>
      <c r="N299" s="19"/>
      <c r="O299" s="20"/>
      <c r="P299" s="26"/>
      <c r="Q299" s="22"/>
    </row>
    <row r="300" spans="1:17" s="13" customFormat="1" ht="15.75">
      <c r="B300" s="13" t="s">
        <v>590</v>
      </c>
      <c r="C300" s="13" t="s">
        <v>591</v>
      </c>
      <c r="D300" s="19">
        <v>672169069</v>
      </c>
      <c r="E300" s="19">
        <v>0</v>
      </c>
      <c r="F300" s="19">
        <f t="shared" si="89"/>
        <v>672169069</v>
      </c>
      <c r="G300" s="20">
        <f t="shared" si="82"/>
        <v>1.90726</v>
      </c>
      <c r="H300" s="19">
        <v>1282000</v>
      </c>
      <c r="I300" s="21">
        <v>4261.04</v>
      </c>
      <c r="J300" s="19">
        <f t="shared" si="90"/>
        <v>157748</v>
      </c>
      <c r="K300" s="19">
        <f t="shared" si="91"/>
        <v>301</v>
      </c>
      <c r="L300" s="19"/>
      <c r="M300" s="20"/>
      <c r="N300" s="19"/>
      <c r="O300" s="20"/>
      <c r="P300" s="26"/>
      <c r="Q300" s="22"/>
    </row>
    <row r="301" spans="1:17" s="13" customFormat="1" ht="15.75">
      <c r="B301" s="13" t="s">
        <v>592</v>
      </c>
      <c r="C301" s="13" t="s">
        <v>593</v>
      </c>
      <c r="D301" s="19">
        <v>535812113</v>
      </c>
      <c r="E301" s="19">
        <v>154151</v>
      </c>
      <c r="F301" s="19">
        <f t="shared" si="89"/>
        <v>535966264</v>
      </c>
      <c r="G301" s="20">
        <f t="shared" si="82"/>
        <v>2.6120999999999999</v>
      </c>
      <c r="H301" s="19">
        <v>1400000</v>
      </c>
      <c r="I301" s="21">
        <v>1159.0600000000002</v>
      </c>
      <c r="J301" s="19">
        <f t="shared" si="90"/>
        <v>462415</v>
      </c>
      <c r="K301" s="19">
        <f t="shared" si="91"/>
        <v>1208</v>
      </c>
      <c r="L301" s="19"/>
      <c r="M301" s="20"/>
      <c r="N301" s="19"/>
      <c r="O301" s="20"/>
      <c r="P301" s="26"/>
      <c r="Q301" s="22"/>
    </row>
    <row r="302" spans="1:17" s="13" customFormat="1" ht="15.75">
      <c r="B302" s="13" t="s">
        <v>594</v>
      </c>
      <c r="C302" s="13" t="s">
        <v>595</v>
      </c>
      <c r="D302" s="19">
        <v>334861240</v>
      </c>
      <c r="E302" s="19">
        <v>0</v>
      </c>
      <c r="F302" s="19">
        <f t="shared" si="89"/>
        <v>334861240</v>
      </c>
      <c r="G302" s="20">
        <f t="shared" si="82"/>
        <v>1.8694299999999999</v>
      </c>
      <c r="H302" s="19">
        <v>626000</v>
      </c>
      <c r="I302" s="21">
        <v>1492.1</v>
      </c>
      <c r="J302" s="19">
        <f t="shared" si="90"/>
        <v>224423</v>
      </c>
      <c r="K302" s="19">
        <f t="shared" si="91"/>
        <v>420</v>
      </c>
      <c r="L302" s="19"/>
      <c r="M302" s="20"/>
      <c r="N302" s="19"/>
      <c r="O302" s="20"/>
      <c r="P302" s="26"/>
      <c r="Q302" s="22"/>
    </row>
    <row r="303" spans="1:17" s="13" customFormat="1" ht="15.75">
      <c r="B303" s="13" t="s">
        <v>596</v>
      </c>
      <c r="C303" s="13" t="s">
        <v>597</v>
      </c>
      <c r="D303" s="19">
        <v>461902514</v>
      </c>
      <c r="E303" s="19">
        <v>0</v>
      </c>
      <c r="F303" s="19">
        <f t="shared" si="89"/>
        <v>461902514</v>
      </c>
      <c r="G303" s="20">
        <f t="shared" si="82"/>
        <v>1.67784</v>
      </c>
      <c r="H303" s="19">
        <v>775000</v>
      </c>
      <c r="I303" s="21">
        <v>1332.39</v>
      </c>
      <c r="J303" s="19">
        <f t="shared" si="90"/>
        <v>346672</v>
      </c>
      <c r="K303" s="19">
        <f t="shared" si="91"/>
        <v>582</v>
      </c>
      <c r="L303" s="19"/>
      <c r="M303" s="20"/>
      <c r="N303" s="19"/>
      <c r="O303" s="20"/>
      <c r="P303" s="26"/>
      <c r="Q303" s="22"/>
    </row>
    <row r="304" spans="1:17" s="13" customFormat="1" ht="15.75">
      <c r="B304" s="13" t="s">
        <v>598</v>
      </c>
      <c r="C304" s="13" t="s">
        <v>599</v>
      </c>
      <c r="D304" s="19">
        <v>707746676</v>
      </c>
      <c r="E304" s="19">
        <v>0</v>
      </c>
      <c r="F304" s="19">
        <f t="shared" si="89"/>
        <v>707746676</v>
      </c>
      <c r="G304" s="20">
        <f t="shared" si="82"/>
        <v>1.55423</v>
      </c>
      <c r="H304" s="19">
        <v>1100000</v>
      </c>
      <c r="I304" s="21">
        <v>3329.2499999999995</v>
      </c>
      <c r="J304" s="19">
        <f t="shared" si="90"/>
        <v>212584</v>
      </c>
      <c r="K304" s="19">
        <f t="shared" si="91"/>
        <v>330</v>
      </c>
      <c r="L304" s="19"/>
      <c r="M304" s="20"/>
      <c r="N304" s="19"/>
      <c r="O304" s="20"/>
      <c r="P304" s="26"/>
      <c r="Q304" s="22"/>
    </row>
    <row r="305" spans="2:17" s="13" customFormat="1" ht="15.75">
      <c r="B305" s="13" t="s">
        <v>600</v>
      </c>
      <c r="C305" s="13" t="s">
        <v>476</v>
      </c>
      <c r="D305" s="19">
        <v>2873272537</v>
      </c>
      <c r="E305" s="19">
        <v>615868.68234614935</v>
      </c>
      <c r="F305" s="19">
        <f>D305+E305</f>
        <v>2873888405.6823463</v>
      </c>
      <c r="G305" s="20">
        <f t="shared" si="82"/>
        <v>2.4009299999999998</v>
      </c>
      <c r="H305" s="19">
        <v>6900000</v>
      </c>
      <c r="I305" s="21">
        <v>5201.9000000000005</v>
      </c>
      <c r="J305" s="19">
        <f t="shared" si="90"/>
        <v>552469</v>
      </c>
      <c r="K305" s="19">
        <f t="shared" si="91"/>
        <v>1326</v>
      </c>
      <c r="L305" s="19"/>
      <c r="M305" s="20"/>
      <c r="N305" s="19"/>
      <c r="O305" s="20"/>
      <c r="P305" s="26"/>
      <c r="Q305" s="22"/>
    </row>
    <row r="306" spans="2:17" s="13" customFormat="1" ht="15.75">
      <c r="B306" s="13" t="s">
        <v>601</v>
      </c>
      <c r="C306" s="13" t="s">
        <v>602</v>
      </c>
      <c r="D306" s="19">
        <v>176183726</v>
      </c>
      <c r="E306" s="19">
        <v>1200529</v>
      </c>
      <c r="F306" s="19">
        <f>D306+E306</f>
        <v>177384255</v>
      </c>
      <c r="G306" s="20">
        <f>ROUND((H306/F306)*1000,5)</f>
        <v>0.91327000000000003</v>
      </c>
      <c r="H306" s="19">
        <v>162000</v>
      </c>
      <c r="I306" s="21">
        <v>932.37999999999988</v>
      </c>
      <c r="J306" s="19">
        <f t="shared" si="90"/>
        <v>190249</v>
      </c>
      <c r="K306" s="19">
        <f t="shared" si="91"/>
        <v>174</v>
      </c>
      <c r="L306" s="19"/>
      <c r="M306" s="20"/>
      <c r="N306" s="19"/>
      <c r="O306" s="20"/>
      <c r="P306" s="26"/>
      <c r="Q306" s="22"/>
    </row>
    <row r="307" spans="2:17">
      <c r="D307" s="2"/>
      <c r="E307" s="2"/>
      <c r="F307" s="2"/>
      <c r="G307" s="4"/>
      <c r="H307" s="3"/>
    </row>
    <row r="308" spans="2:17" s="13" customFormat="1" ht="15.75">
      <c r="B308" s="12" t="s">
        <v>603</v>
      </c>
      <c r="C308" s="12"/>
      <c r="D308" s="17">
        <f>SUM(D12:D306)</f>
        <v>1122451883961</v>
      </c>
      <c r="E308" s="17">
        <f>SUM(E12:E306)</f>
        <v>2714021309.9117599</v>
      </c>
      <c r="F308" s="17">
        <f>SUM(F12:F306)</f>
        <v>1125165905270.9121</v>
      </c>
      <c r="G308" s="23">
        <f>ROUND(H308/(F308/1000),4)</f>
        <v>2.2949999999999999</v>
      </c>
      <c r="H308" s="17">
        <f>SUM(H12:H306)</f>
        <v>2582216527</v>
      </c>
      <c r="I308" s="17">
        <f>SUM(I12:I306)</f>
        <v>1078392.8700000006</v>
      </c>
      <c r="J308" s="17">
        <f>ROUND(F308/I308,0)</f>
        <v>1043373</v>
      </c>
      <c r="K308" s="17">
        <f>ROUND(H308/I308,0)</f>
        <v>2395</v>
      </c>
      <c r="L308" s="19"/>
      <c r="M308" s="23"/>
      <c r="N308" s="19"/>
      <c r="O308" s="19"/>
    </row>
    <row r="309" spans="2:17">
      <c r="B309" s="5"/>
      <c r="C309" s="5"/>
      <c r="D309" s="6"/>
      <c r="E309" s="6"/>
      <c r="F309" s="6"/>
      <c r="G309" s="7"/>
      <c r="H309" s="5"/>
      <c r="I309" s="5"/>
      <c r="J309" s="6"/>
      <c r="K309" s="6"/>
      <c r="L309" s="5"/>
      <c r="M309" s="5"/>
      <c r="N309" s="5"/>
      <c r="O309" s="5"/>
    </row>
    <row r="310" spans="2:17" s="13" customFormat="1" ht="15.75">
      <c r="B310" s="12" t="s">
        <v>604</v>
      </c>
      <c r="C310" s="12"/>
      <c r="D310" s="17">
        <f>SUMIF($H$12:$H$306,"&gt;0",D12:D306)</f>
        <v>1121940205935</v>
      </c>
      <c r="E310" s="17">
        <f t="shared" ref="E310:F310" si="92">SUMIF($H$12:$H$306,"&gt;0",E12:E306)</f>
        <v>2685810673.9117599</v>
      </c>
      <c r="F310" s="17">
        <f>SUMIF($H$12:$H$306,"&gt;0",F12:F306)</f>
        <v>1124626016608.9121</v>
      </c>
      <c r="G310" s="23">
        <f>ROUND(H310/(F310/1000),4)</f>
        <v>2.2961</v>
      </c>
      <c r="H310" s="17">
        <f>H308</f>
        <v>2582216527</v>
      </c>
      <c r="I310" s="17">
        <f t="shared" ref="I310" si="93">SUMIF($H$12:$H$306,"&gt;0",I12:I306)</f>
        <v>1078174.1000000006</v>
      </c>
      <c r="J310" s="17">
        <f>ROUND(F310/I310,0)</f>
        <v>1043084</v>
      </c>
      <c r="K310" s="17">
        <f>ROUND(H310/I310,0)</f>
        <v>2395</v>
      </c>
      <c r="L310" s="12"/>
      <c r="M310" s="12"/>
      <c r="N310" s="12"/>
      <c r="O310" s="12"/>
    </row>
    <row r="311" spans="2:17">
      <c r="D311" s="2"/>
      <c r="E311" s="2"/>
      <c r="F311" s="2"/>
    </row>
    <row r="313" spans="2:17">
      <c r="D313" s="8"/>
      <c r="E313" s="8"/>
      <c r="F313" s="8"/>
      <c r="G313" s="9"/>
      <c r="J313" s="10"/>
      <c r="K313" s="10"/>
    </row>
    <row r="314" spans="2:17">
      <c r="G314" s="11"/>
      <c r="J314" s="10"/>
      <c r="K314" s="10"/>
    </row>
    <row r="315" spans="2:17">
      <c r="G315" s="9"/>
    </row>
  </sheetData>
  <mergeCells count="2">
    <mergeCell ref="B3:K3"/>
    <mergeCell ref="B2:K2"/>
  </mergeCells>
  <phoneticPr fontId="0" type="noConversion"/>
  <pageMargins left="0.5" right="0.5" top="0.65" bottom="0.65" header="0.4" footer="0.4"/>
  <pageSetup scale="89" firstPageNumber="38" orientation="landscape" useFirstPageNumber="1" r:id="rId1"/>
  <headerFooter scaleWithDoc="0" alignWithMargins="0">
    <oddHeader>&amp;L&amp;"-,Regular"&amp;11State of Washington&amp;C&amp;"-,Regular"&amp;11Superintendent of Public Instruction&amp;R&amp;"-,Regular"&amp;11Report 1061</oddHeader>
    <oddFooter>&amp;R&amp;"Calibri Light,Regular"&amp;12&amp;K04+000p.&amp;P&amp;16&amp;K000000│</oddFooter>
  </headerFooter>
  <rowBreaks count="1" manualBreakCount="1">
    <brk id="266" max="10" man="1"/>
  </rowBreaks>
  <colBreaks count="1" manualBreakCount="1">
    <brk id="11" min="8" max="3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A!Print_Titles</vt:lpstr>
      <vt:lpstr>A!Print_Titles_MI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Levy</dc:title>
  <dc:creator>Melissa Jarmon</dc:creator>
  <cp:keywords>2018 Levy 1061 Report Analysis of General Fund Levies Collectible in 2018</cp:keywords>
  <cp:lastModifiedBy>Melissa Jarmon</cp:lastModifiedBy>
  <cp:lastPrinted>2016-10-05T21:49:20Z</cp:lastPrinted>
  <dcterms:created xsi:type="dcterms:W3CDTF">2002-08-08T22:16:22Z</dcterms:created>
  <dcterms:modified xsi:type="dcterms:W3CDTF">2018-07-26T22:26:26Z</dcterms:modified>
  <cp:category>2015 Levy;1061 Report;General Fund Levies Collectible in 2015</cp:category>
</cp:coreProperties>
</file>